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(都道府県別)'!$A$1:$I$64</definedName>
    <definedName name="_xlnm.Print_Area" localSheetId="1">'進捗状況（政令市・特別区）'!$A$1:$I$46</definedName>
    <definedName name="_xlnm.Print_Area" localSheetId="2">総接種回数!$A$1:$AB$62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1" l="1"/>
  <c r="AD7" i="11" l="1"/>
  <c r="B10" i="10"/>
  <c r="I39" i="10"/>
  <c r="G39" i="10"/>
  <c r="E39" i="10"/>
  <c r="I29" i="10"/>
  <c r="I25" i="10"/>
  <c r="I23" i="10"/>
  <c r="I21" i="10"/>
  <c r="I17" i="10"/>
  <c r="I15" i="10"/>
  <c r="I13" i="10"/>
  <c r="I11" i="10"/>
  <c r="G24" i="10"/>
  <c r="G23" i="10"/>
  <c r="G19" i="10"/>
  <c r="G16" i="10"/>
  <c r="G15" i="10"/>
  <c r="G11" i="10"/>
  <c r="I12" i="10"/>
  <c r="I14" i="10"/>
  <c r="I16" i="10"/>
  <c r="I18" i="10"/>
  <c r="I19" i="10"/>
  <c r="I20" i="10"/>
  <c r="I22" i="10"/>
  <c r="I24" i="10"/>
  <c r="I26" i="10"/>
  <c r="I27" i="10"/>
  <c r="I28" i="10"/>
  <c r="I30" i="10"/>
  <c r="G12" i="10"/>
  <c r="G13" i="10"/>
  <c r="G14" i="10"/>
  <c r="G17" i="10"/>
  <c r="G18" i="10"/>
  <c r="G20" i="10"/>
  <c r="G21" i="10"/>
  <c r="G22" i="10"/>
  <c r="G25" i="10"/>
  <c r="G26" i="10"/>
  <c r="G27" i="10"/>
  <c r="G28" i="10"/>
  <c r="G29" i="10"/>
  <c r="G3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B10" i="9" l="1"/>
  <c r="D10" i="9" l="1"/>
  <c r="D10" i="10"/>
  <c r="J7" i="11"/>
  <c r="G7" i="11"/>
  <c r="D7" i="11"/>
  <c r="V8" i="11" l="1"/>
  <c r="AA7" i="11"/>
  <c r="I8" i="11"/>
  <c r="T7" i="11"/>
  <c r="S7" i="11" l="1"/>
  <c r="Z7" i="11"/>
  <c r="X7" i="11"/>
  <c r="B3" i="12"/>
  <c r="P3" i="12"/>
  <c r="B3" i="11"/>
  <c r="Y7" i="11" l="1"/>
  <c r="L7" i="11"/>
  <c r="R7" i="11"/>
  <c r="C8" i="11" l="1"/>
  <c r="E8" i="11" s="1"/>
  <c r="F8" i="11"/>
  <c r="H8" i="11" s="1"/>
  <c r="C9" i="11"/>
  <c r="E9" i="11" s="1"/>
  <c r="F9" i="11"/>
  <c r="H9" i="11" s="1"/>
  <c r="I9" i="11"/>
  <c r="C10" i="11"/>
  <c r="E10" i="11" s="1"/>
  <c r="F10" i="11"/>
  <c r="H10" i="11" s="1"/>
  <c r="I10" i="11"/>
  <c r="K10" i="11" s="1"/>
  <c r="C11" i="11"/>
  <c r="E11" i="11" s="1"/>
  <c r="F11" i="11"/>
  <c r="H11" i="11" s="1"/>
  <c r="I11" i="11"/>
  <c r="K11" i="11" s="1"/>
  <c r="C12" i="11"/>
  <c r="E12" i="11" s="1"/>
  <c r="F12" i="11"/>
  <c r="H12" i="11" s="1"/>
  <c r="I12" i="11"/>
  <c r="K12" i="11" s="1"/>
  <c r="C13" i="11"/>
  <c r="E13" i="11" s="1"/>
  <c r="F13" i="11"/>
  <c r="H13" i="11" s="1"/>
  <c r="I13" i="11"/>
  <c r="K13" i="11" s="1"/>
  <c r="C14" i="11"/>
  <c r="E14" i="11" s="1"/>
  <c r="F14" i="11"/>
  <c r="H14" i="11" s="1"/>
  <c r="I14" i="11"/>
  <c r="K14" i="11" s="1"/>
  <c r="C15" i="11"/>
  <c r="E15" i="11" s="1"/>
  <c r="F15" i="11"/>
  <c r="H15" i="11" s="1"/>
  <c r="I15" i="11"/>
  <c r="K15" i="11" s="1"/>
  <c r="C16" i="11"/>
  <c r="E16" i="11" s="1"/>
  <c r="F16" i="11"/>
  <c r="H16" i="11" s="1"/>
  <c r="I16" i="11"/>
  <c r="K16" i="11" s="1"/>
  <c r="C17" i="11"/>
  <c r="E17" i="11" s="1"/>
  <c r="F17" i="11"/>
  <c r="H17" i="11" s="1"/>
  <c r="I17" i="11"/>
  <c r="K17" i="11" s="1"/>
  <c r="C18" i="11"/>
  <c r="E18" i="11" s="1"/>
  <c r="F18" i="11"/>
  <c r="H18" i="11" s="1"/>
  <c r="I18" i="11"/>
  <c r="K18" i="11" s="1"/>
  <c r="C19" i="11"/>
  <c r="E19" i="11" s="1"/>
  <c r="F19" i="11"/>
  <c r="H19" i="11" s="1"/>
  <c r="I19" i="11"/>
  <c r="K19" i="11" s="1"/>
  <c r="C20" i="11"/>
  <c r="E20" i="11" s="1"/>
  <c r="F20" i="11"/>
  <c r="H20" i="11" s="1"/>
  <c r="I20" i="11"/>
  <c r="K20" i="11" s="1"/>
  <c r="C21" i="11"/>
  <c r="E21" i="11" s="1"/>
  <c r="F21" i="11"/>
  <c r="H21" i="11" s="1"/>
  <c r="I21" i="11"/>
  <c r="K21" i="11" s="1"/>
  <c r="C22" i="11"/>
  <c r="E22" i="11" s="1"/>
  <c r="F22" i="11"/>
  <c r="H22" i="11" s="1"/>
  <c r="I22" i="11"/>
  <c r="K22" i="11" s="1"/>
  <c r="C23" i="11"/>
  <c r="E23" i="11" s="1"/>
  <c r="F23" i="11"/>
  <c r="H23" i="11" s="1"/>
  <c r="I23" i="11"/>
  <c r="K23" i="11" s="1"/>
  <c r="C24" i="11"/>
  <c r="E24" i="11" s="1"/>
  <c r="F24" i="11"/>
  <c r="H24" i="11" s="1"/>
  <c r="I24" i="11"/>
  <c r="K24" i="11" s="1"/>
  <c r="C25" i="11"/>
  <c r="E25" i="11" s="1"/>
  <c r="F25" i="11"/>
  <c r="H25" i="11" s="1"/>
  <c r="I25" i="11"/>
  <c r="K25" i="11" s="1"/>
  <c r="C26" i="11"/>
  <c r="E26" i="11" s="1"/>
  <c r="F26" i="11"/>
  <c r="H26" i="11" s="1"/>
  <c r="I26" i="11"/>
  <c r="K26" i="11" s="1"/>
  <c r="C27" i="11"/>
  <c r="E27" i="11" s="1"/>
  <c r="F27" i="11"/>
  <c r="H27" i="11" s="1"/>
  <c r="I27" i="11"/>
  <c r="K27" i="11" s="1"/>
  <c r="C28" i="11"/>
  <c r="E28" i="11" s="1"/>
  <c r="F28" i="11"/>
  <c r="H28" i="11" s="1"/>
  <c r="I28" i="11"/>
  <c r="K28" i="11" s="1"/>
  <c r="C29" i="11"/>
  <c r="E29" i="11" s="1"/>
  <c r="F29" i="11"/>
  <c r="H29" i="11" s="1"/>
  <c r="I29" i="11"/>
  <c r="K29" i="11" s="1"/>
  <c r="C30" i="11"/>
  <c r="E30" i="11" s="1"/>
  <c r="F30" i="11"/>
  <c r="H30" i="11" s="1"/>
  <c r="I30" i="11"/>
  <c r="K30" i="11" s="1"/>
  <c r="C31" i="11"/>
  <c r="E31" i="11" s="1"/>
  <c r="F31" i="11"/>
  <c r="H31" i="11" s="1"/>
  <c r="I31" i="11"/>
  <c r="K31" i="11" s="1"/>
  <c r="C32" i="11"/>
  <c r="E32" i="11" s="1"/>
  <c r="F32" i="11"/>
  <c r="H32" i="11" s="1"/>
  <c r="I32" i="11"/>
  <c r="K32" i="11" s="1"/>
  <c r="C33" i="11"/>
  <c r="E33" i="11" s="1"/>
  <c r="F33" i="11"/>
  <c r="H33" i="11" s="1"/>
  <c r="I33" i="11"/>
  <c r="K33" i="11" s="1"/>
  <c r="C34" i="11"/>
  <c r="E34" i="11" s="1"/>
  <c r="F34" i="11"/>
  <c r="H34" i="11" s="1"/>
  <c r="I34" i="11"/>
  <c r="K34" i="11" s="1"/>
  <c r="C35" i="11"/>
  <c r="E35" i="11" s="1"/>
  <c r="F35" i="11"/>
  <c r="H35" i="11" s="1"/>
  <c r="I35" i="11"/>
  <c r="K35" i="11" s="1"/>
  <c r="C36" i="11"/>
  <c r="E36" i="11" s="1"/>
  <c r="F36" i="11"/>
  <c r="H36" i="11" s="1"/>
  <c r="I36" i="11"/>
  <c r="K36" i="11" s="1"/>
  <c r="C37" i="11"/>
  <c r="E37" i="11" s="1"/>
  <c r="F37" i="11"/>
  <c r="H37" i="11" s="1"/>
  <c r="I37" i="11"/>
  <c r="K37" i="11" s="1"/>
  <c r="C38" i="11"/>
  <c r="E38" i="11" s="1"/>
  <c r="F38" i="11"/>
  <c r="H38" i="11" s="1"/>
  <c r="I38" i="11"/>
  <c r="K38" i="11" s="1"/>
  <c r="C39" i="11"/>
  <c r="E39" i="11" s="1"/>
  <c r="F39" i="11"/>
  <c r="H39" i="11" s="1"/>
  <c r="I39" i="11"/>
  <c r="K39" i="11" s="1"/>
  <c r="C40" i="11"/>
  <c r="E40" i="11" s="1"/>
  <c r="F40" i="11"/>
  <c r="H40" i="11" s="1"/>
  <c r="I40" i="11"/>
  <c r="K40" i="11" s="1"/>
  <c r="C41" i="11"/>
  <c r="E41" i="11" s="1"/>
  <c r="F41" i="11"/>
  <c r="H41" i="11" s="1"/>
  <c r="I41" i="11"/>
  <c r="K41" i="11" s="1"/>
  <c r="C42" i="11"/>
  <c r="E42" i="11" s="1"/>
  <c r="F42" i="11"/>
  <c r="H42" i="11" s="1"/>
  <c r="I42" i="11"/>
  <c r="K42" i="11" s="1"/>
  <c r="C43" i="11"/>
  <c r="E43" i="11" s="1"/>
  <c r="F43" i="11"/>
  <c r="H43" i="11" s="1"/>
  <c r="I43" i="11"/>
  <c r="K43" i="11" s="1"/>
  <c r="C44" i="11"/>
  <c r="E44" i="11" s="1"/>
  <c r="F44" i="11"/>
  <c r="H44" i="11" s="1"/>
  <c r="I44" i="11"/>
  <c r="K44" i="11" s="1"/>
  <c r="C45" i="11"/>
  <c r="E45" i="11" s="1"/>
  <c r="F45" i="11"/>
  <c r="H45" i="11" s="1"/>
  <c r="I45" i="11"/>
  <c r="K45" i="11" s="1"/>
  <c r="C46" i="11"/>
  <c r="E46" i="11" s="1"/>
  <c r="F46" i="11"/>
  <c r="H46" i="11" s="1"/>
  <c r="I46" i="11"/>
  <c r="K46" i="11" s="1"/>
  <c r="C47" i="11"/>
  <c r="E47" i="11" s="1"/>
  <c r="F47" i="11"/>
  <c r="H47" i="11" s="1"/>
  <c r="I47" i="11"/>
  <c r="K47" i="11" s="1"/>
  <c r="C48" i="11"/>
  <c r="E48" i="11" s="1"/>
  <c r="F48" i="11"/>
  <c r="H48" i="11" s="1"/>
  <c r="I48" i="11"/>
  <c r="K48" i="11" s="1"/>
  <c r="C49" i="11"/>
  <c r="E49" i="11" s="1"/>
  <c r="F49" i="11"/>
  <c r="H49" i="11" s="1"/>
  <c r="I49" i="11"/>
  <c r="K49" i="11" s="1"/>
  <c r="C50" i="11"/>
  <c r="E50" i="11" s="1"/>
  <c r="F50" i="11"/>
  <c r="H50" i="11" s="1"/>
  <c r="I50" i="11"/>
  <c r="K50" i="11" s="1"/>
  <c r="C51" i="11"/>
  <c r="E51" i="11" s="1"/>
  <c r="F51" i="11"/>
  <c r="H51" i="11" s="1"/>
  <c r="I51" i="11"/>
  <c r="K51" i="11" s="1"/>
  <c r="C52" i="11"/>
  <c r="E52" i="11" s="1"/>
  <c r="F52" i="11"/>
  <c r="H52" i="11" s="1"/>
  <c r="I52" i="11"/>
  <c r="K52" i="11" s="1"/>
  <c r="C53" i="11"/>
  <c r="E53" i="11" s="1"/>
  <c r="F53" i="11"/>
  <c r="H53" i="11" s="1"/>
  <c r="I53" i="11"/>
  <c r="K53" i="11" s="1"/>
  <c r="C54" i="11"/>
  <c r="E54" i="11" s="1"/>
  <c r="F54" i="11"/>
  <c r="H54" i="11" s="1"/>
  <c r="I54" i="11"/>
  <c r="K54" i="11" s="1"/>
  <c r="Q7" i="11"/>
  <c r="V2" i="12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K9" i="11" l="1"/>
  <c r="I7" i="11"/>
  <c r="K7" i="11" s="1"/>
  <c r="V7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F7" i="11"/>
  <c r="H7" i="11" s="1"/>
  <c r="B6" i="12"/>
  <c r="C7" i="11" l="1"/>
  <c r="E7" i="11" s="1"/>
  <c r="W5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N6" i="12"/>
  <c r="M6" i="12"/>
  <c r="L6" i="12"/>
  <c r="W6" i="12" s="1"/>
  <c r="I6" i="12"/>
  <c r="W8" i="11" l="1"/>
  <c r="W7" i="11"/>
  <c r="AB7" i="11" l="1"/>
  <c r="Y2" i="11"/>
  <c r="P7" i="11" l="1"/>
  <c r="O7" i="11"/>
  <c r="H5" i="10"/>
  <c r="B7" i="11" l="1"/>
  <c r="U7" i="11"/>
  <c r="M7" i="11" l="1"/>
  <c r="N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Q6" i="12" l="1"/>
  <c r="F6" i="12"/>
  <c r="S6" i="12" s="1"/>
  <c r="I53" i="9" l="1"/>
  <c r="I50" i="9"/>
  <c r="I45" i="9"/>
  <c r="I42" i="9"/>
  <c r="I29" i="9"/>
  <c r="I26" i="9"/>
  <c r="I21" i="9"/>
  <c r="I18" i="9"/>
  <c r="I13" i="9"/>
  <c r="I44" i="9"/>
  <c r="I36" i="9"/>
  <c r="I34" i="9"/>
  <c r="I28" i="9"/>
  <c r="I20" i="9"/>
  <c r="I12" i="9"/>
  <c r="C10" i="10"/>
  <c r="E10" i="10" s="1"/>
  <c r="F10" i="10"/>
  <c r="H10" i="10"/>
  <c r="I52" i="9"/>
  <c r="F5" i="10"/>
  <c r="F34" i="10" s="1"/>
  <c r="H3" i="10"/>
  <c r="I11" i="9"/>
  <c r="I14" i="9"/>
  <c r="I15" i="9"/>
  <c r="I16" i="9"/>
  <c r="I17" i="9"/>
  <c r="I19" i="9"/>
  <c r="I22" i="9"/>
  <c r="I23" i="9"/>
  <c r="I24" i="9"/>
  <c r="I25" i="9"/>
  <c r="I27" i="9"/>
  <c r="I30" i="9"/>
  <c r="I31" i="9"/>
  <c r="I32" i="9"/>
  <c r="I33" i="9"/>
  <c r="I35" i="9"/>
  <c r="I37" i="9"/>
  <c r="I38" i="9"/>
  <c r="I39" i="9"/>
  <c r="I40" i="9"/>
  <c r="I41" i="9"/>
  <c r="I43" i="9"/>
  <c r="I46" i="9"/>
  <c r="I47" i="9"/>
  <c r="I48" i="9"/>
  <c r="I49" i="9"/>
  <c r="I51" i="9"/>
  <c r="I54" i="9"/>
  <c r="I55" i="9"/>
  <c r="I56" i="9"/>
  <c r="I57" i="9"/>
  <c r="H10" i="9"/>
  <c r="I10" i="9" s="1"/>
  <c r="H34" i="10"/>
  <c r="F10" i="9" l="1"/>
  <c r="G10" i="9" s="1"/>
  <c r="I10" i="10"/>
  <c r="G10" i="10"/>
  <c r="C10" i="9" l="1"/>
  <c r="E10" i="9" s="1"/>
</calcChain>
</file>

<file path=xl/sharedStrings.xml><?xml version="1.0" encoding="utf-8"?>
<sst xmlns="http://schemas.openxmlformats.org/spreadsheetml/2006/main" count="365" uniqueCount="160">
  <si>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</si>
  <si>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</si>
  <si>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</si>
  <si>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</si>
  <si>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</si>
  <si>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</si>
  <si>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</si>
  <si>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</si>
  <si>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</si>
  <si>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</si>
  <si>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</si>
  <si>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</si>
  <si>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</si>
  <si>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</si>
  <si>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</si>
  <si>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</si>
  <si>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</si>
  <si>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</si>
  <si>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</si>
  <si>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</si>
  <si>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</si>
  <si>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</si>
  <si>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</si>
  <si>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</si>
  <si>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</si>
  <si>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</si>
  <si>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</si>
  <si>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</si>
  <si>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</si>
  <si>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</si>
  <si>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</si>
  <si>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</si>
  <si>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</si>
  <si>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</si>
  <si>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</si>
  <si>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</si>
  <si>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</si>
  <si>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</si>
  <si>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</si>
  <si>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</si>
  <si>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</si>
  <si>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</si>
  <si>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</si>
  <si>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</si>
  <si>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</si>
  <si>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</si>
  <si>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</si>
  <si>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</si>
  <si>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</si>
  <si>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</si>
  <si>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</si>
  <si>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</si>
  <si>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</si>
  <si>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</si>
  <si>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</si>
  <si>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</si>
  <si>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</si>
  <si>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</si>
  <si>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</si>
  <si>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</si>
  <si>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</si>
  <si>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</si>
  <si>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</si>
  <si>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</si>
  <si>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</si>
  <si>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</si>
  <si>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</si>
  <si>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</si>
  <si>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</si>
  <si>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</si>
  <si>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</si>
  <si>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</si>
  <si>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</si>
  <si>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</si>
  <si>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</si>
  <si>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</si>
  <si>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</si>
  <si>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</si>
  <si>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</si>
  <si>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</si>
  <si>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</si>
  <si>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</si>
  <si>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</si>
  <si>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</si>
  <si>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</si>
  <si>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</si>
  <si>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</si>
  <si>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</si>
  <si>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</si>
  <si>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</si>
  <si>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</si>
  <si>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</si>
  <si>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</si>
  <si>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</si>
  <si>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</si>
  <si>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</si>
  <si>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</si>
  <si>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</si>
  <si>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</si>
  <si>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</si>
  <si>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</si>
  <si>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</si>
  <si>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</si>
  <si>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</si>
  <si>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</si>
  <si>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</si>
  <si>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</si>
  <si>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</si>
  <si>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</si>
  <si>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</si>
  <si>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</si>
  <si>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</si>
  <si>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</si>
  <si>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</si>
  <si>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</si>
  <si>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</si>
  <si>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</si>
  <si>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</si>
  <si>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</si>
  <si>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</si>
  <si>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</si>
  <si>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</si>
  <si>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</si>
  <si>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</si>
  <si>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</si>
  <si>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</si>
  <si>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</si>
  <si>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</si>
  <si>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</si>
  <si>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</si>
  <si>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</si>
  <si>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</si>
  <si>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</si>
  <si>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</si>
  <si>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</si>
  <si>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</si>
  <si>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</si>
  <si>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</si>
  <si>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</si>
  <si>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</si>
  <si>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</si>
  <si>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</si>
  <si>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</si>
  <si>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</si>
  <si>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</si>
  <si>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</si>
  <si>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</si>
  <si>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</si>
  <si>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</si>
  <si>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</si>
  <si>
    <t>除外する回数</t>
    <rPh sb="0" eb="2">
      <t>ジョガイ</t>
    </rPh>
    <rPh sb="4" eb="6">
      <t>カイスウ</t>
    </rPh>
    <phoneticPr fontId="2"/>
  </si>
  <si>
    <t>注：「除外する回数」は、死亡した方の、接種日が令和３年中の接種回数。</t>
    <rPh sb="3" eb="5">
      <t>ジョガイ</t>
    </rPh>
    <rPh sb="7" eb="9">
      <t>カイスウ</t>
    </rPh>
    <phoneticPr fontId="2"/>
  </si>
  <si>
    <t>注：公表日におけるデータの計上方法等の注釈については、以下を参照（https://www.kantei.go.jp/jp/content/000086996.pdf）。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</si>
  <si>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内９月分</t>
    <phoneticPr fontId="2"/>
  </si>
  <si>
    <t>内９月分</t>
    <rPh sb="0" eb="1">
      <t>ウチ</t>
    </rPh>
    <rPh sb="2" eb="3">
      <t>ガツ</t>
    </rPh>
    <rPh sb="3" eb="4">
      <t>ブン</t>
    </rPh>
    <phoneticPr fontId="2"/>
  </si>
  <si>
    <t>除外する回数</t>
    <rPh sb="0" eb="2">
      <t>ジョガイ</t>
    </rPh>
    <rPh sb="4" eb="6">
      <t>カイスウ</t>
    </rPh>
    <phoneticPr fontId="2"/>
  </si>
  <si>
    <t>除外する回数
※３</t>
    <rPh sb="0" eb="2">
      <t>ジョガイ</t>
    </rPh>
    <rPh sb="4" eb="6">
      <t>カイスウ</t>
    </rPh>
    <phoneticPr fontId="2"/>
  </si>
  <si>
    <t>※3：「除外する回数」は、死亡した方の、接種日が令和３年中の接種回数</t>
    <rPh sb="4" eb="6">
      <t>ジョガイ</t>
    </rPh>
    <rPh sb="8" eb="10">
      <t>カイスウ</t>
    </rPh>
    <rPh sb="13" eb="15">
      <t>シボウ</t>
    </rPh>
    <rPh sb="17" eb="18">
      <t>ホウ</t>
    </rPh>
    <rPh sb="20" eb="22">
      <t>セッシュ</t>
    </rPh>
    <rPh sb="22" eb="23">
      <t>ビ</t>
    </rPh>
    <rPh sb="24" eb="26">
      <t>レイワ</t>
    </rPh>
    <rPh sb="27" eb="28">
      <t>ネン</t>
    </rPh>
    <rPh sb="28" eb="29">
      <t>チュウ</t>
    </rPh>
    <rPh sb="30" eb="32">
      <t>セッシュ</t>
    </rPh>
    <rPh sb="32" eb="34">
      <t>カイスウ</t>
    </rPh>
    <phoneticPr fontId="2"/>
  </si>
  <si>
    <t>ただし、土日祝日直後の公表においては、直近の平日１日の入力数（直近の公表分とその翌日の集計値との差）を使用</t>
    <phoneticPr fontId="2"/>
  </si>
  <si>
    <t>※1：モデルナ社のワクチンは、大規模接種会場（一部会場を除く）と職域接種会場で利用。</t>
    <rPh sb="7" eb="8">
      <t>シャ</t>
    </rPh>
    <rPh sb="15" eb="22">
      <t>ダイキボセッシュカイジョウ</t>
    </rPh>
    <rPh sb="23" eb="25">
      <t>イチブ</t>
    </rPh>
    <rPh sb="25" eb="27">
      <t>カイジョウ</t>
    </rPh>
    <rPh sb="28" eb="29">
      <t>ノゾ</t>
    </rPh>
    <rPh sb="32" eb="34">
      <t>ショクイキ</t>
    </rPh>
    <rPh sb="34" eb="36">
      <t>セッシュ</t>
    </rPh>
    <rPh sb="36" eb="38">
      <t>カイジョウ</t>
    </rPh>
    <rPh sb="39" eb="41">
      <t>リヨウ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</si>
</sst>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38" fontId="3" fillId="0" borderId="1" xfId="1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38" fontId="11" fillId="0" borderId="0" xfId="1" applyFo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0" fontId="3" fillId="0" borderId="1" xfId="0" applyNumberFormat="1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38" fontId="5" fillId="0" borderId="4" xfId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3" fillId="0" borderId="0" xfId="0" applyFont="1" applyFill="1">
      <alignment vertical="center"/>
    </xf>
    <xf numFmtId="0" fontId="8" fillId="0" borderId="0" xfId="0" applyFont="1" applyFill="1">
      <alignment vertical="center"/>
    </xf>
    <xf numFmtId="10" fontId="3" fillId="0" borderId="6" xfId="3" applyNumberFormat="1" applyFont="1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14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view="pageBreakPreview" zoomScaleNormal="100" zoomScaleSheetLayoutView="100" workbookViewId="0">
      <selection activeCell="E13" sqref="E13"/>
    </sheetView>
  </sheetViews>
  <sheetFormatPr defaultRowHeight="18" x14ac:dyDescent="0.45"/>
  <cols>
    <col min="1" max="1" width="13.59765625" customWidth="1"/>
    <col min="2" max="4" width="13.59765625" style="1" customWidth="1"/>
    <col min="5" max="8" width="13.59765625" customWidth="1"/>
    <col min="9" max="9" width="15.19921875" customWidth="1"/>
    <col min="10" max="10" width="7" customWidth="1"/>
    <col min="11" max="11" width="10.5" bestFit="1" customWidth="1"/>
  </cols>
  <sheetData>
    <row r="1" spans="1:9" x14ac:dyDescent="0.45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2"/>
      <c r="G2" s="2"/>
      <c r="H2" s="2"/>
      <c r="I2" s="2"/>
    </row>
    <row r="3" spans="1:9" x14ac:dyDescent="0.45">
      <c r="A3" s="2"/>
      <c r="B3" s="3"/>
      <c r="C3" s="3"/>
      <c r="D3" s="3"/>
      <c r="E3" s="2"/>
      <c r="F3" s="2"/>
      <c r="G3" s="76"/>
      <c r="H3" s="101">
        <v>44824</v>
      </c>
      <c r="I3" s="101"/>
    </row>
    <row r="4" spans="1:9" x14ac:dyDescent="0.45">
      <c r="A4" s="4"/>
      <c r="B4" s="5"/>
      <c r="C4" s="5"/>
      <c r="D4" s="5"/>
      <c r="E4" s="4"/>
      <c r="F4" s="6"/>
      <c r="G4" s="6"/>
      <c r="H4" s="6"/>
      <c r="I4" s="7" t="s">
        <v>1</v>
      </c>
    </row>
    <row r="5" spans="1:9" ht="19.5" customHeight="1" x14ac:dyDescent="0.45">
      <c r="A5" s="80" t="s">
        <v>2</v>
      </c>
      <c r="B5" s="85" t="s">
        <v>3</v>
      </c>
      <c r="C5" s="81" t="s">
        <v>4</v>
      </c>
      <c r="D5" s="86"/>
      <c r="E5" s="87"/>
      <c r="F5" s="91" t="s">
        <v>149</v>
      </c>
      <c r="G5" s="92"/>
      <c r="H5" s="93">
        <v>44820</v>
      </c>
      <c r="I5" s="94"/>
    </row>
    <row r="6" spans="1:9" ht="21.75" customHeight="1" x14ac:dyDescent="0.45">
      <c r="A6" s="80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79" t="s">
        <v>8</v>
      </c>
      <c r="G7" s="8"/>
      <c r="H7" s="79" t="s">
        <v>8</v>
      </c>
      <c r="I7" s="9"/>
    </row>
    <row r="8" spans="1:9" ht="18.75" customHeight="1" x14ac:dyDescent="0.45">
      <c r="A8" s="80"/>
      <c r="B8" s="85"/>
      <c r="C8" s="100"/>
      <c r="D8" s="102" t="s">
        <v>156</v>
      </c>
      <c r="E8" s="81" t="s">
        <v>9</v>
      </c>
      <c r="F8" s="80"/>
      <c r="G8" s="81" t="s">
        <v>10</v>
      </c>
      <c r="H8" s="8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80"/>
      <c r="G9" s="82"/>
      <c r="H9" s="80"/>
      <c r="I9" s="82"/>
    </row>
    <row r="10" spans="1:9" x14ac:dyDescent="0.45">
      <c r="A10" s="10" t="s">
        <v>11</v>
      </c>
      <c r="B10" s="20">
        <f>SUM(B11:B57)</f>
        <v>125918711</v>
      </c>
      <c r="C10" s="21">
        <f>SUM(C11:C57)</f>
        <v>82087497</v>
      </c>
      <c r="D10" s="21">
        <f>SUM(D11:D57)</f>
        <v>82087497</v>
      </c>
      <c r="E10" s="11">
        <f>(C10-D10)/$B10</f>
        <v>0</v>
      </c>
      <c r="F10" s="21">
        <f>SUM(F11:F57)</f>
        <v>166746</v>
      </c>
      <c r="G10" s="11">
        <f>F10/$B10</f>
        <v>1.3242352838252927E-3</v>
      </c>
      <c r="H10" s="21">
        <f>SUM(H11:H57)</f>
        <v>36564</v>
      </c>
      <c r="I10" s="11">
        <f>H10/$B10</f>
        <v>2.9037781366742231E-4</v>
      </c>
    </row>
    <row r="11" spans="1:9" x14ac:dyDescent="0.45">
      <c r="A11" s="12" t="s">
        <v>12</v>
      </c>
      <c r="B11" s="20">
        <v>5181747</v>
      </c>
      <c r="C11" s="21">
        <v>3500113</v>
      </c>
      <c r="D11" s="21">
        <v>3500113</v>
      </c>
      <c r="E11" s="11">
        <f t="shared" ref="E11:E57" si="0">(C11-D11)/$B11</f>
        <v>0</v>
      </c>
      <c r="F11" s="21">
        <v>7754</v>
      </c>
      <c r="G11" s="11">
        <f t="shared" ref="G11:G57" si="1">F11/$B11</f>
        <v>1.4964065208123824E-3</v>
      </c>
      <c r="H11" s="21">
        <v>1267</v>
      </c>
      <c r="I11" s="11">
        <f t="shared" ref="I11:I57" si="2">H11/$B11</f>
        <v>2.4451213075435754E-4</v>
      </c>
    </row>
    <row r="12" spans="1:9" x14ac:dyDescent="0.45">
      <c r="A12" s="12" t="s">
        <v>13</v>
      </c>
      <c r="B12" s="20">
        <v>1242614</v>
      </c>
      <c r="C12" s="21">
        <v>897025</v>
      </c>
      <c r="D12" s="21">
        <v>897025</v>
      </c>
      <c r="E12" s="11">
        <f t="shared" si="0"/>
        <v>0</v>
      </c>
      <c r="F12" s="21">
        <v>1557</v>
      </c>
      <c r="G12" s="11">
        <f t="shared" si="1"/>
        <v>1.253003748549429E-3</v>
      </c>
      <c r="H12" s="21">
        <v>426</v>
      </c>
      <c r="I12" s="11">
        <f t="shared" si="2"/>
        <v>3.4282568842778206E-4</v>
      </c>
    </row>
    <row r="13" spans="1:9" x14ac:dyDescent="0.45">
      <c r="A13" s="12" t="s">
        <v>14</v>
      </c>
      <c r="B13" s="20">
        <v>1206138</v>
      </c>
      <c r="C13" s="21">
        <v>885555</v>
      </c>
      <c r="D13" s="21">
        <v>885555</v>
      </c>
      <c r="E13" s="11">
        <f t="shared" si="0"/>
        <v>0</v>
      </c>
      <c r="F13" s="21">
        <v>1618</v>
      </c>
      <c r="G13" s="11">
        <f t="shared" si="1"/>
        <v>1.341471705559397E-3</v>
      </c>
      <c r="H13" s="21">
        <v>226</v>
      </c>
      <c r="I13" s="11">
        <f t="shared" si="2"/>
        <v>1.8737491066528043E-4</v>
      </c>
    </row>
    <row r="14" spans="1:9" x14ac:dyDescent="0.45">
      <c r="A14" s="12" t="s">
        <v>15</v>
      </c>
      <c r="B14" s="20">
        <v>2268244</v>
      </c>
      <c r="C14" s="21">
        <v>1550179</v>
      </c>
      <c r="D14" s="21">
        <v>1550179</v>
      </c>
      <c r="E14" s="11">
        <f t="shared" si="0"/>
        <v>0</v>
      </c>
      <c r="F14" s="21">
        <v>2886</v>
      </c>
      <c r="G14" s="11">
        <f t="shared" si="1"/>
        <v>1.2723498882836238E-3</v>
      </c>
      <c r="H14" s="21">
        <v>550</v>
      </c>
      <c r="I14" s="11">
        <f t="shared" si="2"/>
        <v>2.4247832243797404E-4</v>
      </c>
    </row>
    <row r="15" spans="1:9" x14ac:dyDescent="0.45">
      <c r="A15" s="12" t="s">
        <v>16</v>
      </c>
      <c r="B15" s="20">
        <v>956417</v>
      </c>
      <c r="C15" s="21">
        <v>731566</v>
      </c>
      <c r="D15" s="21">
        <v>731566</v>
      </c>
      <c r="E15" s="11">
        <f t="shared" si="0"/>
        <v>0</v>
      </c>
      <c r="F15" s="21">
        <v>1535</v>
      </c>
      <c r="G15" s="11">
        <f t="shared" si="1"/>
        <v>1.6049484691300971E-3</v>
      </c>
      <c r="H15" s="21">
        <v>214</v>
      </c>
      <c r="I15" s="11">
        <f t="shared" si="2"/>
        <v>2.2375177354647607E-4</v>
      </c>
    </row>
    <row r="16" spans="1:9" x14ac:dyDescent="0.45">
      <c r="A16" s="12" t="s">
        <v>17</v>
      </c>
      <c r="B16" s="20">
        <v>1056157</v>
      </c>
      <c r="C16" s="21">
        <v>782586</v>
      </c>
      <c r="D16" s="21">
        <v>782586</v>
      </c>
      <c r="E16" s="11">
        <f t="shared" si="0"/>
        <v>0</v>
      </c>
      <c r="F16" s="21">
        <v>1749</v>
      </c>
      <c r="G16" s="11">
        <f t="shared" si="1"/>
        <v>1.6560037948903431E-3</v>
      </c>
      <c r="H16" s="21">
        <v>209</v>
      </c>
      <c r="I16" s="11">
        <f t="shared" si="2"/>
        <v>1.9788724593029257E-4</v>
      </c>
    </row>
    <row r="17" spans="1:9" x14ac:dyDescent="0.45">
      <c r="A17" s="12" t="s">
        <v>18</v>
      </c>
      <c r="B17" s="20">
        <v>1840525</v>
      </c>
      <c r="C17" s="21">
        <v>1326869</v>
      </c>
      <c r="D17" s="21">
        <v>1326869</v>
      </c>
      <c r="E17" s="11">
        <f t="shared" si="0"/>
        <v>0</v>
      </c>
      <c r="F17" s="21">
        <v>2659</v>
      </c>
      <c r="G17" s="11">
        <f t="shared" si="1"/>
        <v>1.4446964860569675E-3</v>
      </c>
      <c r="H17" s="21">
        <v>813</v>
      </c>
      <c r="I17" s="11">
        <f t="shared" si="2"/>
        <v>4.4172179133671101E-4</v>
      </c>
    </row>
    <row r="18" spans="1:9" x14ac:dyDescent="0.45">
      <c r="A18" s="12" t="s">
        <v>19</v>
      </c>
      <c r="B18" s="20">
        <v>2890374</v>
      </c>
      <c r="C18" s="21">
        <v>2004346</v>
      </c>
      <c r="D18" s="21">
        <v>2004346</v>
      </c>
      <c r="E18" s="11">
        <f t="shared" si="0"/>
        <v>0</v>
      </c>
      <c r="F18" s="21">
        <v>4018</v>
      </c>
      <c r="G18" s="11">
        <f t="shared" si="1"/>
        <v>1.3901315193120337E-3</v>
      </c>
      <c r="H18" s="21">
        <v>938</v>
      </c>
      <c r="I18" s="11">
        <f t="shared" si="2"/>
        <v>3.2452547663381969E-4</v>
      </c>
    </row>
    <row r="19" spans="1:9" x14ac:dyDescent="0.45">
      <c r="A19" s="12" t="s">
        <v>20</v>
      </c>
      <c r="B19" s="20">
        <v>1942493</v>
      </c>
      <c r="C19" s="21">
        <v>1336105</v>
      </c>
      <c r="D19" s="21">
        <v>1336105</v>
      </c>
      <c r="E19" s="11">
        <f t="shared" si="0"/>
        <v>0</v>
      </c>
      <c r="F19" s="21">
        <v>2524</v>
      </c>
      <c r="G19" s="11">
        <f t="shared" si="1"/>
        <v>1.2993611817391363E-3</v>
      </c>
      <c r="H19" s="21">
        <v>730</v>
      </c>
      <c r="I19" s="11">
        <f t="shared" si="2"/>
        <v>3.7580573005925892E-4</v>
      </c>
    </row>
    <row r="20" spans="1:9" x14ac:dyDescent="0.45">
      <c r="A20" s="12" t="s">
        <v>21</v>
      </c>
      <c r="B20" s="20">
        <v>1943567</v>
      </c>
      <c r="C20" s="21">
        <v>1306934</v>
      </c>
      <c r="D20" s="21">
        <v>1306934</v>
      </c>
      <c r="E20" s="11">
        <f t="shared" si="0"/>
        <v>0</v>
      </c>
      <c r="F20" s="21">
        <v>2613</v>
      </c>
      <c r="G20" s="11">
        <f t="shared" si="1"/>
        <v>1.344435257441601E-3</v>
      </c>
      <c r="H20" s="21">
        <v>702</v>
      </c>
      <c r="I20" s="11">
        <f t="shared" si="2"/>
        <v>3.6119156170072859E-4</v>
      </c>
    </row>
    <row r="21" spans="1:9" x14ac:dyDescent="0.45">
      <c r="A21" s="12" t="s">
        <v>22</v>
      </c>
      <c r="B21" s="20">
        <v>7385810</v>
      </c>
      <c r="C21" s="21">
        <v>4861870</v>
      </c>
      <c r="D21" s="21">
        <v>4861870</v>
      </c>
      <c r="E21" s="11">
        <f t="shared" si="0"/>
        <v>0</v>
      </c>
      <c r="F21" s="21">
        <v>11689</v>
      </c>
      <c r="G21" s="11">
        <f t="shared" si="1"/>
        <v>1.58262939339084E-3</v>
      </c>
      <c r="H21" s="21">
        <v>2134</v>
      </c>
      <c r="I21" s="11">
        <f t="shared" si="2"/>
        <v>2.8893242582736354E-4</v>
      </c>
    </row>
    <row r="22" spans="1:9" x14ac:dyDescent="0.45">
      <c r="A22" s="12" t="s">
        <v>23</v>
      </c>
      <c r="B22" s="20">
        <v>6310821</v>
      </c>
      <c r="C22" s="21">
        <v>4227379</v>
      </c>
      <c r="D22" s="21">
        <v>4227379</v>
      </c>
      <c r="E22" s="11">
        <f t="shared" si="0"/>
        <v>0</v>
      </c>
      <c r="F22" s="21">
        <v>9060</v>
      </c>
      <c r="G22" s="11">
        <f t="shared" si="1"/>
        <v>1.435629373737585E-3</v>
      </c>
      <c r="H22" s="21">
        <v>1882</v>
      </c>
      <c r="I22" s="11">
        <f t="shared" si="2"/>
        <v>2.9821793392650496E-4</v>
      </c>
    </row>
    <row r="23" spans="1:9" x14ac:dyDescent="0.45">
      <c r="A23" s="12" t="s">
        <v>24</v>
      </c>
      <c r="B23" s="20">
        <v>13794837</v>
      </c>
      <c r="C23" s="21">
        <v>8792304</v>
      </c>
      <c r="D23" s="21">
        <v>8792304</v>
      </c>
      <c r="E23" s="11">
        <f t="shared" si="0"/>
        <v>0</v>
      </c>
      <c r="F23" s="21">
        <v>16722</v>
      </c>
      <c r="G23" s="11">
        <f t="shared" si="1"/>
        <v>1.2121926485974426E-3</v>
      </c>
      <c r="H23" s="21">
        <v>3495</v>
      </c>
      <c r="I23" s="11">
        <f t="shared" si="2"/>
        <v>2.5335565762756024E-4</v>
      </c>
    </row>
    <row r="24" spans="1:9" x14ac:dyDescent="0.45">
      <c r="A24" s="12" t="s">
        <v>25</v>
      </c>
      <c r="B24" s="20">
        <v>9215144</v>
      </c>
      <c r="C24" s="21">
        <v>5992380</v>
      </c>
      <c r="D24" s="21">
        <v>5992380</v>
      </c>
      <c r="E24" s="11">
        <f t="shared" si="0"/>
        <v>0</v>
      </c>
      <c r="F24" s="21">
        <v>13928</v>
      </c>
      <c r="G24" s="11">
        <f t="shared" si="1"/>
        <v>1.5114251063249799E-3</v>
      </c>
      <c r="H24" s="21">
        <v>3344</v>
      </c>
      <c r="I24" s="11">
        <f t="shared" si="2"/>
        <v>3.6288092730835244E-4</v>
      </c>
    </row>
    <row r="25" spans="1:9" x14ac:dyDescent="0.45">
      <c r="A25" s="12" t="s">
        <v>26</v>
      </c>
      <c r="B25" s="20">
        <v>2188274</v>
      </c>
      <c r="C25" s="21">
        <v>1605023</v>
      </c>
      <c r="D25" s="21">
        <v>1605023</v>
      </c>
      <c r="E25" s="11">
        <f t="shared" si="0"/>
        <v>0</v>
      </c>
      <c r="F25" s="21">
        <v>2004</v>
      </c>
      <c r="G25" s="11">
        <f t="shared" si="1"/>
        <v>9.1579025295735362E-4</v>
      </c>
      <c r="H25" s="21">
        <v>365</v>
      </c>
      <c r="I25" s="11">
        <f t="shared" si="2"/>
        <v>1.6679812491488726E-4</v>
      </c>
    </row>
    <row r="26" spans="1:9" x14ac:dyDescent="0.45">
      <c r="A26" s="12" t="s">
        <v>27</v>
      </c>
      <c r="B26" s="20">
        <v>1037280</v>
      </c>
      <c r="C26" s="21">
        <v>722860</v>
      </c>
      <c r="D26" s="21">
        <v>722860</v>
      </c>
      <c r="E26" s="11">
        <f t="shared" si="0"/>
        <v>0</v>
      </c>
      <c r="F26" s="21">
        <v>1123</v>
      </c>
      <c r="G26" s="11">
        <f t="shared" si="1"/>
        <v>1.0826392102421718E-3</v>
      </c>
      <c r="H26" s="21">
        <v>322</v>
      </c>
      <c r="I26" s="11">
        <f t="shared" si="2"/>
        <v>3.1042727132500386E-4</v>
      </c>
    </row>
    <row r="27" spans="1:9" x14ac:dyDescent="0.45">
      <c r="A27" s="12" t="s">
        <v>28</v>
      </c>
      <c r="B27" s="20">
        <v>1124501</v>
      </c>
      <c r="C27" s="21">
        <v>744986</v>
      </c>
      <c r="D27" s="21">
        <v>744986</v>
      </c>
      <c r="E27" s="11">
        <f t="shared" si="0"/>
        <v>0</v>
      </c>
      <c r="F27" s="21">
        <v>1501</v>
      </c>
      <c r="G27" s="11">
        <f t="shared" si="1"/>
        <v>1.3348142865146407E-3</v>
      </c>
      <c r="H27" s="21">
        <v>387</v>
      </c>
      <c r="I27" s="11">
        <f t="shared" si="2"/>
        <v>3.4415265082023047E-4</v>
      </c>
    </row>
    <row r="28" spans="1:9" x14ac:dyDescent="0.45">
      <c r="A28" s="12" t="s">
        <v>29</v>
      </c>
      <c r="B28" s="20">
        <v>767548</v>
      </c>
      <c r="C28" s="21">
        <v>520094</v>
      </c>
      <c r="D28" s="21">
        <v>520094</v>
      </c>
      <c r="E28" s="11">
        <f t="shared" si="0"/>
        <v>0</v>
      </c>
      <c r="F28" s="21">
        <v>1086</v>
      </c>
      <c r="G28" s="11">
        <f t="shared" si="1"/>
        <v>1.4148952247937589E-3</v>
      </c>
      <c r="H28" s="21">
        <v>243</v>
      </c>
      <c r="I28" s="11">
        <f t="shared" si="2"/>
        <v>3.1659257792346536E-4</v>
      </c>
    </row>
    <row r="29" spans="1:9" x14ac:dyDescent="0.45">
      <c r="A29" s="12" t="s">
        <v>30</v>
      </c>
      <c r="B29" s="20">
        <v>816231</v>
      </c>
      <c r="C29" s="21">
        <v>546978</v>
      </c>
      <c r="D29" s="21">
        <v>546978</v>
      </c>
      <c r="E29" s="11">
        <f t="shared" si="0"/>
        <v>0</v>
      </c>
      <c r="F29" s="21">
        <v>649</v>
      </c>
      <c r="G29" s="11">
        <f t="shared" si="1"/>
        <v>7.9511804868964795E-4</v>
      </c>
      <c r="H29" s="21">
        <v>73</v>
      </c>
      <c r="I29" s="11">
        <f t="shared" si="2"/>
        <v>8.9435466185430347E-5</v>
      </c>
    </row>
    <row r="30" spans="1:9" x14ac:dyDescent="0.45">
      <c r="A30" s="12" t="s">
        <v>31</v>
      </c>
      <c r="B30" s="20">
        <v>2056494</v>
      </c>
      <c r="C30" s="21">
        <v>1441243</v>
      </c>
      <c r="D30" s="21">
        <v>1441243</v>
      </c>
      <c r="E30" s="11">
        <f t="shared" si="0"/>
        <v>0</v>
      </c>
      <c r="F30" s="21">
        <v>2360</v>
      </c>
      <c r="G30" s="11">
        <f t="shared" si="1"/>
        <v>1.1475841894019628E-3</v>
      </c>
      <c r="H30" s="21">
        <v>527</v>
      </c>
      <c r="I30" s="11">
        <f t="shared" si="2"/>
        <v>2.5626138466730271E-4</v>
      </c>
    </row>
    <row r="31" spans="1:9" x14ac:dyDescent="0.45">
      <c r="A31" s="12" t="s">
        <v>32</v>
      </c>
      <c r="B31" s="20">
        <v>1996605</v>
      </c>
      <c r="C31" s="21">
        <v>1352090</v>
      </c>
      <c r="D31" s="21">
        <v>1352090</v>
      </c>
      <c r="E31" s="11">
        <f t="shared" si="0"/>
        <v>0</v>
      </c>
      <c r="F31" s="21">
        <v>2195</v>
      </c>
      <c r="G31" s="11">
        <f t="shared" si="1"/>
        <v>1.0993661740805016E-3</v>
      </c>
      <c r="H31" s="21">
        <v>490</v>
      </c>
      <c r="I31" s="11">
        <f t="shared" si="2"/>
        <v>2.4541659466945141E-4</v>
      </c>
    </row>
    <row r="32" spans="1:9" x14ac:dyDescent="0.45">
      <c r="A32" s="12" t="s">
        <v>33</v>
      </c>
      <c r="B32" s="20">
        <v>3658300</v>
      </c>
      <c r="C32" s="21">
        <v>2471617</v>
      </c>
      <c r="D32" s="21">
        <v>2471617</v>
      </c>
      <c r="E32" s="11">
        <f t="shared" si="0"/>
        <v>0</v>
      </c>
      <c r="F32" s="21">
        <v>5024</v>
      </c>
      <c r="G32" s="11">
        <f t="shared" si="1"/>
        <v>1.373315474400678E-3</v>
      </c>
      <c r="H32" s="21">
        <v>1026</v>
      </c>
      <c r="I32" s="11">
        <f t="shared" si="2"/>
        <v>2.804581362928136E-4</v>
      </c>
    </row>
    <row r="33" spans="1:9" x14ac:dyDescent="0.45">
      <c r="A33" s="12" t="s">
        <v>34</v>
      </c>
      <c r="B33" s="20">
        <v>7528445</v>
      </c>
      <c r="C33" s="21">
        <v>4654678</v>
      </c>
      <c r="D33" s="21">
        <v>4654678</v>
      </c>
      <c r="E33" s="11">
        <f t="shared" si="0"/>
        <v>0</v>
      </c>
      <c r="F33" s="21">
        <v>9234</v>
      </c>
      <c r="G33" s="11">
        <f t="shared" si="1"/>
        <v>1.2265481118610816E-3</v>
      </c>
      <c r="H33" s="21">
        <v>2569</v>
      </c>
      <c r="I33" s="11">
        <f t="shared" si="2"/>
        <v>3.4123912707072977E-4</v>
      </c>
    </row>
    <row r="34" spans="1:9" x14ac:dyDescent="0.45">
      <c r="A34" s="12" t="s">
        <v>35</v>
      </c>
      <c r="B34" s="20">
        <v>1784880</v>
      </c>
      <c r="C34" s="21">
        <v>1173394</v>
      </c>
      <c r="D34" s="21">
        <v>1173394</v>
      </c>
      <c r="E34" s="11">
        <f t="shared" si="0"/>
        <v>0</v>
      </c>
      <c r="F34" s="21">
        <v>2370</v>
      </c>
      <c r="G34" s="11">
        <f t="shared" si="1"/>
        <v>1.3278203576711038E-3</v>
      </c>
      <c r="H34" s="21">
        <v>621</v>
      </c>
      <c r="I34" s="11">
        <f t="shared" si="2"/>
        <v>3.4792254941508674E-4</v>
      </c>
    </row>
    <row r="35" spans="1:9" x14ac:dyDescent="0.45">
      <c r="A35" s="12" t="s">
        <v>36</v>
      </c>
      <c r="B35" s="20">
        <v>1415176</v>
      </c>
      <c r="C35" s="21">
        <v>902592</v>
      </c>
      <c r="D35" s="21">
        <v>902592</v>
      </c>
      <c r="E35" s="11">
        <f t="shared" si="0"/>
        <v>0</v>
      </c>
      <c r="F35" s="21">
        <v>1801</v>
      </c>
      <c r="G35" s="11">
        <f t="shared" si="1"/>
        <v>1.2726332272452331E-3</v>
      </c>
      <c r="H35" s="21">
        <v>395</v>
      </c>
      <c r="I35" s="11">
        <f t="shared" si="2"/>
        <v>2.7911722640858806E-4</v>
      </c>
    </row>
    <row r="36" spans="1:9" x14ac:dyDescent="0.45">
      <c r="A36" s="12" t="s">
        <v>37</v>
      </c>
      <c r="B36" s="20">
        <v>2511426</v>
      </c>
      <c r="C36" s="21">
        <v>1563203</v>
      </c>
      <c r="D36" s="21">
        <v>1563203</v>
      </c>
      <c r="E36" s="11">
        <f t="shared" si="0"/>
        <v>0</v>
      </c>
      <c r="F36" s="21">
        <v>3830</v>
      </c>
      <c r="G36" s="11">
        <f t="shared" si="1"/>
        <v>1.5250300028748606E-3</v>
      </c>
      <c r="H36" s="21">
        <v>608</v>
      </c>
      <c r="I36" s="11">
        <f t="shared" si="2"/>
        <v>2.4209353570441654E-4</v>
      </c>
    </row>
    <row r="37" spans="1:9" x14ac:dyDescent="0.45">
      <c r="A37" s="12" t="s">
        <v>38</v>
      </c>
      <c r="B37" s="20">
        <v>8800726</v>
      </c>
      <c r="C37" s="21">
        <v>5161520</v>
      </c>
      <c r="D37" s="21">
        <v>5161520</v>
      </c>
      <c r="E37" s="11">
        <f t="shared" si="0"/>
        <v>0</v>
      </c>
      <c r="F37" s="21">
        <v>13697</v>
      </c>
      <c r="G37" s="11">
        <f t="shared" si="1"/>
        <v>1.5563488739451722E-3</v>
      </c>
      <c r="H37" s="21">
        <v>3125</v>
      </c>
      <c r="I37" s="11">
        <f t="shared" si="2"/>
        <v>3.5508434190542918E-4</v>
      </c>
    </row>
    <row r="38" spans="1:9" x14ac:dyDescent="0.45">
      <c r="A38" s="12" t="s">
        <v>39</v>
      </c>
      <c r="B38" s="20">
        <v>5488603</v>
      </c>
      <c r="C38" s="21">
        <v>3424847</v>
      </c>
      <c r="D38" s="21">
        <v>3424847</v>
      </c>
      <c r="E38" s="11">
        <f t="shared" si="0"/>
        <v>0</v>
      </c>
      <c r="F38" s="21">
        <v>7653</v>
      </c>
      <c r="G38" s="11">
        <f t="shared" si="1"/>
        <v>1.3943438794899177E-3</v>
      </c>
      <c r="H38" s="21">
        <v>1448</v>
      </c>
      <c r="I38" s="11">
        <f t="shared" si="2"/>
        <v>2.6381940905545546E-4</v>
      </c>
    </row>
    <row r="39" spans="1:9" x14ac:dyDescent="0.45">
      <c r="A39" s="12" t="s">
        <v>40</v>
      </c>
      <c r="B39" s="20">
        <v>1335166</v>
      </c>
      <c r="C39" s="21">
        <v>864168</v>
      </c>
      <c r="D39" s="21">
        <v>864168</v>
      </c>
      <c r="E39" s="11">
        <f t="shared" si="0"/>
        <v>0</v>
      </c>
      <c r="F39" s="21">
        <v>1502</v>
      </c>
      <c r="G39" s="11">
        <f t="shared" si="1"/>
        <v>1.1249537510691554E-3</v>
      </c>
      <c r="H39" s="21">
        <v>474</v>
      </c>
      <c r="I39" s="11">
        <f t="shared" si="2"/>
        <v>3.550120359565777E-4</v>
      </c>
    </row>
    <row r="40" spans="1:9" x14ac:dyDescent="0.45">
      <c r="A40" s="12" t="s">
        <v>41</v>
      </c>
      <c r="B40" s="20">
        <v>934751</v>
      </c>
      <c r="C40" s="21">
        <v>605782</v>
      </c>
      <c r="D40" s="21">
        <v>605782</v>
      </c>
      <c r="E40" s="11">
        <f t="shared" si="0"/>
        <v>0</v>
      </c>
      <c r="F40" s="21">
        <v>982</v>
      </c>
      <c r="G40" s="11">
        <f t="shared" si="1"/>
        <v>1.05054715105948E-3</v>
      </c>
      <c r="H40" s="21">
        <v>283</v>
      </c>
      <c r="I40" s="11">
        <f t="shared" si="2"/>
        <v>3.0275442337050187E-4</v>
      </c>
    </row>
    <row r="41" spans="1:9" x14ac:dyDescent="0.45">
      <c r="A41" s="12" t="s">
        <v>42</v>
      </c>
      <c r="B41" s="20">
        <v>551609</v>
      </c>
      <c r="C41" s="21">
        <v>356931</v>
      </c>
      <c r="D41" s="21">
        <v>356931</v>
      </c>
      <c r="E41" s="11">
        <f t="shared" si="0"/>
        <v>0</v>
      </c>
      <c r="F41" s="21">
        <v>652</v>
      </c>
      <c r="G41" s="11">
        <f t="shared" si="1"/>
        <v>1.1819966679296385E-3</v>
      </c>
      <c r="H41" s="21">
        <v>99</v>
      </c>
      <c r="I41" s="11">
        <f t="shared" si="2"/>
        <v>1.7947495417950033E-4</v>
      </c>
    </row>
    <row r="42" spans="1:9" x14ac:dyDescent="0.45">
      <c r="A42" s="12" t="s">
        <v>43</v>
      </c>
      <c r="B42" s="20">
        <v>666176</v>
      </c>
      <c r="C42" s="21">
        <v>459207</v>
      </c>
      <c r="D42" s="21">
        <v>459207</v>
      </c>
      <c r="E42" s="11">
        <f t="shared" si="0"/>
        <v>0</v>
      </c>
      <c r="F42" s="21">
        <v>616</v>
      </c>
      <c r="G42" s="11">
        <f t="shared" si="1"/>
        <v>9.2468056489576329E-4</v>
      </c>
      <c r="H42" s="21">
        <v>163</v>
      </c>
      <c r="I42" s="11">
        <f t="shared" si="2"/>
        <v>2.446800845422231E-4</v>
      </c>
    </row>
    <row r="43" spans="1:9" x14ac:dyDescent="0.45">
      <c r="A43" s="12" t="s">
        <v>44</v>
      </c>
      <c r="B43" s="20">
        <v>1879187</v>
      </c>
      <c r="C43" s="21">
        <v>1212477</v>
      </c>
      <c r="D43" s="21">
        <v>1212477</v>
      </c>
      <c r="E43" s="11">
        <f t="shared" si="0"/>
        <v>0</v>
      </c>
      <c r="F43" s="21">
        <v>2749</v>
      </c>
      <c r="G43" s="11">
        <f t="shared" si="1"/>
        <v>1.4628666545692367E-3</v>
      </c>
      <c r="H43" s="21">
        <v>636</v>
      </c>
      <c r="I43" s="11">
        <f t="shared" si="2"/>
        <v>3.3844423146818276E-4</v>
      </c>
    </row>
    <row r="44" spans="1:9" x14ac:dyDescent="0.45">
      <c r="A44" s="12" t="s">
        <v>45</v>
      </c>
      <c r="B44" s="20">
        <v>2788648</v>
      </c>
      <c r="C44" s="21">
        <v>1755805</v>
      </c>
      <c r="D44" s="21">
        <v>1755805</v>
      </c>
      <c r="E44" s="11">
        <f t="shared" si="0"/>
        <v>0</v>
      </c>
      <c r="F44" s="21">
        <v>3006</v>
      </c>
      <c r="G44" s="11">
        <f t="shared" si="1"/>
        <v>1.0779417122562618E-3</v>
      </c>
      <c r="H44" s="21">
        <v>590</v>
      </c>
      <c r="I44" s="11">
        <f t="shared" si="2"/>
        <v>2.1157205929181453E-4</v>
      </c>
    </row>
    <row r="45" spans="1:9" x14ac:dyDescent="0.45">
      <c r="A45" s="12" t="s">
        <v>46</v>
      </c>
      <c r="B45" s="20">
        <v>1340431</v>
      </c>
      <c r="C45" s="21">
        <v>921979</v>
      </c>
      <c r="D45" s="21">
        <v>921979</v>
      </c>
      <c r="E45" s="11">
        <f t="shared" si="0"/>
        <v>0</v>
      </c>
      <c r="F45" s="21">
        <v>1353</v>
      </c>
      <c r="G45" s="11">
        <f t="shared" si="1"/>
        <v>1.0093768347643407E-3</v>
      </c>
      <c r="H45" s="21">
        <v>415</v>
      </c>
      <c r="I45" s="11">
        <f t="shared" si="2"/>
        <v>3.0960191162394783E-4</v>
      </c>
    </row>
    <row r="46" spans="1:9" x14ac:dyDescent="0.45">
      <c r="A46" s="12" t="s">
        <v>47</v>
      </c>
      <c r="B46" s="20">
        <v>726558</v>
      </c>
      <c r="C46" s="21">
        <v>486011</v>
      </c>
      <c r="D46" s="21">
        <v>486011</v>
      </c>
      <c r="E46" s="11">
        <f t="shared" si="0"/>
        <v>0</v>
      </c>
      <c r="F46" s="21">
        <v>567</v>
      </c>
      <c r="G46" s="11">
        <f t="shared" si="1"/>
        <v>7.80391930169374E-4</v>
      </c>
      <c r="H46" s="21">
        <v>170</v>
      </c>
      <c r="I46" s="11">
        <f t="shared" si="2"/>
        <v>2.3397994378975939E-4</v>
      </c>
    </row>
    <row r="47" spans="1:9" x14ac:dyDescent="0.45">
      <c r="A47" s="12" t="s">
        <v>48</v>
      </c>
      <c r="B47" s="20">
        <v>964857</v>
      </c>
      <c r="C47" s="21">
        <v>623378</v>
      </c>
      <c r="D47" s="21">
        <v>623378</v>
      </c>
      <c r="E47" s="11">
        <f t="shared" si="0"/>
        <v>0</v>
      </c>
      <c r="F47" s="21">
        <v>1061</v>
      </c>
      <c r="G47" s="11">
        <f t="shared" si="1"/>
        <v>1.0996448178331088E-3</v>
      </c>
      <c r="H47" s="21">
        <v>97</v>
      </c>
      <c r="I47" s="11">
        <f t="shared" si="2"/>
        <v>1.0053303235609008E-4</v>
      </c>
    </row>
    <row r="48" spans="1:9" x14ac:dyDescent="0.45">
      <c r="A48" s="12" t="s">
        <v>49</v>
      </c>
      <c r="B48" s="20">
        <v>1341487</v>
      </c>
      <c r="C48" s="21">
        <v>900947</v>
      </c>
      <c r="D48" s="21">
        <v>900947</v>
      </c>
      <c r="E48" s="11">
        <f t="shared" si="0"/>
        <v>0</v>
      </c>
      <c r="F48" s="21">
        <v>1892</v>
      </c>
      <c r="G48" s="11">
        <f t="shared" si="1"/>
        <v>1.410375203039612E-3</v>
      </c>
      <c r="H48" s="21">
        <v>112</v>
      </c>
      <c r="I48" s="11">
        <f t="shared" si="2"/>
        <v>8.3489441194733904E-5</v>
      </c>
    </row>
    <row r="49" spans="1:9" x14ac:dyDescent="0.45">
      <c r="A49" s="12" t="s">
        <v>50</v>
      </c>
      <c r="B49" s="20">
        <v>692927</v>
      </c>
      <c r="C49" s="21">
        <v>448545</v>
      </c>
      <c r="D49" s="21">
        <v>448545</v>
      </c>
      <c r="E49" s="11">
        <f t="shared" si="0"/>
        <v>0</v>
      </c>
      <c r="F49" s="21">
        <v>936</v>
      </c>
      <c r="G49" s="11">
        <f t="shared" si="1"/>
        <v>1.3507916418324009E-3</v>
      </c>
      <c r="H49" s="21">
        <v>140</v>
      </c>
      <c r="I49" s="11">
        <f t="shared" si="2"/>
        <v>2.0204148488946167E-4</v>
      </c>
    </row>
    <row r="50" spans="1:9" x14ac:dyDescent="0.45">
      <c r="A50" s="12" t="s">
        <v>51</v>
      </c>
      <c r="B50" s="20">
        <v>5108414</v>
      </c>
      <c r="C50" s="21">
        <v>3153667</v>
      </c>
      <c r="D50" s="21">
        <v>3153667</v>
      </c>
      <c r="E50" s="11">
        <f t="shared" si="0"/>
        <v>0</v>
      </c>
      <c r="F50" s="21">
        <v>5233</v>
      </c>
      <c r="G50" s="11">
        <f t="shared" si="1"/>
        <v>1.024388391387229E-3</v>
      </c>
      <c r="H50" s="21">
        <v>1414</v>
      </c>
      <c r="I50" s="11">
        <f t="shared" si="2"/>
        <v>2.7679823914036726E-4</v>
      </c>
    </row>
    <row r="51" spans="1:9" x14ac:dyDescent="0.45">
      <c r="A51" s="12" t="s">
        <v>52</v>
      </c>
      <c r="B51" s="20">
        <v>812168</v>
      </c>
      <c r="C51" s="21">
        <v>513139</v>
      </c>
      <c r="D51" s="21">
        <v>513139</v>
      </c>
      <c r="E51" s="11">
        <f t="shared" si="0"/>
        <v>0</v>
      </c>
      <c r="F51" s="21">
        <v>1068</v>
      </c>
      <c r="G51" s="11">
        <f t="shared" si="1"/>
        <v>1.3149988672294401E-3</v>
      </c>
      <c r="H51" s="21">
        <v>299</v>
      </c>
      <c r="I51" s="11">
        <f t="shared" si="2"/>
        <v>3.6815043193033956E-4</v>
      </c>
    </row>
    <row r="52" spans="1:9" x14ac:dyDescent="0.45">
      <c r="A52" s="12" t="s">
        <v>53</v>
      </c>
      <c r="B52" s="20">
        <v>1319965</v>
      </c>
      <c r="C52" s="21">
        <v>907050</v>
      </c>
      <c r="D52" s="21">
        <v>907050</v>
      </c>
      <c r="E52" s="11">
        <f t="shared" si="0"/>
        <v>0</v>
      </c>
      <c r="F52" s="21">
        <v>1411</v>
      </c>
      <c r="G52" s="11">
        <f t="shared" si="1"/>
        <v>1.0689677377809261E-3</v>
      </c>
      <c r="H52" s="21">
        <v>504</v>
      </c>
      <c r="I52" s="11">
        <f t="shared" si="2"/>
        <v>3.818283060535696E-4</v>
      </c>
    </row>
    <row r="53" spans="1:9" x14ac:dyDescent="0.45">
      <c r="A53" s="12" t="s">
        <v>54</v>
      </c>
      <c r="B53" s="20">
        <v>1747317</v>
      </c>
      <c r="C53" s="21">
        <v>1174984</v>
      </c>
      <c r="D53" s="21">
        <v>1174984</v>
      </c>
      <c r="E53" s="11">
        <f t="shared" si="0"/>
        <v>0</v>
      </c>
      <c r="F53" s="21">
        <v>2078</v>
      </c>
      <c r="G53" s="11">
        <f t="shared" si="1"/>
        <v>1.1892518644298659E-3</v>
      </c>
      <c r="H53" s="21">
        <v>457</v>
      </c>
      <c r="I53" s="11">
        <f t="shared" si="2"/>
        <v>2.6154384121484538E-4</v>
      </c>
    </row>
    <row r="54" spans="1:9" x14ac:dyDescent="0.45">
      <c r="A54" s="12" t="s">
        <v>55</v>
      </c>
      <c r="B54" s="20">
        <v>1131106</v>
      </c>
      <c r="C54" s="21">
        <v>745386</v>
      </c>
      <c r="D54" s="21">
        <v>745386</v>
      </c>
      <c r="E54" s="11">
        <f t="shared" si="0"/>
        <v>0</v>
      </c>
      <c r="F54" s="21">
        <v>1239</v>
      </c>
      <c r="G54" s="11">
        <f t="shared" si="1"/>
        <v>1.0953880538163532E-3</v>
      </c>
      <c r="H54" s="21">
        <v>304</v>
      </c>
      <c r="I54" s="11">
        <f t="shared" si="2"/>
        <v>2.6876349343032393E-4</v>
      </c>
    </row>
    <row r="55" spans="1:9" x14ac:dyDescent="0.45">
      <c r="A55" s="12" t="s">
        <v>56</v>
      </c>
      <c r="B55" s="20">
        <v>1078190</v>
      </c>
      <c r="C55" s="21">
        <v>694741</v>
      </c>
      <c r="D55" s="21">
        <v>694741</v>
      </c>
      <c r="E55" s="11">
        <f t="shared" si="0"/>
        <v>0</v>
      </c>
      <c r="F55" s="21">
        <v>1915</v>
      </c>
      <c r="G55" s="11">
        <f t="shared" si="1"/>
        <v>1.7761248017510829E-3</v>
      </c>
      <c r="H55" s="21">
        <v>430</v>
      </c>
      <c r="I55" s="11">
        <f t="shared" si="2"/>
        <v>3.9881653511904209E-4</v>
      </c>
    </row>
    <row r="56" spans="1:9" x14ac:dyDescent="0.45">
      <c r="A56" s="12" t="s">
        <v>57</v>
      </c>
      <c r="B56" s="20">
        <v>1605061</v>
      </c>
      <c r="C56" s="21">
        <v>1064768</v>
      </c>
      <c r="D56" s="21">
        <v>1064768</v>
      </c>
      <c r="E56" s="11">
        <f t="shared" si="0"/>
        <v>0</v>
      </c>
      <c r="F56" s="21">
        <v>1842</v>
      </c>
      <c r="G56" s="11">
        <f t="shared" si="1"/>
        <v>1.1476199346940707E-3</v>
      </c>
      <c r="H56" s="21">
        <v>452</v>
      </c>
      <c r="I56" s="11">
        <f t="shared" si="2"/>
        <v>2.8160923478920738E-4</v>
      </c>
    </row>
    <row r="57" spans="1:9" x14ac:dyDescent="0.45">
      <c r="A57" s="12" t="s">
        <v>58</v>
      </c>
      <c r="B57" s="20">
        <v>1485316</v>
      </c>
      <c r="C57" s="21">
        <v>718196</v>
      </c>
      <c r="D57" s="21">
        <v>718196</v>
      </c>
      <c r="E57" s="11">
        <f t="shared" si="0"/>
        <v>0</v>
      </c>
      <c r="F57" s="21">
        <v>1805</v>
      </c>
      <c r="G57" s="11">
        <f t="shared" si="1"/>
        <v>1.2152296211715217E-3</v>
      </c>
      <c r="H57" s="21">
        <v>396</v>
      </c>
      <c r="I57" s="11">
        <f t="shared" si="2"/>
        <v>2.6660993350909843E-4</v>
      </c>
    </row>
    <row r="58" spans="1:9" ht="9.75" customHeight="1" x14ac:dyDescent="0.45">
      <c r="A58" s="4"/>
      <c r="B58" s="13"/>
      <c r="C58" s="14"/>
      <c r="D58" s="14"/>
      <c r="E58" s="15"/>
      <c r="F58" s="16"/>
      <c r="G58" s="15"/>
      <c r="H58" s="16"/>
      <c r="I58" s="15"/>
    </row>
    <row r="59" spans="1:9" ht="18.75" customHeight="1" x14ac:dyDescent="0.45">
      <c r="A59" s="2" t="s">
        <v>59</v>
      </c>
      <c r="B59" s="13"/>
      <c r="C59" s="14"/>
      <c r="D59" s="14"/>
      <c r="E59" s="15"/>
      <c r="F59" s="16"/>
      <c r="G59" s="15"/>
      <c r="H59" s="16"/>
      <c r="I59" s="15"/>
    </row>
    <row r="60" spans="1:9" ht="18.75" customHeight="1" x14ac:dyDescent="0.45">
      <c r="A60" s="2" t="s">
        <v>60</v>
      </c>
      <c r="B60" s="13"/>
      <c r="C60" s="14"/>
      <c r="D60" s="14"/>
      <c r="E60" s="15"/>
      <c r="F60" s="16"/>
      <c r="G60" s="15"/>
      <c r="H60" s="16"/>
      <c r="I60" s="15"/>
    </row>
    <row r="61" spans="1:9" x14ac:dyDescent="0.45">
      <c r="A61" s="2" t="s">
        <v>61</v>
      </c>
      <c r="B61" s="17"/>
      <c r="C61" s="17"/>
      <c r="D61" s="17"/>
      <c r="E61" s="18"/>
      <c r="F61" s="18"/>
      <c r="G61" s="18"/>
      <c r="H61" s="18"/>
      <c r="I61" s="18"/>
    </row>
    <row r="62" spans="1:9" x14ac:dyDescent="0.45">
      <c r="A62" s="2" t="s">
        <v>62</v>
      </c>
    </row>
    <row r="63" spans="1:9" s="70" customFormat="1" x14ac:dyDescent="0.45">
      <c r="A63" s="77" t="s">
        <v>157</v>
      </c>
      <c r="B63" s="59"/>
      <c r="C63" s="59"/>
      <c r="D63" s="59"/>
      <c r="F63" s="59"/>
      <c r="H63" s="59"/>
    </row>
    <row r="64" spans="1:9" x14ac:dyDescent="0.45">
      <c r="A64" s="49" t="s">
        <v>63</v>
      </c>
      <c r="B64" s="51"/>
      <c r="C64" s="51"/>
      <c r="D64" s="51"/>
      <c r="E64" s="24"/>
      <c r="F64" s="24"/>
      <c r="G64" s="24"/>
      <c r="H64" s="24"/>
      <c r="I64" s="24"/>
    </row>
  </sheetData>
  <mergeCells count="16">
    <mergeCell ref="H7:H9"/>
    <mergeCell ref="E8:E9"/>
    <mergeCell ref="G8:G9"/>
    <mergeCell ref="I8:I9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3:I3"/>
    <mergeCell ref="D8:D9"/>
  </mergeCells>
  <phoneticPr fontId="2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topLeftCell="B1" zoomScaleNormal="100" zoomScaleSheetLayoutView="100" workbookViewId="0">
      <selection activeCell="H39" sqref="H39"/>
    </sheetView>
  </sheetViews>
  <sheetFormatPr defaultRowHeight="18" x14ac:dyDescent="0.45"/>
  <cols>
    <col min="1" max="1" width="13.59765625" customWidth="1"/>
    <col min="2" max="4" width="13.59765625" style="1" customWidth="1"/>
    <col min="5" max="5" width="13.59765625" customWidth="1"/>
    <col min="6" max="6" width="13.59765625" style="1" customWidth="1"/>
    <col min="7" max="7" width="13.59765625" customWidth="1"/>
    <col min="8" max="8" width="13.59765625" style="1" customWidth="1"/>
    <col min="9" max="9" width="15.69921875" customWidth="1"/>
    <col min="11" max="11" width="9.5" bestFit="1" customWidth="1"/>
  </cols>
  <sheetData>
    <row r="1" spans="1:9" x14ac:dyDescent="0.45">
      <c r="A1" s="84" t="s">
        <v>64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3"/>
      <c r="G2" s="2"/>
      <c r="H2" s="3"/>
      <c r="I2" s="2"/>
    </row>
    <row r="3" spans="1:9" x14ac:dyDescent="0.45">
      <c r="A3" s="4"/>
      <c r="B3" s="5"/>
      <c r="C3" s="5"/>
      <c r="D3" s="5"/>
      <c r="E3" s="4"/>
      <c r="F3" s="19"/>
      <c r="G3" s="6"/>
      <c r="H3" s="101">
        <f>'進捗状況 (都道府県別)'!H3</f>
        <v>44824</v>
      </c>
      <c r="I3" s="101"/>
    </row>
    <row r="4" spans="1:9" x14ac:dyDescent="0.45">
      <c r="A4" s="2" t="s">
        <v>65</v>
      </c>
      <c r="B4" s="5"/>
      <c r="C4" s="5"/>
      <c r="D4" s="5"/>
      <c r="E4" s="4"/>
      <c r="F4" s="19"/>
      <c r="G4" s="6"/>
      <c r="H4" s="19"/>
      <c r="I4" s="7" t="s">
        <v>1</v>
      </c>
    </row>
    <row r="5" spans="1:9" ht="24" customHeight="1" x14ac:dyDescent="0.45">
      <c r="A5" s="104" t="s">
        <v>66</v>
      </c>
      <c r="B5" s="85" t="s">
        <v>3</v>
      </c>
      <c r="C5" s="81" t="s">
        <v>4</v>
      </c>
      <c r="D5" s="86"/>
      <c r="E5" s="87"/>
      <c r="F5" s="105" t="str">
        <f>'進捗状況 (都道府県別)'!F5</f>
        <v>直近1週間</v>
      </c>
      <c r="G5" s="106"/>
      <c r="H5" s="107">
        <f>'進捗状況 (都道府県別)'!H5:I5</f>
        <v>44820</v>
      </c>
      <c r="I5" s="108"/>
    </row>
    <row r="6" spans="1:9" ht="23.25" customHeight="1" x14ac:dyDescent="0.45">
      <c r="A6" s="104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99" t="s">
        <v>8</v>
      </c>
      <c r="G7" s="8"/>
      <c r="H7" s="99" t="s">
        <v>8</v>
      </c>
      <c r="I7" s="9"/>
    </row>
    <row r="8" spans="1:9" ht="18.75" customHeight="1" x14ac:dyDescent="0.45">
      <c r="A8" s="80"/>
      <c r="B8" s="85"/>
      <c r="C8" s="100"/>
      <c r="D8" s="102" t="s">
        <v>156</v>
      </c>
      <c r="E8" s="83" t="s">
        <v>9</v>
      </c>
      <c r="F8" s="100"/>
      <c r="G8" s="81" t="s">
        <v>10</v>
      </c>
      <c r="H8" s="10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100"/>
      <c r="G9" s="82"/>
      <c r="H9" s="100"/>
      <c r="I9" s="82"/>
    </row>
    <row r="10" spans="1:9" x14ac:dyDescent="0.45">
      <c r="A10" s="10" t="s">
        <v>67</v>
      </c>
      <c r="B10" s="20">
        <f>SUM(B11:B30)</f>
        <v>27484752</v>
      </c>
      <c r="C10" s="21">
        <f>SUM(C11:C30)</f>
        <v>17141257</v>
      </c>
      <c r="D10" s="21">
        <f>SUM(D11:D30)</f>
        <v>17141257</v>
      </c>
      <c r="E10" s="11">
        <f>(C10-D10)/$B10</f>
        <v>0</v>
      </c>
      <c r="F10" s="21">
        <f>SUM(F11:F30)</f>
        <v>38716</v>
      </c>
      <c r="G10" s="11">
        <f>F10/$B10</f>
        <v>1.4086355954749019E-3</v>
      </c>
      <c r="H10" s="21">
        <f>SUM(H11:H30)</f>
        <v>8893</v>
      </c>
      <c r="I10" s="11">
        <f>H10/$B10</f>
        <v>3.2356122405616028E-4</v>
      </c>
    </row>
    <row r="11" spans="1:9" x14ac:dyDescent="0.45">
      <c r="A11" s="12" t="s">
        <v>68</v>
      </c>
      <c r="B11" s="20">
        <v>1960668</v>
      </c>
      <c r="C11" s="21">
        <v>1236251</v>
      </c>
      <c r="D11" s="21">
        <v>1236251</v>
      </c>
      <c r="E11" s="11">
        <f t="shared" ref="E11:E30" si="0">(C11-D11)/$B11</f>
        <v>0</v>
      </c>
      <c r="F11" s="21">
        <v>3810</v>
      </c>
      <c r="G11" s="11">
        <f t="shared" ref="G11:G30" si="1">F11/$B11</f>
        <v>1.9432152715299072E-3</v>
      </c>
      <c r="H11" s="21">
        <v>523</v>
      </c>
      <c r="I11" s="11">
        <f t="shared" ref="I11:I30" si="2">H11/$B11</f>
        <v>2.6674582336224187E-4</v>
      </c>
    </row>
    <row r="12" spans="1:9" x14ac:dyDescent="0.45">
      <c r="A12" s="12" t="s">
        <v>69</v>
      </c>
      <c r="B12" s="20">
        <v>1065365</v>
      </c>
      <c r="C12" s="21">
        <v>690466</v>
      </c>
      <c r="D12" s="21">
        <v>690466</v>
      </c>
      <c r="E12" s="11">
        <f t="shared" si="0"/>
        <v>0</v>
      </c>
      <c r="F12" s="21">
        <v>1156</v>
      </c>
      <c r="G12" s="11">
        <f t="shared" si="1"/>
        <v>1.0850741295236844E-3</v>
      </c>
      <c r="H12" s="21">
        <v>175</v>
      </c>
      <c r="I12" s="11">
        <f t="shared" si="2"/>
        <v>1.6426295213377575E-4</v>
      </c>
    </row>
    <row r="13" spans="1:9" x14ac:dyDescent="0.45">
      <c r="A13" s="12" t="s">
        <v>70</v>
      </c>
      <c r="B13" s="20">
        <v>1332226</v>
      </c>
      <c r="C13" s="21">
        <v>867159</v>
      </c>
      <c r="D13" s="21">
        <v>867159</v>
      </c>
      <c r="E13" s="11">
        <f t="shared" si="0"/>
        <v>0</v>
      </c>
      <c r="F13" s="21">
        <v>1676</v>
      </c>
      <c r="G13" s="11">
        <f t="shared" si="1"/>
        <v>1.2580448062115587E-3</v>
      </c>
      <c r="H13" s="21">
        <v>237</v>
      </c>
      <c r="I13" s="11">
        <f t="shared" si="2"/>
        <v>1.778977440764555E-4</v>
      </c>
    </row>
    <row r="14" spans="1:9" x14ac:dyDescent="0.45">
      <c r="A14" s="12" t="s">
        <v>71</v>
      </c>
      <c r="B14" s="20">
        <v>976328</v>
      </c>
      <c r="C14" s="21">
        <v>648025</v>
      </c>
      <c r="D14" s="21">
        <v>648025</v>
      </c>
      <c r="E14" s="11">
        <f t="shared" si="0"/>
        <v>0</v>
      </c>
      <c r="F14" s="21">
        <v>1087</v>
      </c>
      <c r="G14" s="11">
        <f t="shared" si="1"/>
        <v>1.1133553477929549E-3</v>
      </c>
      <c r="H14" s="21">
        <v>288</v>
      </c>
      <c r="I14" s="11">
        <f t="shared" si="2"/>
        <v>2.949828336378758E-4</v>
      </c>
    </row>
    <row r="15" spans="1:9" x14ac:dyDescent="0.45">
      <c r="A15" s="12" t="s">
        <v>72</v>
      </c>
      <c r="B15" s="20">
        <v>3755776</v>
      </c>
      <c r="C15" s="21">
        <v>2454461</v>
      </c>
      <c r="D15" s="21">
        <v>2454461</v>
      </c>
      <c r="E15" s="11">
        <f t="shared" si="0"/>
        <v>0</v>
      </c>
      <c r="F15" s="21">
        <v>5942</v>
      </c>
      <c r="G15" s="11">
        <f t="shared" si="1"/>
        <v>1.5820964828573375E-3</v>
      </c>
      <c r="H15" s="21">
        <v>1871</v>
      </c>
      <c r="I15" s="11">
        <f t="shared" si="2"/>
        <v>4.9816602481085137E-4</v>
      </c>
    </row>
    <row r="16" spans="1:9" x14ac:dyDescent="0.45">
      <c r="A16" s="12" t="s">
        <v>73</v>
      </c>
      <c r="B16" s="20">
        <v>1522390</v>
      </c>
      <c r="C16" s="21">
        <v>952405</v>
      </c>
      <c r="D16" s="21">
        <v>952405</v>
      </c>
      <c r="E16" s="11">
        <f t="shared" si="0"/>
        <v>0</v>
      </c>
      <c r="F16" s="21">
        <v>2412</v>
      </c>
      <c r="G16" s="11">
        <f t="shared" si="1"/>
        <v>1.5843509219056879E-3</v>
      </c>
      <c r="H16" s="21">
        <v>586</v>
      </c>
      <c r="I16" s="11">
        <f t="shared" si="2"/>
        <v>3.849210780417633E-4</v>
      </c>
    </row>
    <row r="17" spans="1:9" x14ac:dyDescent="0.45">
      <c r="A17" s="12" t="s">
        <v>74</v>
      </c>
      <c r="B17" s="20">
        <v>719112</v>
      </c>
      <c r="C17" s="21">
        <v>472316</v>
      </c>
      <c r="D17" s="21">
        <v>472316</v>
      </c>
      <c r="E17" s="11">
        <f t="shared" si="0"/>
        <v>0</v>
      </c>
      <c r="F17" s="21">
        <v>738</v>
      </c>
      <c r="G17" s="11">
        <f t="shared" si="1"/>
        <v>1.0262657277308681E-3</v>
      </c>
      <c r="H17" s="21">
        <v>125</v>
      </c>
      <c r="I17" s="11">
        <f t="shared" si="2"/>
        <v>1.7382549588937469E-4</v>
      </c>
    </row>
    <row r="18" spans="1:9" x14ac:dyDescent="0.45">
      <c r="A18" s="12" t="s">
        <v>75</v>
      </c>
      <c r="B18" s="20">
        <v>779613</v>
      </c>
      <c r="C18" s="21">
        <v>547669</v>
      </c>
      <c r="D18" s="21">
        <v>547669</v>
      </c>
      <c r="E18" s="11">
        <f t="shared" si="0"/>
        <v>0</v>
      </c>
      <c r="F18" s="21">
        <v>697</v>
      </c>
      <c r="G18" s="11">
        <f t="shared" si="1"/>
        <v>8.9403332166087537E-4</v>
      </c>
      <c r="H18" s="21">
        <v>138</v>
      </c>
      <c r="I18" s="11">
        <f t="shared" si="2"/>
        <v>1.7701090156269843E-4</v>
      </c>
    </row>
    <row r="19" spans="1:9" x14ac:dyDescent="0.45">
      <c r="A19" s="12" t="s">
        <v>76</v>
      </c>
      <c r="B19" s="20">
        <v>689079</v>
      </c>
      <c r="C19" s="21">
        <v>465425</v>
      </c>
      <c r="D19" s="21">
        <v>465425</v>
      </c>
      <c r="E19" s="11">
        <f t="shared" si="0"/>
        <v>0</v>
      </c>
      <c r="F19" s="21">
        <v>975</v>
      </c>
      <c r="G19" s="11">
        <f t="shared" si="1"/>
        <v>1.414932105027145E-3</v>
      </c>
      <c r="H19" s="21">
        <v>220</v>
      </c>
      <c r="I19" s="11">
        <f t="shared" si="2"/>
        <v>3.1926673139074041E-4</v>
      </c>
    </row>
    <row r="20" spans="1:9" x14ac:dyDescent="0.45">
      <c r="A20" s="12" t="s">
        <v>77</v>
      </c>
      <c r="B20" s="20">
        <v>795771</v>
      </c>
      <c r="C20" s="21">
        <v>526650</v>
      </c>
      <c r="D20" s="21">
        <v>526650</v>
      </c>
      <c r="E20" s="11">
        <f t="shared" si="0"/>
        <v>0</v>
      </c>
      <c r="F20" s="21">
        <v>873</v>
      </c>
      <c r="G20" s="11">
        <f t="shared" si="1"/>
        <v>1.0970492767391623E-3</v>
      </c>
      <c r="H20" s="21">
        <v>221</v>
      </c>
      <c r="I20" s="11">
        <f t="shared" si="2"/>
        <v>2.7771808723866539E-4</v>
      </c>
    </row>
    <row r="21" spans="1:9" x14ac:dyDescent="0.45">
      <c r="A21" s="12" t="s">
        <v>78</v>
      </c>
      <c r="B21" s="20">
        <v>2293433</v>
      </c>
      <c r="C21" s="21">
        <v>1385980</v>
      </c>
      <c r="D21" s="21">
        <v>1385980</v>
      </c>
      <c r="E21" s="11">
        <f t="shared" si="0"/>
        <v>0</v>
      </c>
      <c r="F21" s="21">
        <v>2635</v>
      </c>
      <c r="G21" s="11">
        <f t="shared" si="1"/>
        <v>1.1489326263291755E-3</v>
      </c>
      <c r="H21" s="21">
        <v>725</v>
      </c>
      <c r="I21" s="11">
        <f t="shared" si="2"/>
        <v>3.1611998257633861E-4</v>
      </c>
    </row>
    <row r="22" spans="1:9" x14ac:dyDescent="0.45">
      <c r="A22" s="12" t="s">
        <v>79</v>
      </c>
      <c r="B22" s="20">
        <v>1388807</v>
      </c>
      <c r="C22" s="21">
        <v>841241</v>
      </c>
      <c r="D22" s="21">
        <v>841241</v>
      </c>
      <c r="E22" s="11">
        <f t="shared" si="0"/>
        <v>0</v>
      </c>
      <c r="F22" s="21">
        <v>2307</v>
      </c>
      <c r="G22" s="11">
        <f t="shared" si="1"/>
        <v>1.6611379406929832E-3</v>
      </c>
      <c r="H22" s="21">
        <v>352</v>
      </c>
      <c r="I22" s="11">
        <f t="shared" si="2"/>
        <v>2.5345494370348077E-4</v>
      </c>
    </row>
    <row r="23" spans="1:9" x14ac:dyDescent="0.45">
      <c r="A23" s="12" t="s">
        <v>80</v>
      </c>
      <c r="B23" s="20">
        <v>2732197</v>
      </c>
      <c r="C23" s="21">
        <v>1507969</v>
      </c>
      <c r="D23" s="21">
        <v>1507969</v>
      </c>
      <c r="E23" s="11">
        <f t="shared" si="0"/>
        <v>0</v>
      </c>
      <c r="F23" s="21">
        <v>4845</v>
      </c>
      <c r="G23" s="11">
        <f t="shared" si="1"/>
        <v>1.7732981918946547E-3</v>
      </c>
      <c r="H23" s="21">
        <v>1084</v>
      </c>
      <c r="I23" s="11">
        <f t="shared" si="2"/>
        <v>3.9675030753638923E-4</v>
      </c>
    </row>
    <row r="24" spans="1:9" x14ac:dyDescent="0.45">
      <c r="A24" s="12" t="s">
        <v>81</v>
      </c>
      <c r="B24" s="20">
        <v>826154</v>
      </c>
      <c r="C24" s="21">
        <v>494046</v>
      </c>
      <c r="D24" s="21">
        <v>494046</v>
      </c>
      <c r="E24" s="11">
        <f t="shared" si="0"/>
        <v>0</v>
      </c>
      <c r="F24" s="21">
        <v>1432</v>
      </c>
      <c r="G24" s="11">
        <f t="shared" si="1"/>
        <v>1.7333330105525121E-3</v>
      </c>
      <c r="H24" s="21">
        <v>407</v>
      </c>
      <c r="I24" s="11">
        <f t="shared" si="2"/>
        <v>4.9264422855787183E-4</v>
      </c>
    </row>
    <row r="25" spans="1:9" x14ac:dyDescent="0.45">
      <c r="A25" s="12" t="s">
        <v>82</v>
      </c>
      <c r="B25" s="20">
        <v>1517627</v>
      </c>
      <c r="C25" s="21">
        <v>912253</v>
      </c>
      <c r="D25" s="21">
        <v>912253</v>
      </c>
      <c r="E25" s="11">
        <f t="shared" si="0"/>
        <v>0</v>
      </c>
      <c r="F25" s="21">
        <v>2724</v>
      </c>
      <c r="G25" s="11">
        <f t="shared" si="1"/>
        <v>1.7949074443193221E-3</v>
      </c>
      <c r="H25" s="21">
        <v>626</v>
      </c>
      <c r="I25" s="11">
        <f t="shared" si="2"/>
        <v>4.1248607200583542E-4</v>
      </c>
    </row>
    <row r="26" spans="1:9" x14ac:dyDescent="0.45">
      <c r="A26" s="12" t="s">
        <v>83</v>
      </c>
      <c r="B26" s="20">
        <v>704487</v>
      </c>
      <c r="C26" s="21">
        <v>434244</v>
      </c>
      <c r="D26" s="21">
        <v>434244</v>
      </c>
      <c r="E26" s="11">
        <f t="shared" si="0"/>
        <v>0</v>
      </c>
      <c r="F26" s="21">
        <v>1165</v>
      </c>
      <c r="G26" s="11">
        <f t="shared" si="1"/>
        <v>1.6536855896560191E-3</v>
      </c>
      <c r="H26" s="21">
        <v>288</v>
      </c>
      <c r="I26" s="11">
        <f t="shared" si="2"/>
        <v>4.0880811143427769E-4</v>
      </c>
    </row>
    <row r="27" spans="1:9" x14ac:dyDescent="0.45">
      <c r="A27" s="12" t="s">
        <v>84</v>
      </c>
      <c r="B27" s="20">
        <v>1189149</v>
      </c>
      <c r="C27" s="21">
        <v>714861</v>
      </c>
      <c r="D27" s="21">
        <v>714861</v>
      </c>
      <c r="E27" s="11">
        <f t="shared" si="0"/>
        <v>0</v>
      </c>
      <c r="F27" s="21">
        <v>1419</v>
      </c>
      <c r="G27" s="11">
        <f t="shared" si="1"/>
        <v>1.1932903277890323E-3</v>
      </c>
      <c r="H27" s="21">
        <v>303</v>
      </c>
      <c r="I27" s="11">
        <f t="shared" si="2"/>
        <v>2.5480406576467709E-4</v>
      </c>
    </row>
    <row r="28" spans="1:9" x14ac:dyDescent="0.45">
      <c r="A28" s="12" t="s">
        <v>85</v>
      </c>
      <c r="B28" s="20">
        <v>936583</v>
      </c>
      <c r="C28" s="21">
        <v>603636</v>
      </c>
      <c r="D28" s="21">
        <v>603636</v>
      </c>
      <c r="E28" s="11">
        <f t="shared" si="0"/>
        <v>0</v>
      </c>
      <c r="F28" s="21">
        <v>542</v>
      </c>
      <c r="G28" s="11">
        <f t="shared" si="1"/>
        <v>5.7869937848540915E-4</v>
      </c>
      <c r="H28" s="21">
        <v>143</v>
      </c>
      <c r="I28" s="11">
        <f t="shared" si="2"/>
        <v>1.5268267734947142E-4</v>
      </c>
    </row>
    <row r="29" spans="1:9" x14ac:dyDescent="0.45">
      <c r="A29" s="12" t="s">
        <v>86</v>
      </c>
      <c r="B29" s="20">
        <v>1568265</v>
      </c>
      <c r="C29" s="21">
        <v>919868</v>
      </c>
      <c r="D29" s="21">
        <v>919868</v>
      </c>
      <c r="E29" s="11">
        <f t="shared" si="0"/>
        <v>0</v>
      </c>
      <c r="F29" s="21">
        <v>1178</v>
      </c>
      <c r="G29" s="11">
        <f t="shared" si="1"/>
        <v>7.5114856226466829E-4</v>
      </c>
      <c r="H29" s="21">
        <v>379</v>
      </c>
      <c r="I29" s="11">
        <f t="shared" si="2"/>
        <v>2.4166834049092468E-4</v>
      </c>
    </row>
    <row r="30" spans="1:9" x14ac:dyDescent="0.45">
      <c r="A30" s="12" t="s">
        <v>87</v>
      </c>
      <c r="B30" s="20">
        <v>731722</v>
      </c>
      <c r="C30" s="21">
        <v>466332</v>
      </c>
      <c r="D30" s="21">
        <v>466332</v>
      </c>
      <c r="E30" s="11">
        <f t="shared" si="0"/>
        <v>0</v>
      </c>
      <c r="F30" s="21">
        <v>1103</v>
      </c>
      <c r="G30" s="11">
        <f t="shared" si="1"/>
        <v>1.5074030847780989E-3</v>
      </c>
      <c r="H30" s="21">
        <v>202</v>
      </c>
      <c r="I30" s="11">
        <f t="shared" si="2"/>
        <v>2.7606112704005071E-4</v>
      </c>
    </row>
    <row r="31" spans="1:9" x14ac:dyDescent="0.45">
      <c r="A31" s="4"/>
      <c r="B31" s="13"/>
      <c r="C31" s="14"/>
      <c r="D31" s="14"/>
      <c r="E31" s="15"/>
      <c r="F31" s="14"/>
      <c r="G31" s="15"/>
      <c r="H31" s="14"/>
      <c r="I31" s="15"/>
    </row>
    <row r="32" spans="1:9" x14ac:dyDescent="0.45">
      <c r="A32" s="4"/>
      <c r="B32" s="13"/>
      <c r="C32" s="14"/>
      <c r="D32" s="14"/>
      <c r="E32" s="15"/>
      <c r="F32" s="14"/>
      <c r="G32" s="15"/>
      <c r="H32" s="14"/>
      <c r="I32" s="15"/>
    </row>
    <row r="33" spans="1:9" x14ac:dyDescent="0.45">
      <c r="A33" s="2" t="s">
        <v>88</v>
      </c>
      <c r="B33" s="5"/>
      <c r="C33" s="5"/>
      <c r="D33" s="5"/>
      <c r="E33" s="4"/>
      <c r="F33" s="19"/>
      <c r="G33" s="6"/>
      <c r="H33" s="19"/>
      <c r="I33" s="6"/>
    </row>
    <row r="34" spans="1:9" ht="22.5" customHeight="1" x14ac:dyDescent="0.45">
      <c r="A34" s="104"/>
      <c r="B34" s="85" t="s">
        <v>3</v>
      </c>
      <c r="C34" s="81" t="s">
        <v>4</v>
      </c>
      <c r="D34" s="86"/>
      <c r="E34" s="87"/>
      <c r="F34" s="105" t="str">
        <f>F5</f>
        <v>直近1週間</v>
      </c>
      <c r="G34" s="106"/>
      <c r="H34" s="105">
        <f>'進捗状況 (都道府県別)'!H5:I5</f>
        <v>44820</v>
      </c>
      <c r="I34" s="106"/>
    </row>
    <row r="35" spans="1:9" ht="24" customHeight="1" x14ac:dyDescent="0.45">
      <c r="A35" s="104"/>
      <c r="B35" s="85"/>
      <c r="C35" s="88"/>
      <c r="D35" s="89"/>
      <c r="E35" s="90"/>
      <c r="F35" s="95" t="s">
        <v>5</v>
      </c>
      <c r="G35" s="96"/>
      <c r="H35" s="97" t="s">
        <v>6</v>
      </c>
      <c r="I35" s="98"/>
    </row>
    <row r="36" spans="1:9" ht="18.75" customHeight="1" x14ac:dyDescent="0.45">
      <c r="A36" s="80"/>
      <c r="B36" s="85"/>
      <c r="C36" s="99" t="s">
        <v>7</v>
      </c>
      <c r="D36" s="69"/>
      <c r="E36" s="8"/>
      <c r="F36" s="99" t="s">
        <v>8</v>
      </c>
      <c r="G36" s="8"/>
      <c r="H36" s="99" t="s">
        <v>8</v>
      </c>
      <c r="I36" s="9"/>
    </row>
    <row r="37" spans="1:9" ht="18.75" customHeight="1" x14ac:dyDescent="0.45">
      <c r="A37" s="80"/>
      <c r="B37" s="85"/>
      <c r="C37" s="100"/>
      <c r="D37" s="83" t="s">
        <v>155</v>
      </c>
      <c r="E37" s="83" t="s">
        <v>9</v>
      </c>
      <c r="F37" s="100"/>
      <c r="G37" s="81" t="s">
        <v>10</v>
      </c>
      <c r="H37" s="100"/>
      <c r="I37" s="83" t="s">
        <v>10</v>
      </c>
    </row>
    <row r="38" spans="1:9" ht="35.1" customHeight="1" x14ac:dyDescent="0.45">
      <c r="A38" s="80"/>
      <c r="B38" s="85"/>
      <c r="C38" s="100"/>
      <c r="D38" s="82"/>
      <c r="E38" s="82"/>
      <c r="F38" s="100"/>
      <c r="G38" s="82"/>
      <c r="H38" s="100"/>
      <c r="I38" s="82"/>
    </row>
    <row r="39" spans="1:9" x14ac:dyDescent="0.45">
      <c r="A39" s="10" t="s">
        <v>67</v>
      </c>
      <c r="B39" s="20">
        <v>9522872</v>
      </c>
      <c r="C39" s="21">
        <v>5991234</v>
      </c>
      <c r="D39" s="21">
        <v>5991234</v>
      </c>
      <c r="E39" s="11">
        <f t="shared" ref="E39" si="3">(C39-D39)/$B39</f>
        <v>0</v>
      </c>
      <c r="F39" s="21">
        <v>12139</v>
      </c>
      <c r="G39" s="11">
        <f t="shared" ref="G39" si="4">F39/$B39</f>
        <v>1.2747204834843943E-3</v>
      </c>
      <c r="H39" s="21">
        <v>2493</v>
      </c>
      <c r="I39" s="11">
        <f t="shared" ref="I39" si="5">H39/$B39</f>
        <v>2.6179077068346607E-4</v>
      </c>
    </row>
    <row r="40" spans="1:9" ht="18.75" customHeight="1" x14ac:dyDescent="0.45">
      <c r="A40" s="4"/>
      <c r="B40" s="13"/>
      <c r="C40" s="14"/>
      <c r="D40" s="14"/>
      <c r="E40" s="15"/>
      <c r="F40" s="14"/>
      <c r="G40" s="15"/>
      <c r="H40" s="14"/>
      <c r="I40" s="15"/>
    </row>
    <row r="41" spans="1:9" ht="18.75" customHeight="1" x14ac:dyDescent="0.45">
      <c r="A41" s="2" t="s">
        <v>89</v>
      </c>
      <c r="B41" s="13"/>
      <c r="C41" s="14"/>
      <c r="D41" s="14"/>
      <c r="E41" s="15"/>
      <c r="F41" s="14"/>
      <c r="G41" s="15"/>
      <c r="H41" s="14"/>
      <c r="I41" s="15"/>
    </row>
    <row r="42" spans="1:9" ht="18.75" customHeight="1" x14ac:dyDescent="0.45">
      <c r="A42" s="2" t="s">
        <v>90</v>
      </c>
      <c r="B42" s="13"/>
      <c r="C42" s="14"/>
      <c r="D42" s="14"/>
      <c r="E42" s="15"/>
      <c r="F42" s="14"/>
      <c r="G42" s="15"/>
      <c r="H42" s="14"/>
      <c r="I42" s="15"/>
    </row>
    <row r="43" spans="1:9" x14ac:dyDescent="0.45">
      <c r="A43" s="2" t="s">
        <v>61</v>
      </c>
      <c r="B43" s="17"/>
      <c r="C43" s="17"/>
      <c r="D43" s="17"/>
      <c r="E43" s="18"/>
      <c r="F43" s="17"/>
      <c r="G43" s="18"/>
      <c r="H43" s="17"/>
      <c r="I43" s="18"/>
    </row>
    <row r="44" spans="1:9" x14ac:dyDescent="0.45">
      <c r="A44" s="2" t="s">
        <v>91</v>
      </c>
      <c r="B44" s="17"/>
      <c r="C44" s="17"/>
      <c r="D44" s="17"/>
      <c r="E44" s="18"/>
      <c r="F44" s="17"/>
      <c r="G44" s="18"/>
      <c r="H44" s="17"/>
      <c r="I44" s="18"/>
    </row>
    <row r="45" spans="1:9" s="70" customFormat="1" x14ac:dyDescent="0.45">
      <c r="A45" s="77" t="s">
        <v>157</v>
      </c>
      <c r="B45" s="59"/>
      <c r="C45" s="59"/>
      <c r="D45" s="59"/>
      <c r="F45" s="59"/>
      <c r="H45" s="59"/>
    </row>
    <row r="46" spans="1:9" x14ac:dyDescent="0.45">
      <c r="A46" s="49" t="s">
        <v>158</v>
      </c>
      <c r="B46" s="50"/>
      <c r="C46" s="50"/>
      <c r="D46" s="50"/>
      <c r="F46" s="50"/>
      <c r="H46" s="50"/>
    </row>
  </sheetData>
  <mergeCells count="30">
    <mergeCell ref="A34:A38"/>
    <mergeCell ref="B34:B38"/>
    <mergeCell ref="C34:E35"/>
    <mergeCell ref="F34:G34"/>
    <mergeCell ref="H34:I34"/>
    <mergeCell ref="F35:G35"/>
    <mergeCell ref="H35:I35"/>
    <mergeCell ref="C36:C38"/>
    <mergeCell ref="F36:F38"/>
    <mergeCell ref="H36:H38"/>
    <mergeCell ref="E37:E38"/>
    <mergeCell ref="G37:G38"/>
    <mergeCell ref="I37:I38"/>
    <mergeCell ref="D37:D38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7:H9"/>
    <mergeCell ref="E8:E9"/>
    <mergeCell ref="G8:G9"/>
    <mergeCell ref="I8:I9"/>
    <mergeCell ref="H3:I3"/>
    <mergeCell ref="D8:D9"/>
  </mergeCells>
  <phoneticPr fontId="2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2"/>
  <sheetViews>
    <sheetView view="pageBreakPreview" zoomScaleNormal="100" zoomScaleSheetLayoutView="100" workbookViewId="0"/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5" width="13.8984375" style="75" customWidth="1"/>
    <col min="6" max="7" width="14" customWidth="1"/>
    <col min="8" max="8" width="14" style="75" customWidth="1"/>
    <col min="9" max="10" width="14.09765625" customWidth="1"/>
    <col min="11" max="11" width="14.09765625" style="75" customWidth="1"/>
    <col min="12" max="12" width="12.8984375" customWidth="1"/>
    <col min="13" max="28" width="13.09765625" customWidth="1"/>
    <col min="30" max="30" width="11.59765625" bestFit="1" customWidth="1"/>
  </cols>
  <sheetData>
    <row r="1" spans="1:30" x14ac:dyDescent="0.45">
      <c r="A1" s="22" t="s">
        <v>92</v>
      </c>
      <c r="B1" s="23"/>
      <c r="C1" s="24"/>
      <c r="D1" s="24"/>
      <c r="E1" s="71"/>
      <c r="F1" s="24"/>
      <c r="G1" s="24"/>
      <c r="H1" s="71"/>
      <c r="M1" s="25"/>
    </row>
    <row r="2" spans="1:30" x14ac:dyDescent="0.45">
      <c r="A2" s="22"/>
      <c r="B2" s="22"/>
      <c r="C2" s="22"/>
      <c r="D2" s="22"/>
      <c r="E2" s="72"/>
      <c r="F2" s="22"/>
      <c r="G2" s="22"/>
      <c r="H2" s="72"/>
      <c r="I2" s="22"/>
      <c r="J2" s="22"/>
      <c r="K2" s="72"/>
      <c r="L2" s="22"/>
      <c r="S2" s="26"/>
      <c r="T2" s="26"/>
      <c r="U2" s="26"/>
      <c r="V2" s="26"/>
      <c r="W2" s="26"/>
      <c r="X2" s="26"/>
      <c r="Y2" s="109">
        <f>'進捗状況 (都道府県別)'!H3</f>
        <v>44824</v>
      </c>
      <c r="Z2" s="109"/>
      <c r="AA2" s="109"/>
      <c r="AB2" s="109"/>
    </row>
    <row r="3" spans="1:30" x14ac:dyDescent="0.45">
      <c r="A3" s="111" t="s">
        <v>2</v>
      </c>
      <c r="B3" s="129" t="str">
        <f>_xlfn.CONCAT("接種回数（",TEXT('進捗状況 (都道府県別)'!H3-1,"m月d日"),"まで）")</f>
        <v>接種回数（9月19日まで）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1"/>
    </row>
    <row r="4" spans="1:30" x14ac:dyDescent="0.45">
      <c r="A4" s="112"/>
      <c r="B4" s="112"/>
      <c r="C4" s="114" t="s">
        <v>93</v>
      </c>
      <c r="D4" s="115"/>
      <c r="E4" s="116"/>
      <c r="F4" s="114" t="s">
        <v>94</v>
      </c>
      <c r="G4" s="115"/>
      <c r="H4" s="116"/>
      <c r="I4" s="123" t="s">
        <v>95</v>
      </c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3" t="s">
        <v>96</v>
      </c>
      <c r="W4" s="124"/>
      <c r="X4" s="124"/>
      <c r="Y4" s="124"/>
      <c r="Z4" s="124"/>
      <c r="AA4" s="124"/>
      <c r="AB4" s="125"/>
    </row>
    <row r="5" spans="1:30" x14ac:dyDescent="0.45">
      <c r="A5" s="112"/>
      <c r="B5" s="112"/>
      <c r="C5" s="117"/>
      <c r="D5" s="118"/>
      <c r="E5" s="119"/>
      <c r="F5" s="117"/>
      <c r="G5" s="118"/>
      <c r="H5" s="119"/>
      <c r="I5" s="120"/>
      <c r="J5" s="121"/>
      <c r="K5" s="122"/>
      <c r="L5" s="61" t="s">
        <v>97</v>
      </c>
      <c r="M5" s="61" t="s">
        <v>98</v>
      </c>
      <c r="N5" s="62" t="s">
        <v>99</v>
      </c>
      <c r="O5" s="63" t="s">
        <v>100</v>
      </c>
      <c r="P5" s="63" t="s">
        <v>101</v>
      </c>
      <c r="Q5" s="63" t="s">
        <v>102</v>
      </c>
      <c r="R5" s="63" t="s">
        <v>103</v>
      </c>
      <c r="S5" s="63" t="s">
        <v>104</v>
      </c>
      <c r="T5" s="63" t="s">
        <v>148</v>
      </c>
      <c r="U5" s="63" t="s">
        <v>153</v>
      </c>
      <c r="V5" s="64"/>
      <c r="W5" s="65"/>
      <c r="X5" s="61" t="s">
        <v>105</v>
      </c>
      <c r="Y5" s="61" t="s">
        <v>106</v>
      </c>
      <c r="Z5" s="61" t="s">
        <v>107</v>
      </c>
      <c r="AA5" s="61" t="s">
        <v>147</v>
      </c>
      <c r="AB5" s="61" t="s">
        <v>154</v>
      </c>
    </row>
    <row r="6" spans="1:30" x14ac:dyDescent="0.45">
      <c r="A6" s="113"/>
      <c r="B6" s="113"/>
      <c r="C6" s="52" t="s">
        <v>7</v>
      </c>
      <c r="D6" s="78" t="s">
        <v>150</v>
      </c>
      <c r="E6" s="60" t="s">
        <v>108</v>
      </c>
      <c r="F6" s="52" t="s">
        <v>7</v>
      </c>
      <c r="G6" s="78" t="s">
        <v>150</v>
      </c>
      <c r="H6" s="60" t="s">
        <v>108</v>
      </c>
      <c r="I6" s="52" t="s">
        <v>7</v>
      </c>
      <c r="J6" s="78" t="s">
        <v>150</v>
      </c>
      <c r="K6" s="60" t="s">
        <v>108</v>
      </c>
      <c r="L6" s="126" t="s">
        <v>7</v>
      </c>
      <c r="M6" s="127"/>
      <c r="N6" s="127"/>
      <c r="O6" s="127"/>
      <c r="P6" s="127"/>
      <c r="Q6" s="127"/>
      <c r="R6" s="127"/>
      <c r="S6" s="127"/>
      <c r="T6" s="127"/>
      <c r="U6" s="128"/>
      <c r="V6" s="60" t="s">
        <v>7</v>
      </c>
      <c r="W6" s="60" t="s">
        <v>108</v>
      </c>
      <c r="X6" s="66" t="s">
        <v>109</v>
      </c>
      <c r="Y6" s="66" t="s">
        <v>109</v>
      </c>
      <c r="Z6" s="66" t="s">
        <v>109</v>
      </c>
      <c r="AA6" s="66" t="s">
        <v>109</v>
      </c>
      <c r="AB6" s="66" t="s">
        <v>109</v>
      </c>
      <c r="AD6" s="58" t="s">
        <v>110</v>
      </c>
    </row>
    <row r="7" spans="1:30" x14ac:dyDescent="0.45">
      <c r="A7" s="28" t="s">
        <v>11</v>
      </c>
      <c r="B7" s="30">
        <f>C7+F7+I7+V7</f>
        <v>321715847</v>
      </c>
      <c r="C7" s="30">
        <f>SUM(C8:C54)</f>
        <v>104192015</v>
      </c>
      <c r="D7" s="30">
        <f>SUM(D8:D54)</f>
        <v>1595309</v>
      </c>
      <c r="E7" s="73">
        <f t="shared" ref="E7:E54" si="0">(C7-D7)/AD7</f>
        <v>0.81478523076685561</v>
      </c>
      <c r="F7" s="30">
        <f>SUM(F8:F54)</f>
        <v>102778635</v>
      </c>
      <c r="G7" s="30">
        <f>SUM(G8:G54)</f>
        <v>1499753</v>
      </c>
      <c r="H7" s="73">
        <f>(F7-G7)/AD7</f>
        <v>0.80431955819496914</v>
      </c>
      <c r="I7" s="30">
        <f>SUM(I8:I54)</f>
        <v>82087497</v>
      </c>
      <c r="J7" s="30">
        <f>SUM(J8:J54)</f>
        <v>3876</v>
      </c>
      <c r="K7" s="73">
        <f>(I7-J7)/AD7</f>
        <v>0.65187786904838951</v>
      </c>
      <c r="L7" s="53">
        <f>SUM(L8:L54)</f>
        <v>1040146</v>
      </c>
      <c r="M7" s="53">
        <f t="shared" ref="M7" si="1">SUM(M8:M54)</f>
        <v>5308101</v>
      </c>
      <c r="N7" s="53">
        <f t="shared" ref="N7:U7" si="2">SUM(N8:N54)</f>
        <v>23302488</v>
      </c>
      <c r="O7" s="53">
        <f t="shared" si="2"/>
        <v>25517877</v>
      </c>
      <c r="P7" s="53">
        <f t="shared" si="2"/>
        <v>13760316</v>
      </c>
      <c r="Q7" s="53">
        <f t="shared" si="2"/>
        <v>6564569</v>
      </c>
      <c r="R7" s="53">
        <f t="shared" si="2"/>
        <v>2733612</v>
      </c>
      <c r="S7" s="53">
        <f t="shared" ref="S7:T7" si="3">SUM(S8:S54)</f>
        <v>1865127</v>
      </c>
      <c r="T7" s="53">
        <f t="shared" si="3"/>
        <v>1551718</v>
      </c>
      <c r="U7" s="53">
        <f t="shared" si="2"/>
        <v>443543</v>
      </c>
      <c r="V7" s="53">
        <f>SUM(V8:V54)</f>
        <v>32657700</v>
      </c>
      <c r="W7" s="54">
        <f>V7/AD7</f>
        <v>0.25935541859223765</v>
      </c>
      <c r="X7" s="53">
        <f>SUM(X8:X54)</f>
        <v>6942</v>
      </c>
      <c r="Y7" s="53">
        <f t="shared" ref="Y7" si="4">SUM(Y8:Y54)</f>
        <v>757673</v>
      </c>
      <c r="Z7" s="53">
        <f t="shared" ref="Z7:AB7" si="5">SUM(Z8:Z54)</f>
        <v>12700745</v>
      </c>
      <c r="AA7" s="53">
        <f t="shared" ref="AA7" si="6">SUM(AA8:AA54)</f>
        <v>14985059</v>
      </c>
      <c r="AB7" s="53">
        <f t="shared" si="5"/>
        <v>4207281</v>
      </c>
      <c r="AD7" s="59">
        <f>SUM(AD8:AD54)</f>
        <v>125918711</v>
      </c>
    </row>
    <row r="8" spans="1:30" x14ac:dyDescent="0.45">
      <c r="A8" s="31" t="s">
        <v>12</v>
      </c>
      <c r="B8" s="30">
        <f>C8+F8+I8+V8</f>
        <v>13627974</v>
      </c>
      <c r="C8" s="32">
        <f>SUM(一般接種!D7+一般接種!G7+一般接種!J7+一般接種!M7+医療従事者等!C5)</f>
        <v>4336190</v>
      </c>
      <c r="D8" s="32">
        <v>65478</v>
      </c>
      <c r="E8" s="73">
        <f t="shared" si="0"/>
        <v>0.82418381291097387</v>
      </c>
      <c r="F8" s="32">
        <f>SUM(一般接種!E7+一般接種!H7+一般接種!K7+一般接種!N7+医療従事者等!D5)</f>
        <v>4273321</v>
      </c>
      <c r="G8" s="32">
        <v>61030</v>
      </c>
      <c r="H8" s="73">
        <f t="shared" ref="H8:H54" si="7">(F8-G8)/AD8</f>
        <v>0.81290942996638005</v>
      </c>
      <c r="I8" s="29">
        <f>SUM(L8:U8)</f>
        <v>3500113</v>
      </c>
      <c r="J8" s="32">
        <v>76</v>
      </c>
      <c r="K8" s="73">
        <f>(I8-J8)/AD8</f>
        <v>0.67545501546100184</v>
      </c>
      <c r="L8" s="67">
        <v>42163</v>
      </c>
      <c r="M8" s="67">
        <v>231878</v>
      </c>
      <c r="N8" s="67">
        <v>924081</v>
      </c>
      <c r="O8" s="67">
        <v>1076102</v>
      </c>
      <c r="P8" s="67">
        <v>656684</v>
      </c>
      <c r="Q8" s="67">
        <v>306576</v>
      </c>
      <c r="R8" s="67">
        <v>121130</v>
      </c>
      <c r="S8" s="67">
        <v>68403</v>
      </c>
      <c r="T8" s="67">
        <v>56524</v>
      </c>
      <c r="U8" s="67">
        <v>16572</v>
      </c>
      <c r="V8" s="67">
        <f>SUM(X8:AB8)</f>
        <v>1518350</v>
      </c>
      <c r="W8" s="68">
        <f t="shared" ref="W8:W54" si="8">V8/AD8</f>
        <v>0.29301893743557916</v>
      </c>
      <c r="X8" s="67">
        <v>158</v>
      </c>
      <c r="Y8" s="67">
        <v>26843</v>
      </c>
      <c r="Z8" s="67">
        <v>526663</v>
      </c>
      <c r="AA8" s="67">
        <v>752559</v>
      </c>
      <c r="AB8" s="67">
        <v>212127</v>
      </c>
      <c r="AD8" s="59">
        <v>5181747</v>
      </c>
    </row>
    <row r="9" spans="1:30" x14ac:dyDescent="0.45">
      <c r="A9" s="31" t="s">
        <v>13</v>
      </c>
      <c r="B9" s="30">
        <f>C9+F9+I9+V9</f>
        <v>3441103</v>
      </c>
      <c r="C9" s="32">
        <f>SUM(一般接種!D8+一般接種!G8+一般接種!J8+一般接種!M8+医療従事者等!C6)</f>
        <v>1099031</v>
      </c>
      <c r="D9" s="32">
        <v>18436</v>
      </c>
      <c r="E9" s="73">
        <f t="shared" si="0"/>
        <v>0.86961437743337833</v>
      </c>
      <c r="F9" s="32">
        <f>SUM(一般接種!E8+一般接種!H8+一般接種!K8+一般接種!N8+医療従事者等!D6)</f>
        <v>1085291</v>
      </c>
      <c r="G9" s="32">
        <v>17343</v>
      </c>
      <c r="H9" s="73">
        <f t="shared" si="7"/>
        <v>0.85943663921378644</v>
      </c>
      <c r="I9" s="29">
        <f t="shared" ref="I9:I54" si="9">SUM(L9:U9)</f>
        <v>897025</v>
      </c>
      <c r="J9" s="32">
        <v>41</v>
      </c>
      <c r="K9" s="73">
        <f t="shared" ref="K9:K54" si="10">(I9-J9)/AD9</f>
        <v>0.72185248194531848</v>
      </c>
      <c r="L9" s="67">
        <v>10727</v>
      </c>
      <c r="M9" s="67">
        <v>43977</v>
      </c>
      <c r="N9" s="67">
        <v>228424</v>
      </c>
      <c r="O9" s="67">
        <v>263842</v>
      </c>
      <c r="P9" s="67">
        <v>181692</v>
      </c>
      <c r="Q9" s="67">
        <v>92301</v>
      </c>
      <c r="R9" s="67">
        <v>41316</v>
      </c>
      <c r="S9" s="67">
        <v>18924</v>
      </c>
      <c r="T9" s="67">
        <v>11991</v>
      </c>
      <c r="U9" s="67">
        <v>3831</v>
      </c>
      <c r="V9" s="67">
        <f t="shared" ref="V9:V54" si="11">SUM(X9:AB9)</f>
        <v>359756</v>
      </c>
      <c r="W9" s="68">
        <f t="shared" si="8"/>
        <v>0.28951548912212483</v>
      </c>
      <c r="X9" s="67">
        <v>70</v>
      </c>
      <c r="Y9" s="67">
        <v>5725</v>
      </c>
      <c r="Z9" s="67">
        <v>121589</v>
      </c>
      <c r="AA9" s="67">
        <v>171871</v>
      </c>
      <c r="AB9" s="67">
        <v>60501</v>
      </c>
      <c r="AD9" s="59">
        <v>1242614</v>
      </c>
    </row>
    <row r="10" spans="1:30" x14ac:dyDescent="0.45">
      <c r="A10" s="31" t="s">
        <v>14</v>
      </c>
      <c r="B10" s="30">
        <f t="shared" ref="B10:B54" si="12">C10+F10+I10+V10</f>
        <v>3388681</v>
      </c>
      <c r="C10" s="32">
        <f>SUM(一般接種!D9+一般接種!G9+一般接種!J9+一般接種!M9+医療従事者等!C7)</f>
        <v>1064325</v>
      </c>
      <c r="D10" s="32">
        <v>19667</v>
      </c>
      <c r="E10" s="73">
        <f t="shared" si="0"/>
        <v>0.8661181390520819</v>
      </c>
      <c r="F10" s="32">
        <f>SUM(一般接種!E9+一般接種!H9+一般接種!K9+一般接種!N9+医療従事者等!D7)</f>
        <v>1049368</v>
      </c>
      <c r="G10" s="32">
        <v>18540</v>
      </c>
      <c r="H10" s="73">
        <f t="shared" si="7"/>
        <v>0.85465178943039688</v>
      </c>
      <c r="I10" s="29">
        <f t="shared" si="9"/>
        <v>885555</v>
      </c>
      <c r="J10" s="32">
        <v>60</v>
      </c>
      <c r="K10" s="73">
        <f t="shared" si="10"/>
        <v>0.73415728548474557</v>
      </c>
      <c r="L10" s="67">
        <v>10460</v>
      </c>
      <c r="M10" s="67">
        <v>47805</v>
      </c>
      <c r="N10" s="67">
        <v>221635</v>
      </c>
      <c r="O10" s="67">
        <v>256826</v>
      </c>
      <c r="P10" s="67">
        <v>168645</v>
      </c>
      <c r="Q10" s="67">
        <v>106799</v>
      </c>
      <c r="R10" s="67">
        <v>40206</v>
      </c>
      <c r="S10" s="67">
        <v>17212</v>
      </c>
      <c r="T10" s="67">
        <v>12337</v>
      </c>
      <c r="U10" s="67">
        <v>3630</v>
      </c>
      <c r="V10" s="67">
        <f t="shared" si="11"/>
        <v>389433</v>
      </c>
      <c r="W10" s="68">
        <f t="shared" si="8"/>
        <v>0.32287598931465555</v>
      </c>
      <c r="X10" s="67">
        <v>6</v>
      </c>
      <c r="Y10" s="67">
        <v>5459</v>
      </c>
      <c r="Z10" s="67">
        <v>132586</v>
      </c>
      <c r="AA10" s="67">
        <v>185723</v>
      </c>
      <c r="AB10" s="67">
        <v>65659</v>
      </c>
      <c r="AD10" s="59">
        <v>1206138</v>
      </c>
    </row>
    <row r="11" spans="1:30" x14ac:dyDescent="0.45">
      <c r="A11" s="31" t="s">
        <v>15</v>
      </c>
      <c r="B11" s="30">
        <f t="shared" si="12"/>
        <v>6054569</v>
      </c>
      <c r="C11" s="32">
        <f>SUM(一般接種!D10+一般接種!G10+一般接種!J10+一般接種!M10+医療従事者等!C8)</f>
        <v>1943884</v>
      </c>
      <c r="D11" s="32">
        <v>28097</v>
      </c>
      <c r="E11" s="73">
        <f t="shared" si="0"/>
        <v>0.84461239619723449</v>
      </c>
      <c r="F11" s="32">
        <f>SUM(一般接種!E10+一般接種!H10+一般接種!K10+一般接種!N10+医療従事者等!D8)</f>
        <v>1909876</v>
      </c>
      <c r="G11" s="32">
        <v>26458</v>
      </c>
      <c r="H11" s="73">
        <f t="shared" si="7"/>
        <v>0.83034188561724398</v>
      </c>
      <c r="I11" s="29">
        <f t="shared" si="9"/>
        <v>1550179</v>
      </c>
      <c r="J11" s="32">
        <v>29</v>
      </c>
      <c r="K11" s="73">
        <f t="shared" si="10"/>
        <v>0.6834141300495008</v>
      </c>
      <c r="L11" s="67">
        <v>18982</v>
      </c>
      <c r="M11" s="67">
        <v>126080</v>
      </c>
      <c r="N11" s="67">
        <v>460714</v>
      </c>
      <c r="O11" s="67">
        <v>394187</v>
      </c>
      <c r="P11" s="67">
        <v>269969</v>
      </c>
      <c r="Q11" s="67">
        <v>151314</v>
      </c>
      <c r="R11" s="67">
        <v>60505</v>
      </c>
      <c r="S11" s="67">
        <v>35629</v>
      </c>
      <c r="T11" s="67">
        <v>25290</v>
      </c>
      <c r="U11" s="67">
        <v>7509</v>
      </c>
      <c r="V11" s="67">
        <f t="shared" si="11"/>
        <v>650630</v>
      </c>
      <c r="W11" s="68">
        <f t="shared" si="8"/>
        <v>0.28684303805058009</v>
      </c>
      <c r="X11" s="67">
        <v>26</v>
      </c>
      <c r="Y11" s="67">
        <v>24639</v>
      </c>
      <c r="Z11" s="67">
        <v>276429</v>
      </c>
      <c r="AA11" s="67">
        <v>274928</v>
      </c>
      <c r="AB11" s="67">
        <v>74608</v>
      </c>
      <c r="AD11" s="59">
        <v>2268244</v>
      </c>
    </row>
    <row r="12" spans="1:30" x14ac:dyDescent="0.45">
      <c r="A12" s="31" t="s">
        <v>16</v>
      </c>
      <c r="B12" s="30">
        <f t="shared" si="12"/>
        <v>2718684</v>
      </c>
      <c r="C12" s="32">
        <f>SUM(一般接種!D11+一般接種!G11+一般接種!J11+一般接種!M11+医療従事者等!C9)</f>
        <v>859326</v>
      </c>
      <c r="D12" s="32">
        <v>16361</v>
      </c>
      <c r="E12" s="73">
        <f t="shared" si="0"/>
        <v>0.88137810181123921</v>
      </c>
      <c r="F12" s="32">
        <f>SUM(一般接種!E11+一般接種!H11+一般接種!K11+一般接種!N11+医療従事者等!D9)</f>
        <v>849843</v>
      </c>
      <c r="G12" s="32">
        <v>15365</v>
      </c>
      <c r="H12" s="73">
        <f t="shared" si="7"/>
        <v>0.87250435740895449</v>
      </c>
      <c r="I12" s="29">
        <f t="shared" si="9"/>
        <v>731566</v>
      </c>
      <c r="J12" s="32">
        <v>5</v>
      </c>
      <c r="K12" s="73">
        <f t="shared" si="10"/>
        <v>0.76489752900669894</v>
      </c>
      <c r="L12" s="67">
        <v>4887</v>
      </c>
      <c r="M12" s="67">
        <v>29841</v>
      </c>
      <c r="N12" s="67">
        <v>127778</v>
      </c>
      <c r="O12" s="67">
        <v>229452</v>
      </c>
      <c r="P12" s="67">
        <v>189340</v>
      </c>
      <c r="Q12" s="67">
        <v>89893</v>
      </c>
      <c r="R12" s="67">
        <v>30909</v>
      </c>
      <c r="S12" s="67">
        <v>14012</v>
      </c>
      <c r="T12" s="67">
        <v>11820</v>
      </c>
      <c r="U12" s="67">
        <v>3634</v>
      </c>
      <c r="V12" s="67">
        <f t="shared" si="11"/>
        <v>277949</v>
      </c>
      <c r="W12" s="68">
        <f t="shared" si="8"/>
        <v>0.29061486778256762</v>
      </c>
      <c r="X12" s="67">
        <v>3</v>
      </c>
      <c r="Y12" s="67">
        <v>1518</v>
      </c>
      <c r="Z12" s="67">
        <v>58167</v>
      </c>
      <c r="AA12" s="67">
        <v>139005</v>
      </c>
      <c r="AB12" s="67">
        <v>79256</v>
      </c>
      <c r="AD12" s="59">
        <v>956417</v>
      </c>
    </row>
    <row r="13" spans="1:30" x14ac:dyDescent="0.45">
      <c r="A13" s="31" t="s">
        <v>17</v>
      </c>
      <c r="B13" s="30">
        <f t="shared" si="12"/>
        <v>2992657</v>
      </c>
      <c r="C13" s="32">
        <f>SUM(一般接種!D12+一般接種!G12+一般接種!J12+一般接種!M12+医療従事者等!C10)</f>
        <v>937308</v>
      </c>
      <c r="D13" s="32">
        <v>17442</v>
      </c>
      <c r="E13" s="73">
        <f t="shared" si="0"/>
        <v>0.8709557385881076</v>
      </c>
      <c r="F13" s="32">
        <f>SUM(一般接種!E12+一般接種!H12+一般接種!K12+一般接種!N12+医療従事者等!D10)</f>
        <v>927777</v>
      </c>
      <c r="G13" s="32">
        <v>16276</v>
      </c>
      <c r="H13" s="73">
        <f t="shared" si="7"/>
        <v>0.86303551460625649</v>
      </c>
      <c r="I13" s="29">
        <f t="shared" si="9"/>
        <v>782586</v>
      </c>
      <c r="J13" s="32">
        <v>38</v>
      </c>
      <c r="K13" s="73">
        <f t="shared" si="10"/>
        <v>0.74093908386726592</v>
      </c>
      <c r="L13" s="67">
        <v>9649</v>
      </c>
      <c r="M13" s="67">
        <v>34749</v>
      </c>
      <c r="N13" s="67">
        <v>192905</v>
      </c>
      <c r="O13" s="67">
        <v>270885</v>
      </c>
      <c r="P13" s="67">
        <v>142547</v>
      </c>
      <c r="Q13" s="67">
        <v>77144</v>
      </c>
      <c r="R13" s="67">
        <v>25827</v>
      </c>
      <c r="S13" s="67">
        <v>13619</v>
      </c>
      <c r="T13" s="67">
        <v>10582</v>
      </c>
      <c r="U13" s="67">
        <v>4679</v>
      </c>
      <c r="V13" s="67">
        <f t="shared" si="11"/>
        <v>344986</v>
      </c>
      <c r="W13" s="68">
        <f t="shared" si="8"/>
        <v>0.32664272451917659</v>
      </c>
      <c r="X13" s="67">
        <v>2</v>
      </c>
      <c r="Y13" s="67">
        <v>3617</v>
      </c>
      <c r="Z13" s="67">
        <v>100209</v>
      </c>
      <c r="AA13" s="67">
        <v>177533</v>
      </c>
      <c r="AB13" s="67">
        <v>63625</v>
      </c>
      <c r="AD13" s="59">
        <v>1056157</v>
      </c>
    </row>
    <row r="14" spans="1:30" x14ac:dyDescent="0.45">
      <c r="A14" s="31" t="s">
        <v>18</v>
      </c>
      <c r="B14" s="30">
        <f t="shared" si="12"/>
        <v>5070217</v>
      </c>
      <c r="C14" s="32">
        <f>SUM(一般接種!D13+一般接種!G13+一般接種!J13+一般接種!M13+医療従事者等!C11)</f>
        <v>1603696</v>
      </c>
      <c r="D14" s="32">
        <v>23399</v>
      </c>
      <c r="E14" s="73">
        <f t="shared" si="0"/>
        <v>0.85861208079216533</v>
      </c>
      <c r="F14" s="32">
        <f>SUM(一般接種!E13+一般接種!H13+一般接種!K13+一般接種!N13+医療従事者等!D11)</f>
        <v>1584632</v>
      </c>
      <c r="G14" s="32">
        <v>21796</v>
      </c>
      <c r="H14" s="73">
        <f t="shared" si="7"/>
        <v>0.84912511375830269</v>
      </c>
      <c r="I14" s="29">
        <f t="shared" si="9"/>
        <v>1326869</v>
      </c>
      <c r="J14" s="32">
        <v>82</v>
      </c>
      <c r="K14" s="73">
        <f t="shared" si="10"/>
        <v>0.7208742070876516</v>
      </c>
      <c r="L14" s="67">
        <v>19151</v>
      </c>
      <c r="M14" s="67">
        <v>75620</v>
      </c>
      <c r="N14" s="67">
        <v>346514</v>
      </c>
      <c r="O14" s="67">
        <v>419687</v>
      </c>
      <c r="P14" s="67">
        <v>237442</v>
      </c>
      <c r="Q14" s="67">
        <v>129149</v>
      </c>
      <c r="R14" s="67">
        <v>49871</v>
      </c>
      <c r="S14" s="67">
        <v>23691</v>
      </c>
      <c r="T14" s="67">
        <v>19319</v>
      </c>
      <c r="U14" s="67">
        <v>6425</v>
      </c>
      <c r="V14" s="67">
        <f t="shared" si="11"/>
        <v>555020</v>
      </c>
      <c r="W14" s="68">
        <f t="shared" si="8"/>
        <v>0.30155526276470029</v>
      </c>
      <c r="X14" s="67">
        <v>197</v>
      </c>
      <c r="Y14" s="67">
        <v>13271</v>
      </c>
      <c r="Z14" s="67">
        <v>199412</v>
      </c>
      <c r="AA14" s="67">
        <v>240006</v>
      </c>
      <c r="AB14" s="67">
        <v>102134</v>
      </c>
      <c r="AD14" s="59">
        <v>1840525</v>
      </c>
    </row>
    <row r="15" spans="1:30" x14ac:dyDescent="0.45">
      <c r="A15" s="31" t="s">
        <v>19</v>
      </c>
      <c r="B15" s="30">
        <f t="shared" si="12"/>
        <v>7786285</v>
      </c>
      <c r="C15" s="32">
        <f>SUM(一般接種!D14+一般接種!G14+一般接種!J14+一般接種!M14+医療従事者等!C12)</f>
        <v>2487792</v>
      </c>
      <c r="D15" s="32">
        <v>40404</v>
      </c>
      <c r="E15" s="73">
        <f t="shared" si="0"/>
        <v>0.84673748103186641</v>
      </c>
      <c r="F15" s="32">
        <f>SUM(一般接種!E14+一般接種!H14+一般接種!K14+一般接種!N14+医療従事者等!D12)</f>
        <v>2454885</v>
      </c>
      <c r="G15" s="32">
        <v>38001</v>
      </c>
      <c r="H15" s="73">
        <f t="shared" si="7"/>
        <v>0.83618382949749759</v>
      </c>
      <c r="I15" s="29">
        <f t="shared" si="9"/>
        <v>2004346</v>
      </c>
      <c r="J15" s="32">
        <v>47</v>
      </c>
      <c r="K15" s="73">
        <f t="shared" si="10"/>
        <v>0.69343932653698104</v>
      </c>
      <c r="L15" s="67">
        <v>21301</v>
      </c>
      <c r="M15" s="67">
        <v>142209</v>
      </c>
      <c r="N15" s="67">
        <v>555789</v>
      </c>
      <c r="O15" s="67">
        <v>593346</v>
      </c>
      <c r="P15" s="67">
        <v>347198</v>
      </c>
      <c r="Q15" s="67">
        <v>181652</v>
      </c>
      <c r="R15" s="67">
        <v>71427</v>
      </c>
      <c r="S15" s="67">
        <v>42174</v>
      </c>
      <c r="T15" s="67">
        <v>37702</v>
      </c>
      <c r="U15" s="67">
        <v>11548</v>
      </c>
      <c r="V15" s="67">
        <f t="shared" si="11"/>
        <v>839262</v>
      </c>
      <c r="W15" s="68">
        <f t="shared" si="8"/>
        <v>0.29036449954227378</v>
      </c>
      <c r="X15" s="67">
        <v>91</v>
      </c>
      <c r="Y15" s="67">
        <v>26738</v>
      </c>
      <c r="Z15" s="67">
        <v>335735</v>
      </c>
      <c r="AA15" s="67">
        <v>368729</v>
      </c>
      <c r="AB15" s="67">
        <v>107969</v>
      </c>
      <c r="AD15" s="59">
        <v>2890374</v>
      </c>
    </row>
    <row r="16" spans="1:30" x14ac:dyDescent="0.45">
      <c r="A16" s="33" t="s">
        <v>20</v>
      </c>
      <c r="B16" s="30">
        <f t="shared" si="12"/>
        <v>5134987</v>
      </c>
      <c r="C16" s="32">
        <f>SUM(一般接種!D15+一般接種!G15+一般接種!J15+一般接種!M15+医療従事者等!C13)</f>
        <v>1642612</v>
      </c>
      <c r="D16" s="32">
        <v>27046</v>
      </c>
      <c r="E16" s="73">
        <f t="shared" si="0"/>
        <v>0.83169720560125571</v>
      </c>
      <c r="F16" s="32">
        <f>SUM(一般接種!E15+一般接種!H15+一般接種!K15+一般接種!N15+医療従事者等!D13)</f>
        <v>1622467</v>
      </c>
      <c r="G16" s="32">
        <v>25497</v>
      </c>
      <c r="H16" s="73">
        <f t="shared" si="7"/>
        <v>0.82212394072977357</v>
      </c>
      <c r="I16" s="29">
        <f t="shared" si="9"/>
        <v>1336105</v>
      </c>
      <c r="J16" s="32">
        <v>41</v>
      </c>
      <c r="K16" s="73">
        <f t="shared" si="10"/>
        <v>0.6878089135971146</v>
      </c>
      <c r="L16" s="67">
        <v>14860</v>
      </c>
      <c r="M16" s="67">
        <v>72364</v>
      </c>
      <c r="N16" s="67">
        <v>367270</v>
      </c>
      <c r="O16" s="67">
        <v>348265</v>
      </c>
      <c r="P16" s="67">
        <v>253910</v>
      </c>
      <c r="Q16" s="67">
        <v>148071</v>
      </c>
      <c r="R16" s="67">
        <v>63681</v>
      </c>
      <c r="S16" s="67">
        <v>33480</v>
      </c>
      <c r="T16" s="67">
        <v>26176</v>
      </c>
      <c r="U16" s="67">
        <v>8028</v>
      </c>
      <c r="V16" s="67">
        <f t="shared" si="11"/>
        <v>533803</v>
      </c>
      <c r="W16" s="68">
        <f t="shared" si="8"/>
        <v>0.27480304948331863</v>
      </c>
      <c r="X16" s="67">
        <v>252</v>
      </c>
      <c r="Y16" s="67">
        <v>9115</v>
      </c>
      <c r="Z16" s="67">
        <v>220082</v>
      </c>
      <c r="AA16" s="67">
        <v>232777</v>
      </c>
      <c r="AB16" s="67">
        <v>71577</v>
      </c>
      <c r="AD16" s="59">
        <v>1942493</v>
      </c>
    </row>
    <row r="17" spans="1:30" x14ac:dyDescent="0.45">
      <c r="A17" s="31" t="s">
        <v>21</v>
      </c>
      <c r="B17" s="30">
        <f t="shared" si="12"/>
        <v>5054352</v>
      </c>
      <c r="C17" s="32">
        <f>SUM(一般接種!D16+一般接種!G16+一般接種!J16+一般接種!M16+医療従事者等!C14)</f>
        <v>1620868</v>
      </c>
      <c r="D17" s="32">
        <v>27292</v>
      </c>
      <c r="E17" s="73">
        <f t="shared" si="0"/>
        <v>0.81992336770484375</v>
      </c>
      <c r="F17" s="32">
        <f>SUM(一般接種!E16+一般接種!H16+一般接種!K16+一般接種!N16+医療従事者等!D14)</f>
        <v>1595940</v>
      </c>
      <c r="G17" s="32">
        <v>25750</v>
      </c>
      <c r="H17" s="73">
        <f t="shared" si="7"/>
        <v>0.8078908522320043</v>
      </c>
      <c r="I17" s="29">
        <f t="shared" si="9"/>
        <v>1306934</v>
      </c>
      <c r="J17" s="32">
        <v>44</v>
      </c>
      <c r="K17" s="73">
        <f t="shared" si="10"/>
        <v>0.67241829069952308</v>
      </c>
      <c r="L17" s="67">
        <v>16396</v>
      </c>
      <c r="M17" s="67">
        <v>72393</v>
      </c>
      <c r="N17" s="67">
        <v>402758</v>
      </c>
      <c r="O17" s="67">
        <v>435752</v>
      </c>
      <c r="P17" s="67">
        <v>217811</v>
      </c>
      <c r="Q17" s="67">
        <v>78428</v>
      </c>
      <c r="R17" s="67">
        <v>38077</v>
      </c>
      <c r="S17" s="67">
        <v>17339</v>
      </c>
      <c r="T17" s="67">
        <v>19951</v>
      </c>
      <c r="U17" s="67">
        <v>8029</v>
      </c>
      <c r="V17" s="67">
        <f t="shared" si="11"/>
        <v>530610</v>
      </c>
      <c r="W17" s="68">
        <f t="shared" si="8"/>
        <v>0.27300833982054645</v>
      </c>
      <c r="X17" s="67">
        <v>53</v>
      </c>
      <c r="Y17" s="67">
        <v>7103</v>
      </c>
      <c r="Z17" s="67">
        <v>196172</v>
      </c>
      <c r="AA17" s="67">
        <v>242744</v>
      </c>
      <c r="AB17" s="67">
        <v>84538</v>
      </c>
      <c r="AD17" s="59">
        <v>1943567</v>
      </c>
    </row>
    <row r="18" spans="1:30" x14ac:dyDescent="0.45">
      <c r="A18" s="31" t="s">
        <v>22</v>
      </c>
      <c r="B18" s="30">
        <f t="shared" si="12"/>
        <v>18927637</v>
      </c>
      <c r="C18" s="32">
        <f>SUM(一般接種!D17+一般接種!G17+一般接種!J17+一般接種!M17+医療従事者等!C15)</f>
        <v>6163970</v>
      </c>
      <c r="D18" s="32">
        <v>79714</v>
      </c>
      <c r="E18" s="73">
        <f t="shared" si="0"/>
        <v>0.8237764036713644</v>
      </c>
      <c r="F18" s="32">
        <f>SUM(一般接種!E17+一般接種!H17+一般接種!K17+一般接種!N17+医療従事者等!D15)</f>
        <v>6076607</v>
      </c>
      <c r="G18" s="32">
        <v>74771</v>
      </c>
      <c r="H18" s="73">
        <f t="shared" si="7"/>
        <v>0.81261716724367405</v>
      </c>
      <c r="I18" s="29">
        <f t="shared" si="9"/>
        <v>4861870</v>
      </c>
      <c r="J18" s="32">
        <v>132</v>
      </c>
      <c r="K18" s="73">
        <f t="shared" si="10"/>
        <v>0.65825386788991325</v>
      </c>
      <c r="L18" s="67">
        <v>50611</v>
      </c>
      <c r="M18" s="67">
        <v>273036</v>
      </c>
      <c r="N18" s="67">
        <v>1320201</v>
      </c>
      <c r="O18" s="67">
        <v>1420544</v>
      </c>
      <c r="P18" s="67">
        <v>839562</v>
      </c>
      <c r="Q18" s="67">
        <v>479127</v>
      </c>
      <c r="R18" s="67">
        <v>202815</v>
      </c>
      <c r="S18" s="67">
        <v>130761</v>
      </c>
      <c r="T18" s="67">
        <v>114354</v>
      </c>
      <c r="U18" s="67">
        <v>30859</v>
      </c>
      <c r="V18" s="67">
        <f t="shared" si="11"/>
        <v>1825190</v>
      </c>
      <c r="W18" s="68">
        <f t="shared" si="8"/>
        <v>0.24712116883591645</v>
      </c>
      <c r="X18" s="67">
        <v>228</v>
      </c>
      <c r="Y18" s="67">
        <v>45173</v>
      </c>
      <c r="Z18" s="67">
        <v>707726</v>
      </c>
      <c r="AA18" s="67">
        <v>844485</v>
      </c>
      <c r="AB18" s="67">
        <v>227578</v>
      </c>
      <c r="AD18" s="59">
        <v>7385810</v>
      </c>
    </row>
    <row r="19" spans="1:30" x14ac:dyDescent="0.45">
      <c r="A19" s="31" t="s">
        <v>23</v>
      </c>
      <c r="B19" s="30">
        <f t="shared" si="12"/>
        <v>16323403</v>
      </c>
      <c r="C19" s="32">
        <f>SUM(一般接種!D18+一般接種!G18+一般接種!J18+一般接種!M18+医療従事者等!C16)</f>
        <v>5263077</v>
      </c>
      <c r="D19" s="32">
        <v>72557</v>
      </c>
      <c r="E19" s="73">
        <f t="shared" si="0"/>
        <v>0.82247935728172294</v>
      </c>
      <c r="F19" s="32">
        <f>SUM(一般接種!E18+一般接種!H18+一般接種!K18+一般接種!N18+医療従事者等!D16)</f>
        <v>5198776</v>
      </c>
      <c r="G19" s="32">
        <v>68585</v>
      </c>
      <c r="H19" s="73">
        <f t="shared" si="7"/>
        <v>0.81291974530730626</v>
      </c>
      <c r="I19" s="29">
        <f t="shared" si="9"/>
        <v>4227379</v>
      </c>
      <c r="J19" s="32">
        <v>224</v>
      </c>
      <c r="K19" s="73">
        <f t="shared" si="10"/>
        <v>0.66982647741078383</v>
      </c>
      <c r="L19" s="67">
        <v>43691</v>
      </c>
      <c r="M19" s="67">
        <v>215167</v>
      </c>
      <c r="N19" s="67">
        <v>1090955</v>
      </c>
      <c r="O19" s="67">
        <v>1327627</v>
      </c>
      <c r="P19" s="67">
        <v>756972</v>
      </c>
      <c r="Q19" s="67">
        <v>394958</v>
      </c>
      <c r="R19" s="67">
        <v>169997</v>
      </c>
      <c r="S19" s="67">
        <v>115286</v>
      </c>
      <c r="T19" s="67">
        <v>87903</v>
      </c>
      <c r="U19" s="67">
        <v>24823</v>
      </c>
      <c r="V19" s="67">
        <f t="shared" si="11"/>
        <v>1634171</v>
      </c>
      <c r="W19" s="68">
        <f t="shared" si="8"/>
        <v>0.25894744915122769</v>
      </c>
      <c r="X19" s="67">
        <v>254</v>
      </c>
      <c r="Y19" s="67">
        <v>35606</v>
      </c>
      <c r="Z19" s="67">
        <v>641951</v>
      </c>
      <c r="AA19" s="67">
        <v>738607</v>
      </c>
      <c r="AB19" s="67">
        <v>217753</v>
      </c>
      <c r="AD19" s="59">
        <v>6310821</v>
      </c>
    </row>
    <row r="20" spans="1:30" x14ac:dyDescent="0.45">
      <c r="A20" s="31" t="s">
        <v>24</v>
      </c>
      <c r="B20" s="30">
        <f t="shared" si="12"/>
        <v>34437809</v>
      </c>
      <c r="C20" s="32">
        <f>SUM(一般接種!D19+一般接種!G19+一般接種!J19+一般接種!M19+医療従事者等!C17)</f>
        <v>11352530</v>
      </c>
      <c r="D20" s="32">
        <v>173614</v>
      </c>
      <c r="E20" s="73">
        <f t="shared" si="0"/>
        <v>0.81036956072768385</v>
      </c>
      <c r="F20" s="32">
        <f>SUM(一般接種!E19+一般接種!H19+一般接種!K19+一般接種!N19+医療従事者等!D17)</f>
        <v>11207204</v>
      </c>
      <c r="G20" s="32">
        <v>163325</v>
      </c>
      <c r="H20" s="73">
        <f t="shared" si="7"/>
        <v>0.80058060852766877</v>
      </c>
      <c r="I20" s="29">
        <f t="shared" si="9"/>
        <v>8792304</v>
      </c>
      <c r="J20" s="32">
        <v>569</v>
      </c>
      <c r="K20" s="73">
        <f t="shared" si="10"/>
        <v>0.63732068744270043</v>
      </c>
      <c r="L20" s="67">
        <v>105370</v>
      </c>
      <c r="M20" s="67">
        <v>616927</v>
      </c>
      <c r="N20" s="67">
        <v>2644526</v>
      </c>
      <c r="O20" s="67">
        <v>2947672</v>
      </c>
      <c r="P20" s="67">
        <v>1271555</v>
      </c>
      <c r="Q20" s="67">
        <v>519636</v>
      </c>
      <c r="R20" s="67">
        <v>237380</v>
      </c>
      <c r="S20" s="67">
        <v>231603</v>
      </c>
      <c r="T20" s="67">
        <v>175306</v>
      </c>
      <c r="U20" s="67">
        <v>42329</v>
      </c>
      <c r="V20" s="67">
        <f t="shared" si="11"/>
        <v>3085771</v>
      </c>
      <c r="W20" s="68">
        <f t="shared" si="8"/>
        <v>0.22369028354593823</v>
      </c>
      <c r="X20" s="67">
        <v>1405</v>
      </c>
      <c r="Y20" s="67">
        <v>145561</v>
      </c>
      <c r="Z20" s="67">
        <v>1522719</v>
      </c>
      <c r="AA20" s="67">
        <v>1203432</v>
      </c>
      <c r="AB20" s="67">
        <v>212654</v>
      </c>
      <c r="AD20" s="59">
        <v>13794837</v>
      </c>
    </row>
    <row r="21" spans="1:30" x14ac:dyDescent="0.45">
      <c r="A21" s="31" t="s">
        <v>25</v>
      </c>
      <c r="B21" s="30">
        <f t="shared" si="12"/>
        <v>23465947</v>
      </c>
      <c r="C21" s="32">
        <f>SUM(一般接種!D20+一般接種!G20+一般接種!J20+一般接種!M20+医療従事者等!C18)</f>
        <v>7650022</v>
      </c>
      <c r="D21" s="32">
        <v>122441</v>
      </c>
      <c r="E21" s="73">
        <f t="shared" si="0"/>
        <v>0.81687068590572209</v>
      </c>
      <c r="F21" s="32">
        <f>SUM(一般接種!E20+一般接種!H20+一般接種!K20+一般接種!N20+医療従事者等!D18)</f>
        <v>7558630</v>
      </c>
      <c r="G21" s="32">
        <v>115334</v>
      </c>
      <c r="H21" s="73">
        <f t="shared" si="7"/>
        <v>0.80772432856176746</v>
      </c>
      <c r="I21" s="29">
        <f t="shared" si="9"/>
        <v>5992380</v>
      </c>
      <c r="J21" s="32">
        <v>290</v>
      </c>
      <c r="K21" s="73">
        <f t="shared" si="10"/>
        <v>0.650243772642077</v>
      </c>
      <c r="L21" s="67">
        <v>51985</v>
      </c>
      <c r="M21" s="67">
        <v>308980</v>
      </c>
      <c r="N21" s="67">
        <v>1462495</v>
      </c>
      <c r="O21" s="67">
        <v>2068278</v>
      </c>
      <c r="P21" s="67">
        <v>1104618</v>
      </c>
      <c r="Q21" s="67">
        <v>479004</v>
      </c>
      <c r="R21" s="67">
        <v>191790</v>
      </c>
      <c r="S21" s="67">
        <v>162809</v>
      </c>
      <c r="T21" s="67">
        <v>124760</v>
      </c>
      <c r="U21" s="67">
        <v>37661</v>
      </c>
      <c r="V21" s="67">
        <f t="shared" si="11"/>
        <v>2264915</v>
      </c>
      <c r="W21" s="68">
        <f t="shared" si="8"/>
        <v>0.24578183477111154</v>
      </c>
      <c r="X21" s="67">
        <v>679</v>
      </c>
      <c r="Y21" s="67">
        <v>47832</v>
      </c>
      <c r="Z21" s="67">
        <v>896428</v>
      </c>
      <c r="AA21" s="67">
        <v>1044878</v>
      </c>
      <c r="AB21" s="67">
        <v>275098</v>
      </c>
      <c r="AD21" s="59">
        <v>9215144</v>
      </c>
    </row>
    <row r="22" spans="1:30" x14ac:dyDescent="0.45">
      <c r="A22" s="31" t="s">
        <v>26</v>
      </c>
      <c r="B22" s="30">
        <f t="shared" si="12"/>
        <v>6088599</v>
      </c>
      <c r="C22" s="32">
        <f>SUM(一般接種!D21+一般接種!G21+一般接種!J21+一般接種!M21+医療従事者等!C19)</f>
        <v>1913015</v>
      </c>
      <c r="D22" s="32">
        <v>29483</v>
      </c>
      <c r="E22" s="73">
        <f t="shared" si="0"/>
        <v>0.86073864607448614</v>
      </c>
      <c r="F22" s="32">
        <f>SUM(一般接種!E21+一般接種!H21+一般接種!K21+一般接種!N21+医療従事者等!D19)</f>
        <v>1881878</v>
      </c>
      <c r="G22" s="32">
        <v>27626</v>
      </c>
      <c r="H22" s="73">
        <f t="shared" si="7"/>
        <v>0.84735823758816309</v>
      </c>
      <c r="I22" s="29">
        <f t="shared" si="9"/>
        <v>1605023</v>
      </c>
      <c r="J22" s="32">
        <v>5</v>
      </c>
      <c r="K22" s="73">
        <f t="shared" si="10"/>
        <v>0.73346299412230831</v>
      </c>
      <c r="L22" s="67">
        <v>16834</v>
      </c>
      <c r="M22" s="67">
        <v>65147</v>
      </c>
      <c r="N22" s="67">
        <v>344211</v>
      </c>
      <c r="O22" s="67">
        <v>568165</v>
      </c>
      <c r="P22" s="67">
        <v>356838</v>
      </c>
      <c r="Q22" s="67">
        <v>150124</v>
      </c>
      <c r="R22" s="67">
        <v>50207</v>
      </c>
      <c r="S22" s="67">
        <v>28457</v>
      </c>
      <c r="T22" s="67">
        <v>19469</v>
      </c>
      <c r="U22" s="67">
        <v>5571</v>
      </c>
      <c r="V22" s="67">
        <f t="shared" si="11"/>
        <v>688683</v>
      </c>
      <c r="W22" s="68">
        <f t="shared" si="8"/>
        <v>0.3147151590705734</v>
      </c>
      <c r="X22" s="67">
        <v>9</v>
      </c>
      <c r="Y22" s="67">
        <v>6127</v>
      </c>
      <c r="Z22" s="67">
        <v>190678</v>
      </c>
      <c r="AA22" s="67">
        <v>358519</v>
      </c>
      <c r="AB22" s="67">
        <v>133350</v>
      </c>
      <c r="AD22" s="59">
        <v>2188274</v>
      </c>
    </row>
    <row r="23" spans="1:30" x14ac:dyDescent="0.45">
      <c r="A23" s="31" t="s">
        <v>27</v>
      </c>
      <c r="B23" s="30">
        <f t="shared" si="12"/>
        <v>2831023</v>
      </c>
      <c r="C23" s="32">
        <f>SUM(一般接種!D22+一般接種!G22+一般接種!J22+一般接種!M22+医療従事者等!C20)</f>
        <v>900386</v>
      </c>
      <c r="D23" s="32">
        <v>14233</v>
      </c>
      <c r="E23" s="73">
        <f t="shared" si="0"/>
        <v>0.85430452722505013</v>
      </c>
      <c r="F23" s="32">
        <f>SUM(一般接種!E22+一般接種!H22+一般接種!K22+一般接種!N22+医療従事者等!D20)</f>
        <v>892578</v>
      </c>
      <c r="G23" s="32">
        <v>13323</v>
      </c>
      <c r="H23" s="73">
        <f t="shared" si="7"/>
        <v>0.84765444238778342</v>
      </c>
      <c r="I23" s="29">
        <f t="shared" si="9"/>
        <v>722860</v>
      </c>
      <c r="J23" s="32">
        <v>10</v>
      </c>
      <c r="K23" s="73">
        <f t="shared" si="10"/>
        <v>0.69687066173068024</v>
      </c>
      <c r="L23" s="67">
        <v>10220</v>
      </c>
      <c r="M23" s="67">
        <v>39387</v>
      </c>
      <c r="N23" s="67">
        <v>213136</v>
      </c>
      <c r="O23" s="67">
        <v>219811</v>
      </c>
      <c r="P23" s="67">
        <v>127802</v>
      </c>
      <c r="Q23" s="67">
        <v>63105</v>
      </c>
      <c r="R23" s="67">
        <v>20069</v>
      </c>
      <c r="S23" s="67">
        <v>13754</v>
      </c>
      <c r="T23" s="67">
        <v>11759</v>
      </c>
      <c r="U23" s="67">
        <v>3817</v>
      </c>
      <c r="V23" s="67">
        <f t="shared" si="11"/>
        <v>315199</v>
      </c>
      <c r="W23" s="68">
        <f t="shared" si="8"/>
        <v>0.30387070029307417</v>
      </c>
      <c r="X23" s="67">
        <v>104</v>
      </c>
      <c r="Y23" s="67">
        <v>3820</v>
      </c>
      <c r="Z23" s="67">
        <v>125943</v>
      </c>
      <c r="AA23" s="67">
        <v>141933</v>
      </c>
      <c r="AB23" s="67">
        <v>43399</v>
      </c>
      <c r="AD23" s="59">
        <v>1037280</v>
      </c>
    </row>
    <row r="24" spans="1:30" x14ac:dyDescent="0.45">
      <c r="A24" s="31" t="s">
        <v>28</v>
      </c>
      <c r="B24" s="30">
        <f t="shared" si="12"/>
        <v>2916281</v>
      </c>
      <c r="C24" s="32">
        <f>SUM(一般接種!D23+一般接種!G23+一般接種!J23+一般接種!M23+医療従事者等!C21)</f>
        <v>941755</v>
      </c>
      <c r="D24" s="32">
        <v>14083</v>
      </c>
      <c r="E24" s="73">
        <f t="shared" si="0"/>
        <v>0.82496325036616236</v>
      </c>
      <c r="F24" s="32">
        <f>SUM(一般接種!E23+一般接種!H23+一般接種!K23+一般接種!N23+医療従事者等!D21)</f>
        <v>930649</v>
      </c>
      <c r="G24" s="32">
        <v>13305</v>
      </c>
      <c r="H24" s="73">
        <f t="shared" si="7"/>
        <v>0.81577873207760598</v>
      </c>
      <c r="I24" s="29">
        <f t="shared" si="9"/>
        <v>744986</v>
      </c>
      <c r="J24" s="32">
        <v>53</v>
      </c>
      <c r="K24" s="73">
        <f t="shared" si="10"/>
        <v>0.66245650292885472</v>
      </c>
      <c r="L24" s="67">
        <v>9379</v>
      </c>
      <c r="M24" s="67">
        <v>55491</v>
      </c>
      <c r="N24" s="67">
        <v>204860</v>
      </c>
      <c r="O24" s="67">
        <v>217004</v>
      </c>
      <c r="P24" s="67">
        <v>131556</v>
      </c>
      <c r="Q24" s="67">
        <v>68177</v>
      </c>
      <c r="R24" s="67">
        <v>26886</v>
      </c>
      <c r="S24" s="67">
        <v>13885</v>
      </c>
      <c r="T24" s="67">
        <v>13173</v>
      </c>
      <c r="U24" s="67">
        <v>4575</v>
      </c>
      <c r="V24" s="67">
        <f t="shared" si="11"/>
        <v>298891</v>
      </c>
      <c r="W24" s="68">
        <f t="shared" si="8"/>
        <v>0.26579878541682045</v>
      </c>
      <c r="X24" s="67">
        <v>39</v>
      </c>
      <c r="Y24" s="67">
        <v>6874</v>
      </c>
      <c r="Z24" s="67">
        <v>103604</v>
      </c>
      <c r="AA24" s="67">
        <v>139984</v>
      </c>
      <c r="AB24" s="67">
        <v>48390</v>
      </c>
      <c r="AD24" s="59">
        <v>1124501</v>
      </c>
    </row>
    <row r="25" spans="1:30" x14ac:dyDescent="0.45">
      <c r="A25" s="31" t="s">
        <v>29</v>
      </c>
      <c r="B25" s="30">
        <f t="shared" si="12"/>
        <v>2021117</v>
      </c>
      <c r="C25" s="32">
        <f>SUM(一般接種!D24+一般接種!G24+一般接種!J24+一般接種!M24+医療従事者等!C22)</f>
        <v>650345</v>
      </c>
      <c r="D25" s="32">
        <v>8959</v>
      </c>
      <c r="E25" s="73">
        <f t="shared" si="0"/>
        <v>0.83562982380255046</v>
      </c>
      <c r="F25" s="32">
        <f>SUM(一般接種!E24+一般接種!H24+一般接種!K24+一般接種!N24+医療従事者等!D22)</f>
        <v>643810</v>
      </c>
      <c r="G25" s="32">
        <v>8339</v>
      </c>
      <c r="H25" s="73">
        <f t="shared" si="7"/>
        <v>0.82792346537284967</v>
      </c>
      <c r="I25" s="29">
        <f t="shared" si="9"/>
        <v>520094</v>
      </c>
      <c r="J25" s="32">
        <v>48</v>
      </c>
      <c r="K25" s="73">
        <f t="shared" si="10"/>
        <v>0.67754199085920364</v>
      </c>
      <c r="L25" s="67">
        <v>7676</v>
      </c>
      <c r="M25" s="67">
        <v>32413</v>
      </c>
      <c r="N25" s="67">
        <v>143809</v>
      </c>
      <c r="O25" s="67">
        <v>172186</v>
      </c>
      <c r="P25" s="67">
        <v>92091</v>
      </c>
      <c r="Q25" s="67">
        <v>34635</v>
      </c>
      <c r="R25" s="67">
        <v>15975</v>
      </c>
      <c r="S25" s="67">
        <v>10587</v>
      </c>
      <c r="T25" s="67">
        <v>8407</v>
      </c>
      <c r="U25" s="67">
        <v>2315</v>
      </c>
      <c r="V25" s="67">
        <f t="shared" si="11"/>
        <v>206868</v>
      </c>
      <c r="W25" s="68">
        <f t="shared" si="8"/>
        <v>0.26951799757148737</v>
      </c>
      <c r="X25" s="67">
        <v>146</v>
      </c>
      <c r="Y25" s="67">
        <v>3812</v>
      </c>
      <c r="Z25" s="67">
        <v>69354</v>
      </c>
      <c r="AA25" s="67">
        <v>103091</v>
      </c>
      <c r="AB25" s="67">
        <v>30465</v>
      </c>
      <c r="AD25" s="59">
        <v>767548</v>
      </c>
    </row>
    <row r="26" spans="1:30" x14ac:dyDescent="0.45">
      <c r="A26" s="31" t="s">
        <v>30</v>
      </c>
      <c r="B26" s="30">
        <f t="shared" si="12"/>
        <v>2139182</v>
      </c>
      <c r="C26" s="32">
        <f>SUM(一般接種!D25+一般接種!G25+一般接種!J25+一般接種!M25+医療従事者等!C23)</f>
        <v>684927</v>
      </c>
      <c r="D26" s="32">
        <v>10398</v>
      </c>
      <c r="E26" s="73">
        <f t="shared" si="0"/>
        <v>0.82639473384372808</v>
      </c>
      <c r="F26" s="32">
        <f>SUM(一般接種!E25+一般接種!H25+一般接種!K25+一般接種!N25+医療従事者等!D23)</f>
        <v>676658</v>
      </c>
      <c r="G26" s="32">
        <v>9719</v>
      </c>
      <c r="H26" s="73">
        <f t="shared" si="7"/>
        <v>0.8170958956471881</v>
      </c>
      <c r="I26" s="29">
        <f t="shared" si="9"/>
        <v>546978</v>
      </c>
      <c r="J26" s="32">
        <v>6</v>
      </c>
      <c r="K26" s="73">
        <f t="shared" si="10"/>
        <v>0.67011912069009871</v>
      </c>
      <c r="L26" s="67">
        <v>6873</v>
      </c>
      <c r="M26" s="67">
        <v>38038</v>
      </c>
      <c r="N26" s="67">
        <v>169329</v>
      </c>
      <c r="O26" s="67">
        <v>165339</v>
      </c>
      <c r="P26" s="67">
        <v>96491</v>
      </c>
      <c r="Q26" s="67">
        <v>34691</v>
      </c>
      <c r="R26" s="67">
        <v>12464</v>
      </c>
      <c r="S26" s="67">
        <v>13007</v>
      </c>
      <c r="T26" s="67">
        <v>8826</v>
      </c>
      <c r="U26" s="67">
        <v>1920</v>
      </c>
      <c r="V26" s="67">
        <f t="shared" si="11"/>
        <v>230619</v>
      </c>
      <c r="W26" s="68">
        <f t="shared" si="8"/>
        <v>0.28254133940024334</v>
      </c>
      <c r="X26" s="67">
        <v>117</v>
      </c>
      <c r="Y26" s="67">
        <v>6418</v>
      </c>
      <c r="Z26" s="67">
        <v>90171</v>
      </c>
      <c r="AA26" s="67">
        <v>110015</v>
      </c>
      <c r="AB26" s="67">
        <v>23898</v>
      </c>
      <c r="AD26" s="59">
        <v>816231</v>
      </c>
    </row>
    <row r="27" spans="1:30" x14ac:dyDescent="0.45">
      <c r="A27" s="31" t="s">
        <v>31</v>
      </c>
      <c r="B27" s="30">
        <f t="shared" si="12"/>
        <v>5542533</v>
      </c>
      <c r="C27" s="32">
        <f>SUM(一般接種!D26+一般接種!G26+一般接種!J26+一般接種!M26+医療従事者等!C24)</f>
        <v>1739747</v>
      </c>
      <c r="D27" s="32">
        <v>30048</v>
      </c>
      <c r="E27" s="73">
        <f t="shared" si="0"/>
        <v>0.83136590721879078</v>
      </c>
      <c r="F27" s="32">
        <f>SUM(一般接種!E26+一般接種!H26+一般接種!K26+一般接種!N26+医療従事者等!D24)</f>
        <v>1717262</v>
      </c>
      <c r="G27" s="32">
        <v>28354</v>
      </c>
      <c r="H27" s="73">
        <f t="shared" si="7"/>
        <v>0.82125598226885177</v>
      </c>
      <c r="I27" s="29">
        <f t="shared" si="9"/>
        <v>1441243</v>
      </c>
      <c r="J27" s="32">
        <v>19</v>
      </c>
      <c r="K27" s="73">
        <f t="shared" si="10"/>
        <v>0.70081604906214168</v>
      </c>
      <c r="L27" s="67">
        <v>14392</v>
      </c>
      <c r="M27" s="67">
        <v>69429</v>
      </c>
      <c r="N27" s="67">
        <v>457883</v>
      </c>
      <c r="O27" s="67">
        <v>433210</v>
      </c>
      <c r="P27" s="67">
        <v>235750</v>
      </c>
      <c r="Q27" s="67">
        <v>123350</v>
      </c>
      <c r="R27" s="67">
        <v>48372</v>
      </c>
      <c r="S27" s="67">
        <v>27748</v>
      </c>
      <c r="T27" s="67">
        <v>24194</v>
      </c>
      <c r="U27" s="67">
        <v>6915</v>
      </c>
      <c r="V27" s="67">
        <f t="shared" si="11"/>
        <v>644281</v>
      </c>
      <c r="W27" s="68">
        <f t="shared" si="8"/>
        <v>0.31329096997122285</v>
      </c>
      <c r="X27" s="67">
        <v>13</v>
      </c>
      <c r="Y27" s="67">
        <v>6602</v>
      </c>
      <c r="Z27" s="67">
        <v>257530</v>
      </c>
      <c r="AA27" s="67">
        <v>307275</v>
      </c>
      <c r="AB27" s="67">
        <v>72861</v>
      </c>
      <c r="AD27" s="59">
        <v>2056494</v>
      </c>
    </row>
    <row r="28" spans="1:30" x14ac:dyDescent="0.45">
      <c r="A28" s="31" t="s">
        <v>32</v>
      </c>
      <c r="B28" s="30">
        <f t="shared" si="12"/>
        <v>5289822</v>
      </c>
      <c r="C28" s="32">
        <f>SUM(一般接種!D27+一般接種!G27+一般接種!J27+一般接種!M27+医療従事者等!C25)</f>
        <v>1674613</v>
      </c>
      <c r="D28" s="32">
        <v>25588</v>
      </c>
      <c r="E28" s="73">
        <f t="shared" si="0"/>
        <v>0.8259144898465145</v>
      </c>
      <c r="F28" s="32">
        <f>SUM(一般接種!E27+一般接種!H27+一般接種!K27+一般接種!N27+医療従事者等!D25)</f>
        <v>1660732</v>
      </c>
      <c r="G28" s="32">
        <v>24089</v>
      </c>
      <c r="H28" s="73">
        <f t="shared" si="7"/>
        <v>0.81971296275427541</v>
      </c>
      <c r="I28" s="29">
        <f t="shared" si="9"/>
        <v>1352090</v>
      </c>
      <c r="J28" s="32">
        <v>45</v>
      </c>
      <c r="K28" s="73">
        <f t="shared" si="10"/>
        <v>0.67717199946909878</v>
      </c>
      <c r="L28" s="67">
        <v>15513</v>
      </c>
      <c r="M28" s="67">
        <v>85364</v>
      </c>
      <c r="N28" s="67">
        <v>466934</v>
      </c>
      <c r="O28" s="67">
        <v>403737</v>
      </c>
      <c r="P28" s="67">
        <v>192514</v>
      </c>
      <c r="Q28" s="67">
        <v>97963</v>
      </c>
      <c r="R28" s="67">
        <v>38061</v>
      </c>
      <c r="S28" s="67">
        <v>22415</v>
      </c>
      <c r="T28" s="67">
        <v>22602</v>
      </c>
      <c r="U28" s="67">
        <v>6987</v>
      </c>
      <c r="V28" s="67">
        <f t="shared" si="11"/>
        <v>602387</v>
      </c>
      <c r="W28" s="68">
        <f t="shared" si="8"/>
        <v>0.30170564533295269</v>
      </c>
      <c r="X28" s="67">
        <v>43</v>
      </c>
      <c r="Y28" s="67">
        <v>9431</v>
      </c>
      <c r="Z28" s="67">
        <v>257434</v>
      </c>
      <c r="AA28" s="67">
        <v>275244</v>
      </c>
      <c r="AB28" s="67">
        <v>60235</v>
      </c>
      <c r="AD28" s="59">
        <v>1996605</v>
      </c>
    </row>
    <row r="29" spans="1:30" x14ac:dyDescent="0.45">
      <c r="A29" s="31" t="s">
        <v>33</v>
      </c>
      <c r="B29" s="30">
        <f t="shared" si="12"/>
        <v>9735121</v>
      </c>
      <c r="C29" s="32">
        <f>SUM(一般接種!D28+一般接種!G28+一般接種!J28+一般接種!M28+医療従事者等!C26)</f>
        <v>3152576</v>
      </c>
      <c r="D29" s="32">
        <v>44554</v>
      </c>
      <c r="E29" s="73">
        <f t="shared" si="0"/>
        <v>0.84958095290162094</v>
      </c>
      <c r="F29" s="32">
        <f>SUM(一般接種!E28+一般接種!H28+一般接種!K28+一般接種!N28+医療従事者等!D26)</f>
        <v>3118328</v>
      </c>
      <c r="G29" s="32">
        <v>41497</v>
      </c>
      <c r="H29" s="73">
        <f t="shared" si="7"/>
        <v>0.84105486154771347</v>
      </c>
      <c r="I29" s="29">
        <f t="shared" si="9"/>
        <v>2471617</v>
      </c>
      <c r="J29" s="32">
        <v>52</v>
      </c>
      <c r="K29" s="73">
        <f t="shared" si="10"/>
        <v>0.67560478910969579</v>
      </c>
      <c r="L29" s="67">
        <v>23595</v>
      </c>
      <c r="M29" s="67">
        <v>116045</v>
      </c>
      <c r="N29" s="67">
        <v>657944</v>
      </c>
      <c r="O29" s="67">
        <v>757555</v>
      </c>
      <c r="P29" s="67">
        <v>454084</v>
      </c>
      <c r="Q29" s="67">
        <v>252082</v>
      </c>
      <c r="R29" s="67">
        <v>88173</v>
      </c>
      <c r="S29" s="67">
        <v>53167</v>
      </c>
      <c r="T29" s="67">
        <v>53664</v>
      </c>
      <c r="U29" s="67">
        <v>15308</v>
      </c>
      <c r="V29" s="67">
        <f t="shared" si="11"/>
        <v>992600</v>
      </c>
      <c r="W29" s="68">
        <f t="shared" si="8"/>
        <v>0.27132821255774542</v>
      </c>
      <c r="X29" s="67">
        <v>26</v>
      </c>
      <c r="Y29" s="67">
        <v>12216</v>
      </c>
      <c r="Z29" s="67">
        <v>354194</v>
      </c>
      <c r="AA29" s="67">
        <v>460054</v>
      </c>
      <c r="AB29" s="67">
        <v>166110</v>
      </c>
      <c r="AD29" s="59">
        <v>3658300</v>
      </c>
    </row>
    <row r="30" spans="1:30" x14ac:dyDescent="0.45">
      <c r="A30" s="31" t="s">
        <v>34</v>
      </c>
      <c r="B30" s="30">
        <f t="shared" si="12"/>
        <v>18335514</v>
      </c>
      <c r="C30" s="32">
        <f>SUM(一般接種!D29+一般接種!G29+一般接種!J29+一般接種!M29+医療従事者等!C27)</f>
        <v>6036619</v>
      </c>
      <c r="D30" s="32">
        <v>94929</v>
      </c>
      <c r="E30" s="73">
        <f t="shared" si="0"/>
        <v>0.78923203928566921</v>
      </c>
      <c r="F30" s="32">
        <f>SUM(一般接種!E29+一般接種!H29+一般接種!K29+一般接種!N29+医療従事者等!D27)</f>
        <v>5931683</v>
      </c>
      <c r="G30" s="32">
        <v>89728</v>
      </c>
      <c r="H30" s="73">
        <f t="shared" si="7"/>
        <v>0.77598428360703975</v>
      </c>
      <c r="I30" s="29">
        <f t="shared" si="9"/>
        <v>4654678</v>
      </c>
      <c r="J30" s="32">
        <v>161</v>
      </c>
      <c r="K30" s="73">
        <f t="shared" si="10"/>
        <v>0.61825742234950243</v>
      </c>
      <c r="L30" s="67">
        <v>43259</v>
      </c>
      <c r="M30" s="67">
        <v>375850</v>
      </c>
      <c r="N30" s="67">
        <v>1356765</v>
      </c>
      <c r="O30" s="67">
        <v>1362865</v>
      </c>
      <c r="P30" s="67">
        <v>761756</v>
      </c>
      <c r="Q30" s="67">
        <v>370794</v>
      </c>
      <c r="R30" s="67">
        <v>150593</v>
      </c>
      <c r="S30" s="67">
        <v>109182</v>
      </c>
      <c r="T30" s="67">
        <v>95093</v>
      </c>
      <c r="U30" s="67">
        <v>28521</v>
      </c>
      <c r="V30" s="67">
        <f t="shared" si="11"/>
        <v>1712534</v>
      </c>
      <c r="W30" s="68">
        <f t="shared" si="8"/>
        <v>0.22747512932617558</v>
      </c>
      <c r="X30" s="67">
        <v>68</v>
      </c>
      <c r="Y30" s="67">
        <v>45292</v>
      </c>
      <c r="Z30" s="67">
        <v>693907</v>
      </c>
      <c r="AA30" s="67">
        <v>757197</v>
      </c>
      <c r="AB30" s="67">
        <v>216070</v>
      </c>
      <c r="AD30" s="59">
        <v>7528445</v>
      </c>
    </row>
    <row r="31" spans="1:30" x14ac:dyDescent="0.45">
      <c r="A31" s="31" t="s">
        <v>35</v>
      </c>
      <c r="B31" s="30">
        <f t="shared" si="12"/>
        <v>4594897</v>
      </c>
      <c r="C31" s="32">
        <f>SUM(一般接種!D30+一般接種!G30+一般接種!J30+一般接種!M30+医療従事者等!C28)</f>
        <v>1485515</v>
      </c>
      <c r="D31" s="32">
        <v>23343</v>
      </c>
      <c r="E31" s="73">
        <f t="shared" si="0"/>
        <v>0.81919904979606473</v>
      </c>
      <c r="F31" s="32">
        <f>SUM(一般接種!E30+一般接種!H30+一般接種!K30+一般接種!N30+医療従事者等!D28)</f>
        <v>1469823</v>
      </c>
      <c r="G31" s="32">
        <v>22077</v>
      </c>
      <c r="H31" s="73">
        <f t="shared" si="7"/>
        <v>0.81111671372865402</v>
      </c>
      <c r="I31" s="29">
        <f t="shared" si="9"/>
        <v>1173394</v>
      </c>
      <c r="J31" s="32">
        <v>44</v>
      </c>
      <c r="K31" s="73">
        <f t="shared" si="10"/>
        <v>0.65738312939805477</v>
      </c>
      <c r="L31" s="67">
        <v>16834</v>
      </c>
      <c r="M31" s="67">
        <v>67568</v>
      </c>
      <c r="N31" s="67">
        <v>347282</v>
      </c>
      <c r="O31" s="67">
        <v>354054</v>
      </c>
      <c r="P31" s="67">
        <v>197077</v>
      </c>
      <c r="Q31" s="67">
        <v>98848</v>
      </c>
      <c r="R31" s="67">
        <v>40860</v>
      </c>
      <c r="S31" s="67">
        <v>24623</v>
      </c>
      <c r="T31" s="67">
        <v>20723</v>
      </c>
      <c r="U31" s="67">
        <v>5525</v>
      </c>
      <c r="V31" s="67">
        <f t="shared" si="11"/>
        <v>466165</v>
      </c>
      <c r="W31" s="68">
        <f t="shared" si="8"/>
        <v>0.26117442068934604</v>
      </c>
      <c r="X31" s="67">
        <v>82</v>
      </c>
      <c r="Y31" s="67">
        <v>5591</v>
      </c>
      <c r="Z31" s="67">
        <v>162667</v>
      </c>
      <c r="AA31" s="67">
        <v>231740</v>
      </c>
      <c r="AB31" s="67">
        <v>66085</v>
      </c>
      <c r="AD31" s="59">
        <v>1784880</v>
      </c>
    </row>
    <row r="32" spans="1:30" x14ac:dyDescent="0.45">
      <c r="A32" s="31" t="s">
        <v>36</v>
      </c>
      <c r="B32" s="30">
        <f t="shared" si="12"/>
        <v>3560820</v>
      </c>
      <c r="C32" s="32">
        <f>SUM(一般接種!D31+一般接種!G31+一般接種!J31+一般接種!M31+医療従事者等!C29)</f>
        <v>1161843</v>
      </c>
      <c r="D32" s="32">
        <v>12410</v>
      </c>
      <c r="E32" s="73">
        <f t="shared" si="0"/>
        <v>0.81221911620886733</v>
      </c>
      <c r="F32" s="32">
        <f>SUM(一般接種!E31+一般接種!H31+一般接種!K31+一般接種!N31+医療従事者等!D29)</f>
        <v>1149643</v>
      </c>
      <c r="G32" s="32">
        <v>11695</v>
      </c>
      <c r="H32" s="73">
        <f t="shared" si="7"/>
        <v>0.80410351786632894</v>
      </c>
      <c r="I32" s="29">
        <f t="shared" si="9"/>
        <v>902592</v>
      </c>
      <c r="J32" s="32">
        <v>14</v>
      </c>
      <c r="K32" s="73">
        <f t="shared" si="10"/>
        <v>0.63778498222129265</v>
      </c>
      <c r="L32" s="67">
        <v>8770</v>
      </c>
      <c r="M32" s="67">
        <v>53150</v>
      </c>
      <c r="N32" s="67">
        <v>238952</v>
      </c>
      <c r="O32" s="67">
        <v>286172</v>
      </c>
      <c r="P32" s="67">
        <v>161342</v>
      </c>
      <c r="Q32" s="67">
        <v>83282</v>
      </c>
      <c r="R32" s="67">
        <v>25271</v>
      </c>
      <c r="S32" s="67">
        <v>21641</v>
      </c>
      <c r="T32" s="67">
        <v>18250</v>
      </c>
      <c r="U32" s="67">
        <v>5762</v>
      </c>
      <c r="V32" s="67">
        <f t="shared" si="11"/>
        <v>346742</v>
      </c>
      <c r="W32" s="68">
        <f t="shared" si="8"/>
        <v>0.24501687422624466</v>
      </c>
      <c r="X32" s="67">
        <v>9</v>
      </c>
      <c r="Y32" s="67">
        <v>7096</v>
      </c>
      <c r="Z32" s="67">
        <v>134956</v>
      </c>
      <c r="AA32" s="67">
        <v>154055</v>
      </c>
      <c r="AB32" s="67">
        <v>50626</v>
      </c>
      <c r="AD32" s="59">
        <v>1415176</v>
      </c>
    </row>
    <row r="33" spans="1:30" x14ac:dyDescent="0.45">
      <c r="A33" s="31" t="s">
        <v>37</v>
      </c>
      <c r="B33" s="30">
        <f t="shared" si="12"/>
        <v>6240571</v>
      </c>
      <c r="C33" s="32">
        <f>SUM(一般接種!D32+一般接種!G32+一般接種!J32+一般接種!M32+医療従事者等!C30)</f>
        <v>2037162</v>
      </c>
      <c r="D33" s="32">
        <v>32336</v>
      </c>
      <c r="E33" s="73">
        <f t="shared" si="0"/>
        <v>0.79828193225681343</v>
      </c>
      <c r="F33" s="32">
        <f>SUM(一般接種!E32+一般接種!H32+一般接種!K32+一般接種!N32+医療従事者等!D30)</f>
        <v>2005817</v>
      </c>
      <c r="G33" s="32">
        <v>30211</v>
      </c>
      <c r="H33" s="73">
        <f t="shared" si="7"/>
        <v>0.78664710805733473</v>
      </c>
      <c r="I33" s="29">
        <f t="shared" si="9"/>
        <v>1563203</v>
      </c>
      <c r="J33" s="32">
        <v>77</v>
      </c>
      <c r="K33" s="73">
        <f t="shared" si="10"/>
        <v>0.62240575672944376</v>
      </c>
      <c r="L33" s="67">
        <v>26269</v>
      </c>
      <c r="M33" s="67">
        <v>97806</v>
      </c>
      <c r="N33" s="67">
        <v>451989</v>
      </c>
      <c r="O33" s="67">
        <v>476002</v>
      </c>
      <c r="P33" s="67">
        <v>253021</v>
      </c>
      <c r="Q33" s="67">
        <v>126202</v>
      </c>
      <c r="R33" s="67">
        <v>51419</v>
      </c>
      <c r="S33" s="67">
        <v>37088</v>
      </c>
      <c r="T33" s="67">
        <v>33956</v>
      </c>
      <c r="U33" s="67">
        <v>9451</v>
      </c>
      <c r="V33" s="67">
        <f t="shared" si="11"/>
        <v>634389</v>
      </c>
      <c r="W33" s="68">
        <f t="shared" si="8"/>
        <v>0.25260111187827156</v>
      </c>
      <c r="X33" s="67">
        <v>15</v>
      </c>
      <c r="Y33" s="67">
        <v>8350</v>
      </c>
      <c r="Z33" s="67">
        <v>243728</v>
      </c>
      <c r="AA33" s="67">
        <v>300025</v>
      </c>
      <c r="AB33" s="67">
        <v>82271</v>
      </c>
      <c r="AD33" s="59">
        <v>2511426</v>
      </c>
    </row>
    <row r="34" spans="1:30" x14ac:dyDescent="0.45">
      <c r="A34" s="31" t="s">
        <v>38</v>
      </c>
      <c r="B34" s="30">
        <f t="shared" si="12"/>
        <v>20878012</v>
      </c>
      <c r="C34" s="32">
        <f>SUM(一般接種!D33+一般接種!G33+一般接種!J33+一般接種!M33+医療従事者等!C31)</f>
        <v>6923687</v>
      </c>
      <c r="D34" s="32">
        <v>110270</v>
      </c>
      <c r="E34" s="73">
        <f t="shared" si="0"/>
        <v>0.77418806130312434</v>
      </c>
      <c r="F34" s="32">
        <f>SUM(一般接種!E33+一般接種!H33+一般接種!K33+一般接種!N33+医療従事者等!D31)</f>
        <v>6834601</v>
      </c>
      <c r="G34" s="32">
        <v>103800</v>
      </c>
      <c r="H34" s="73">
        <f t="shared" si="7"/>
        <v>0.76480065394604946</v>
      </c>
      <c r="I34" s="29">
        <f t="shared" si="9"/>
        <v>5161520</v>
      </c>
      <c r="J34" s="32">
        <v>469</v>
      </c>
      <c r="K34" s="73">
        <f t="shared" si="10"/>
        <v>0.58643468732011428</v>
      </c>
      <c r="L34" s="67">
        <v>65727</v>
      </c>
      <c r="M34" s="67">
        <v>376404</v>
      </c>
      <c r="N34" s="67">
        <v>1531390</v>
      </c>
      <c r="O34" s="67">
        <v>1563287</v>
      </c>
      <c r="P34" s="67">
        <v>775507</v>
      </c>
      <c r="Q34" s="67">
        <v>371160</v>
      </c>
      <c r="R34" s="67">
        <v>199111</v>
      </c>
      <c r="S34" s="67">
        <v>138450</v>
      </c>
      <c r="T34" s="67">
        <v>110591</v>
      </c>
      <c r="U34" s="67">
        <v>29893</v>
      </c>
      <c r="V34" s="67">
        <f t="shared" si="11"/>
        <v>1958204</v>
      </c>
      <c r="W34" s="68">
        <f t="shared" si="8"/>
        <v>0.22250482517010528</v>
      </c>
      <c r="X34" s="67">
        <v>465</v>
      </c>
      <c r="Y34" s="67">
        <v>49917</v>
      </c>
      <c r="Z34" s="67">
        <v>799002</v>
      </c>
      <c r="AA34" s="67">
        <v>888405</v>
      </c>
      <c r="AB34" s="67">
        <v>220415</v>
      </c>
      <c r="AD34" s="59">
        <v>8800726</v>
      </c>
    </row>
    <row r="35" spans="1:30" x14ac:dyDescent="0.45">
      <c r="A35" s="31" t="s">
        <v>39</v>
      </c>
      <c r="B35" s="30">
        <f t="shared" si="12"/>
        <v>13630387</v>
      </c>
      <c r="C35" s="32">
        <f>SUM(一般接種!D34+一般接種!G34+一般接種!J34+一般接種!M34+医療従事者等!C32)</f>
        <v>4447460</v>
      </c>
      <c r="D35" s="32">
        <v>66670</v>
      </c>
      <c r="E35" s="73">
        <f t="shared" si="0"/>
        <v>0.7981612078701994</v>
      </c>
      <c r="F35" s="32">
        <f>SUM(一般接種!E34+一般接種!H34+一般接種!K34+一般接種!N34+医療従事者等!D32)</f>
        <v>4395257</v>
      </c>
      <c r="G35" s="32">
        <v>62728</v>
      </c>
      <c r="H35" s="73">
        <f t="shared" si="7"/>
        <v>0.78936826001078964</v>
      </c>
      <c r="I35" s="29">
        <f t="shared" si="9"/>
        <v>3424847</v>
      </c>
      <c r="J35" s="32">
        <v>86</v>
      </c>
      <c r="K35" s="73">
        <f t="shared" si="10"/>
        <v>0.62397681158575324</v>
      </c>
      <c r="L35" s="67">
        <v>45813</v>
      </c>
      <c r="M35" s="67">
        <v>244323</v>
      </c>
      <c r="N35" s="67">
        <v>1011162</v>
      </c>
      <c r="O35" s="67">
        <v>1038662</v>
      </c>
      <c r="P35" s="67">
        <v>545693</v>
      </c>
      <c r="Q35" s="67">
        <v>254015</v>
      </c>
      <c r="R35" s="67">
        <v>116181</v>
      </c>
      <c r="S35" s="67">
        <v>81071</v>
      </c>
      <c r="T35" s="67">
        <v>67628</v>
      </c>
      <c r="U35" s="67">
        <v>20299</v>
      </c>
      <c r="V35" s="67">
        <f t="shared" si="11"/>
        <v>1362823</v>
      </c>
      <c r="W35" s="68">
        <f t="shared" si="8"/>
        <v>0.24830052383092746</v>
      </c>
      <c r="X35" s="67">
        <v>108</v>
      </c>
      <c r="Y35" s="67">
        <v>26910</v>
      </c>
      <c r="Z35" s="67">
        <v>538298</v>
      </c>
      <c r="AA35" s="67">
        <v>624739</v>
      </c>
      <c r="AB35" s="67">
        <v>172768</v>
      </c>
      <c r="AD35" s="59">
        <v>5488603</v>
      </c>
    </row>
    <row r="36" spans="1:30" x14ac:dyDescent="0.45">
      <c r="A36" s="31" t="s">
        <v>40</v>
      </c>
      <c r="B36" s="30">
        <f t="shared" si="12"/>
        <v>3422542</v>
      </c>
      <c r="C36" s="32">
        <f>SUM(一般接種!D35+一般接種!G35+一般接種!J35+一般接種!M35+医療従事者等!C33)</f>
        <v>1097214</v>
      </c>
      <c r="D36" s="32">
        <v>13214</v>
      </c>
      <c r="E36" s="73">
        <f t="shared" si="0"/>
        <v>0.81188406535217339</v>
      </c>
      <c r="F36" s="32">
        <f>SUM(一般接種!E35+一般接種!H35+一般接種!K35+一般接種!N35+医療従事者等!D33)</f>
        <v>1085988</v>
      </c>
      <c r="G36" s="32">
        <v>12312</v>
      </c>
      <c r="H36" s="73">
        <f t="shared" si="7"/>
        <v>0.80415169349728799</v>
      </c>
      <c r="I36" s="29">
        <f t="shared" si="9"/>
        <v>864168</v>
      </c>
      <c r="J36" s="32">
        <v>44</v>
      </c>
      <c r="K36" s="73">
        <f t="shared" si="10"/>
        <v>0.64720341890072097</v>
      </c>
      <c r="L36" s="67">
        <v>7599</v>
      </c>
      <c r="M36" s="67">
        <v>54607</v>
      </c>
      <c r="N36" s="67">
        <v>308009</v>
      </c>
      <c r="O36" s="67">
        <v>254539</v>
      </c>
      <c r="P36" s="67">
        <v>131884</v>
      </c>
      <c r="Q36" s="67">
        <v>53898</v>
      </c>
      <c r="R36" s="67">
        <v>20415</v>
      </c>
      <c r="S36" s="67">
        <v>14670</v>
      </c>
      <c r="T36" s="67">
        <v>15004</v>
      </c>
      <c r="U36" s="67">
        <v>3543</v>
      </c>
      <c r="V36" s="67">
        <f t="shared" si="11"/>
        <v>375172</v>
      </c>
      <c r="W36" s="68">
        <f t="shared" si="8"/>
        <v>0.2809927754301712</v>
      </c>
      <c r="X36" s="67">
        <v>71</v>
      </c>
      <c r="Y36" s="67">
        <v>5861</v>
      </c>
      <c r="Z36" s="67">
        <v>159361</v>
      </c>
      <c r="AA36" s="67">
        <v>171706</v>
      </c>
      <c r="AB36" s="67">
        <v>38173</v>
      </c>
      <c r="AD36" s="59">
        <v>1335166</v>
      </c>
    </row>
    <row r="37" spans="1:30" x14ac:dyDescent="0.45">
      <c r="A37" s="31" t="s">
        <v>41</v>
      </c>
      <c r="B37" s="30">
        <f t="shared" si="12"/>
        <v>2365184</v>
      </c>
      <c r="C37" s="32">
        <f>SUM(一般接種!D36+一般接種!G36+一般接種!J36+一般接種!M36+医療従事者等!C34)</f>
        <v>751793</v>
      </c>
      <c r="D37" s="32">
        <v>12901</v>
      </c>
      <c r="E37" s="73">
        <f t="shared" si="0"/>
        <v>0.79046933354444127</v>
      </c>
      <c r="F37" s="32">
        <f>SUM(一般接種!E36+一般接種!H36+一般接種!K36+一般接種!N36+医療従事者等!D34)</f>
        <v>742755</v>
      </c>
      <c r="G37" s="32">
        <v>12199</v>
      </c>
      <c r="H37" s="73">
        <f t="shared" si="7"/>
        <v>0.78155145060021336</v>
      </c>
      <c r="I37" s="29">
        <f t="shared" si="9"/>
        <v>605782</v>
      </c>
      <c r="J37" s="32">
        <v>15</v>
      </c>
      <c r="K37" s="73">
        <f t="shared" si="10"/>
        <v>0.64805172714444814</v>
      </c>
      <c r="L37" s="67">
        <v>7692</v>
      </c>
      <c r="M37" s="67">
        <v>44860</v>
      </c>
      <c r="N37" s="67">
        <v>212631</v>
      </c>
      <c r="O37" s="67">
        <v>197571</v>
      </c>
      <c r="P37" s="67">
        <v>83878</v>
      </c>
      <c r="Q37" s="67">
        <v>30051</v>
      </c>
      <c r="R37" s="67">
        <v>10781</v>
      </c>
      <c r="S37" s="67">
        <v>8357</v>
      </c>
      <c r="T37" s="67">
        <v>7633</v>
      </c>
      <c r="U37" s="67">
        <v>2328</v>
      </c>
      <c r="V37" s="67">
        <f t="shared" si="11"/>
        <v>264854</v>
      </c>
      <c r="W37" s="68">
        <f t="shared" si="8"/>
        <v>0.28334176695184066</v>
      </c>
      <c r="X37" s="67">
        <v>2</v>
      </c>
      <c r="Y37" s="67">
        <v>3038</v>
      </c>
      <c r="Z37" s="67">
        <v>91280</v>
      </c>
      <c r="AA37" s="67">
        <v>131477</v>
      </c>
      <c r="AB37" s="67">
        <v>39057</v>
      </c>
      <c r="AD37" s="59">
        <v>934751</v>
      </c>
    </row>
    <row r="38" spans="1:30" x14ac:dyDescent="0.45">
      <c r="A38" s="31" t="s">
        <v>42</v>
      </c>
      <c r="B38" s="30">
        <f t="shared" si="12"/>
        <v>1401768</v>
      </c>
      <c r="C38" s="32">
        <f>SUM(一般接種!D37+一般接種!G37+一般接種!J37+一般接種!M37+医療従事者等!C35)</f>
        <v>446152</v>
      </c>
      <c r="D38" s="32">
        <v>6775</v>
      </c>
      <c r="E38" s="73">
        <f t="shared" si="0"/>
        <v>0.79653703982349822</v>
      </c>
      <c r="F38" s="32">
        <f>SUM(一般接種!E37+一般接種!H37+一般接種!K37+一般接種!N37+医療従事者等!D35)</f>
        <v>440809</v>
      </c>
      <c r="G38" s="32">
        <v>6341</v>
      </c>
      <c r="H38" s="73">
        <f t="shared" si="7"/>
        <v>0.78763762012585004</v>
      </c>
      <c r="I38" s="29">
        <f t="shared" si="9"/>
        <v>356931</v>
      </c>
      <c r="J38" s="32">
        <v>1</v>
      </c>
      <c r="K38" s="73">
        <f t="shared" si="10"/>
        <v>0.64707066055847529</v>
      </c>
      <c r="L38" s="67">
        <v>4922</v>
      </c>
      <c r="M38" s="67">
        <v>23227</v>
      </c>
      <c r="N38" s="67">
        <v>108428</v>
      </c>
      <c r="O38" s="67">
        <v>110750</v>
      </c>
      <c r="P38" s="67">
        <v>59685</v>
      </c>
      <c r="Q38" s="67">
        <v>25079</v>
      </c>
      <c r="R38" s="67">
        <v>9455</v>
      </c>
      <c r="S38" s="67">
        <v>7483</v>
      </c>
      <c r="T38" s="67">
        <v>6026</v>
      </c>
      <c r="U38" s="67">
        <v>1876</v>
      </c>
      <c r="V38" s="67">
        <f t="shared" si="11"/>
        <v>157876</v>
      </c>
      <c r="W38" s="68">
        <f t="shared" si="8"/>
        <v>0.28620997844487672</v>
      </c>
      <c r="X38" s="67">
        <v>17</v>
      </c>
      <c r="Y38" s="67">
        <v>2693</v>
      </c>
      <c r="Z38" s="67">
        <v>57824</v>
      </c>
      <c r="AA38" s="67">
        <v>73580</v>
      </c>
      <c r="AB38" s="67">
        <v>23762</v>
      </c>
      <c r="AD38" s="59">
        <v>551609</v>
      </c>
    </row>
    <row r="39" spans="1:30" x14ac:dyDescent="0.45">
      <c r="A39" s="31" t="s">
        <v>43</v>
      </c>
      <c r="B39" s="30">
        <f t="shared" si="12"/>
        <v>1775683</v>
      </c>
      <c r="C39" s="32">
        <f>SUM(一般接種!D38+一般接種!G38+一般接種!J38+一般接種!M38+医療従事者等!C36)</f>
        <v>567392</v>
      </c>
      <c r="D39" s="32">
        <v>9521</v>
      </c>
      <c r="E39" s="73">
        <f t="shared" si="0"/>
        <v>0.83742284321260452</v>
      </c>
      <c r="F39" s="32">
        <f>SUM(一般接種!E38+一般接種!H38+一般接種!K38+一般接種!N38+医療従事者等!D36)</f>
        <v>558633</v>
      </c>
      <c r="G39" s="32">
        <v>8889</v>
      </c>
      <c r="H39" s="73">
        <f t="shared" si="7"/>
        <v>0.82522336439619559</v>
      </c>
      <c r="I39" s="29">
        <f t="shared" si="9"/>
        <v>459207</v>
      </c>
      <c r="J39" s="32">
        <v>12</v>
      </c>
      <c r="K39" s="73">
        <f t="shared" si="10"/>
        <v>0.68929982467095785</v>
      </c>
      <c r="L39" s="67">
        <v>4906</v>
      </c>
      <c r="M39" s="67">
        <v>30279</v>
      </c>
      <c r="N39" s="67">
        <v>111474</v>
      </c>
      <c r="O39" s="67">
        <v>142710</v>
      </c>
      <c r="P39" s="67">
        <v>82682</v>
      </c>
      <c r="Q39" s="67">
        <v>45585</v>
      </c>
      <c r="R39" s="67">
        <v>20787</v>
      </c>
      <c r="S39" s="67">
        <v>11310</v>
      </c>
      <c r="T39" s="67">
        <v>7093</v>
      </c>
      <c r="U39" s="67">
        <v>2381</v>
      </c>
      <c r="V39" s="67">
        <f t="shared" si="11"/>
        <v>190451</v>
      </c>
      <c r="W39" s="68">
        <f t="shared" si="8"/>
        <v>0.2858869127677971</v>
      </c>
      <c r="X39" s="67">
        <v>25</v>
      </c>
      <c r="Y39" s="67">
        <v>2148</v>
      </c>
      <c r="Z39" s="67">
        <v>47682</v>
      </c>
      <c r="AA39" s="67">
        <v>99450</v>
      </c>
      <c r="AB39" s="67">
        <v>41146</v>
      </c>
      <c r="AD39" s="59">
        <v>666176</v>
      </c>
    </row>
    <row r="40" spans="1:30" x14ac:dyDescent="0.45">
      <c r="A40" s="31" t="s">
        <v>44</v>
      </c>
      <c r="B40" s="30">
        <f t="shared" si="12"/>
        <v>4727254</v>
      </c>
      <c r="C40" s="32">
        <f>SUM(一般接種!D39+一般接種!G39+一般接種!J39+一般接種!M39+医療従事者等!C37)</f>
        <v>1522921</v>
      </c>
      <c r="D40" s="32">
        <v>24490</v>
      </c>
      <c r="E40" s="73">
        <f t="shared" si="0"/>
        <v>0.79738259151430912</v>
      </c>
      <c r="F40" s="32">
        <f>SUM(一般接種!E39+一般接種!H39+一般接種!K39+一般接種!N39+医療従事者等!D37)</f>
        <v>1492986</v>
      </c>
      <c r="G40" s="32">
        <v>23224</v>
      </c>
      <c r="H40" s="73">
        <f t="shared" si="7"/>
        <v>0.78212652599235732</v>
      </c>
      <c r="I40" s="29">
        <f t="shared" si="9"/>
        <v>1212477</v>
      </c>
      <c r="J40" s="32">
        <v>34</v>
      </c>
      <c r="K40" s="73">
        <f t="shared" si="10"/>
        <v>0.64519550209744958</v>
      </c>
      <c r="L40" s="67">
        <v>21866</v>
      </c>
      <c r="M40" s="67">
        <v>138172</v>
      </c>
      <c r="N40" s="67">
        <v>363114</v>
      </c>
      <c r="O40" s="67">
        <v>318498</v>
      </c>
      <c r="P40" s="67">
        <v>164007</v>
      </c>
      <c r="Q40" s="67">
        <v>92229</v>
      </c>
      <c r="R40" s="67">
        <v>51185</v>
      </c>
      <c r="S40" s="67">
        <v>29778</v>
      </c>
      <c r="T40" s="67">
        <v>25878</v>
      </c>
      <c r="U40" s="67">
        <v>7750</v>
      </c>
      <c r="V40" s="67">
        <f t="shared" si="11"/>
        <v>498870</v>
      </c>
      <c r="W40" s="68">
        <f t="shared" si="8"/>
        <v>0.26547118514549112</v>
      </c>
      <c r="X40" s="67">
        <v>253</v>
      </c>
      <c r="Y40" s="67">
        <v>7543</v>
      </c>
      <c r="Z40" s="67">
        <v>163031</v>
      </c>
      <c r="AA40" s="67">
        <v>247050</v>
      </c>
      <c r="AB40" s="67">
        <v>80993</v>
      </c>
      <c r="AD40" s="59">
        <v>1879187</v>
      </c>
    </row>
    <row r="41" spans="1:30" x14ac:dyDescent="0.45">
      <c r="A41" s="31" t="s">
        <v>45</v>
      </c>
      <c r="B41" s="30">
        <f t="shared" si="12"/>
        <v>6945014</v>
      </c>
      <c r="C41" s="32">
        <f>SUM(一般接種!D40+一般接種!G40+一般接種!J40+一般接種!M40+医療従事者等!C38)</f>
        <v>2253433</v>
      </c>
      <c r="D41" s="32">
        <v>31913</v>
      </c>
      <c r="E41" s="73">
        <f t="shared" si="0"/>
        <v>0.79662976467449464</v>
      </c>
      <c r="F41" s="32">
        <f>SUM(一般接種!E40+一般接種!H40+一般接種!K40+一般接種!N40+医療従事者等!D38)</f>
        <v>2226219</v>
      </c>
      <c r="G41" s="32">
        <v>30030</v>
      </c>
      <c r="H41" s="73">
        <f t="shared" si="7"/>
        <v>0.78754615139666251</v>
      </c>
      <c r="I41" s="29">
        <f t="shared" si="9"/>
        <v>1755805</v>
      </c>
      <c r="J41" s="32">
        <v>27</v>
      </c>
      <c r="K41" s="73">
        <f t="shared" si="10"/>
        <v>0.62961621545637891</v>
      </c>
      <c r="L41" s="67">
        <v>22444</v>
      </c>
      <c r="M41" s="67">
        <v>122092</v>
      </c>
      <c r="N41" s="67">
        <v>546401</v>
      </c>
      <c r="O41" s="67">
        <v>533111</v>
      </c>
      <c r="P41" s="67">
        <v>293428</v>
      </c>
      <c r="Q41" s="67">
        <v>116936</v>
      </c>
      <c r="R41" s="67">
        <v>46140</v>
      </c>
      <c r="S41" s="67">
        <v>32939</v>
      </c>
      <c r="T41" s="67">
        <v>32880</v>
      </c>
      <c r="U41" s="67">
        <v>9434</v>
      </c>
      <c r="V41" s="67">
        <f t="shared" si="11"/>
        <v>709557</v>
      </c>
      <c r="W41" s="68">
        <f t="shared" si="8"/>
        <v>0.25444480622868143</v>
      </c>
      <c r="X41" s="67">
        <v>56</v>
      </c>
      <c r="Y41" s="67">
        <v>15707</v>
      </c>
      <c r="Z41" s="67">
        <v>274143</v>
      </c>
      <c r="AA41" s="67">
        <v>321260</v>
      </c>
      <c r="AB41" s="67">
        <v>98391</v>
      </c>
      <c r="AD41" s="59">
        <v>2788648</v>
      </c>
    </row>
    <row r="42" spans="1:30" x14ac:dyDescent="0.45">
      <c r="A42" s="31" t="s">
        <v>46</v>
      </c>
      <c r="B42" s="30">
        <f t="shared" si="12"/>
        <v>3588031</v>
      </c>
      <c r="C42" s="32">
        <f>SUM(一般接種!D41+一般接種!G41+一般接種!J41+一般接種!M41+医療従事者等!C39)</f>
        <v>1127250</v>
      </c>
      <c r="D42" s="32">
        <v>20257</v>
      </c>
      <c r="E42" s="73">
        <f t="shared" si="0"/>
        <v>0.82584855169717797</v>
      </c>
      <c r="F42" s="32">
        <f>SUM(一般接種!E41+一般接種!H41+一般接種!K41+一般接種!N41+医療従事者等!D39)</f>
        <v>1104175</v>
      </c>
      <c r="G42" s="32">
        <v>19182</v>
      </c>
      <c r="H42" s="73">
        <f t="shared" si="7"/>
        <v>0.80943592023759525</v>
      </c>
      <c r="I42" s="29">
        <f t="shared" si="9"/>
        <v>921979</v>
      </c>
      <c r="J42" s="32">
        <v>52</v>
      </c>
      <c r="K42" s="73">
        <f t="shared" si="10"/>
        <v>0.6877840038017623</v>
      </c>
      <c r="L42" s="67">
        <v>44836</v>
      </c>
      <c r="M42" s="67">
        <v>47020</v>
      </c>
      <c r="N42" s="67">
        <v>287928</v>
      </c>
      <c r="O42" s="67">
        <v>310332</v>
      </c>
      <c r="P42" s="67">
        <v>133954</v>
      </c>
      <c r="Q42" s="67">
        <v>42138</v>
      </c>
      <c r="R42" s="67">
        <v>18923</v>
      </c>
      <c r="S42" s="67">
        <v>17421</v>
      </c>
      <c r="T42" s="67">
        <v>15724</v>
      </c>
      <c r="U42" s="67">
        <v>3703</v>
      </c>
      <c r="V42" s="67">
        <f t="shared" si="11"/>
        <v>434627</v>
      </c>
      <c r="W42" s="68">
        <f t="shared" si="8"/>
        <v>0.32424421697200378</v>
      </c>
      <c r="X42" s="67">
        <v>403</v>
      </c>
      <c r="Y42" s="67">
        <v>9176</v>
      </c>
      <c r="Z42" s="67">
        <v>143798</v>
      </c>
      <c r="AA42" s="67">
        <v>224759</v>
      </c>
      <c r="AB42" s="67">
        <v>56491</v>
      </c>
      <c r="AD42" s="59">
        <v>1340431</v>
      </c>
    </row>
    <row r="43" spans="1:30" x14ac:dyDescent="0.45">
      <c r="A43" s="31" t="s">
        <v>47</v>
      </c>
      <c r="B43" s="30">
        <f t="shared" si="12"/>
        <v>1886210</v>
      </c>
      <c r="C43" s="32">
        <f>SUM(一般接種!D42+一般接種!G42+一般接種!J42+一般接種!M42+医療従事者等!C40)</f>
        <v>601427</v>
      </c>
      <c r="D43" s="32">
        <v>10867</v>
      </c>
      <c r="E43" s="73">
        <f t="shared" si="0"/>
        <v>0.81281879767341358</v>
      </c>
      <c r="F43" s="32">
        <f>SUM(一般接種!E42+一般接種!H42+一般接種!K42+一般接種!N42+医療従事者等!D40)</f>
        <v>593891</v>
      </c>
      <c r="G43" s="32">
        <v>10173</v>
      </c>
      <c r="H43" s="73">
        <f t="shared" si="7"/>
        <v>0.80340179311218096</v>
      </c>
      <c r="I43" s="29">
        <f t="shared" si="9"/>
        <v>486011</v>
      </c>
      <c r="J43" s="32">
        <v>3</v>
      </c>
      <c r="K43" s="73">
        <f t="shared" si="10"/>
        <v>0.66891837953749045</v>
      </c>
      <c r="L43" s="67">
        <v>7960</v>
      </c>
      <c r="M43" s="67">
        <v>39918</v>
      </c>
      <c r="N43" s="67">
        <v>153390</v>
      </c>
      <c r="O43" s="67">
        <v>160826</v>
      </c>
      <c r="P43" s="67">
        <v>67454</v>
      </c>
      <c r="Q43" s="67">
        <v>29090</v>
      </c>
      <c r="R43" s="67">
        <v>11875</v>
      </c>
      <c r="S43" s="67">
        <v>7794</v>
      </c>
      <c r="T43" s="67">
        <v>6260</v>
      </c>
      <c r="U43" s="67">
        <v>1444</v>
      </c>
      <c r="V43" s="67">
        <f t="shared" si="11"/>
        <v>204881</v>
      </c>
      <c r="W43" s="68">
        <f t="shared" si="8"/>
        <v>0.28198849919758645</v>
      </c>
      <c r="X43" s="67">
        <v>10</v>
      </c>
      <c r="Y43" s="67">
        <v>3517</v>
      </c>
      <c r="Z43" s="67">
        <v>74805</v>
      </c>
      <c r="AA43" s="67">
        <v>101943</v>
      </c>
      <c r="AB43" s="67">
        <v>24606</v>
      </c>
      <c r="AD43" s="59">
        <v>726558</v>
      </c>
    </row>
    <row r="44" spans="1:30" x14ac:dyDescent="0.45">
      <c r="A44" s="31" t="s">
        <v>48</v>
      </c>
      <c r="B44" s="30">
        <f t="shared" si="12"/>
        <v>2430494</v>
      </c>
      <c r="C44" s="32">
        <f>SUM(一般接種!D43+一般接種!G43+一般接種!J43+一般接種!M43+医療従事者等!C41)</f>
        <v>783036</v>
      </c>
      <c r="D44" s="32">
        <v>12286</v>
      </c>
      <c r="E44" s="73">
        <f t="shared" si="0"/>
        <v>0.79882303802532395</v>
      </c>
      <c r="F44" s="32">
        <f>SUM(一般接種!E43+一般接種!H43+一般接種!K43+一般接種!N43+医療従事者等!D41)</f>
        <v>774569</v>
      </c>
      <c r="G44" s="32">
        <v>11570</v>
      </c>
      <c r="H44" s="73">
        <f t="shared" si="7"/>
        <v>0.79078972324396257</v>
      </c>
      <c r="I44" s="29">
        <f t="shared" si="9"/>
        <v>623378</v>
      </c>
      <c r="J44" s="32">
        <v>13</v>
      </c>
      <c r="K44" s="73">
        <f t="shared" si="10"/>
        <v>0.64606983210983593</v>
      </c>
      <c r="L44" s="67">
        <v>9453</v>
      </c>
      <c r="M44" s="67">
        <v>48531</v>
      </c>
      <c r="N44" s="67">
        <v>170776</v>
      </c>
      <c r="O44" s="67">
        <v>187217</v>
      </c>
      <c r="P44" s="67">
        <v>114101</v>
      </c>
      <c r="Q44" s="67">
        <v>52852</v>
      </c>
      <c r="R44" s="67">
        <v>16697</v>
      </c>
      <c r="S44" s="67">
        <v>10457</v>
      </c>
      <c r="T44" s="67">
        <v>10671</v>
      </c>
      <c r="U44" s="67">
        <v>2623</v>
      </c>
      <c r="V44" s="67">
        <f t="shared" si="11"/>
        <v>249511</v>
      </c>
      <c r="W44" s="68">
        <f t="shared" si="8"/>
        <v>0.25859894264124111</v>
      </c>
      <c r="X44" s="67">
        <v>150</v>
      </c>
      <c r="Y44" s="67">
        <v>7878</v>
      </c>
      <c r="Z44" s="67">
        <v>98500</v>
      </c>
      <c r="AA44" s="67">
        <v>112674</v>
      </c>
      <c r="AB44" s="67">
        <v>30309</v>
      </c>
      <c r="AD44" s="59">
        <v>964857</v>
      </c>
    </row>
    <row r="45" spans="1:30" x14ac:dyDescent="0.45">
      <c r="A45" s="31" t="s">
        <v>49</v>
      </c>
      <c r="B45" s="30">
        <f t="shared" si="12"/>
        <v>3536087</v>
      </c>
      <c r="C45" s="32">
        <f>SUM(一般接種!D44+一般接種!G44+一般接種!J44+一般接種!M44+医療従事者等!C42)</f>
        <v>1118916</v>
      </c>
      <c r="D45" s="32">
        <v>21061</v>
      </c>
      <c r="E45" s="73">
        <f t="shared" si="0"/>
        <v>0.81838661127539813</v>
      </c>
      <c r="F45" s="32">
        <f>SUM(一般接種!E44+一般接種!H44+一般接種!K44+一般接種!N44+医療従事者等!D42)</f>
        <v>1107899</v>
      </c>
      <c r="G45" s="32">
        <v>19792</v>
      </c>
      <c r="H45" s="73">
        <f t="shared" si="7"/>
        <v>0.81112004812569927</v>
      </c>
      <c r="I45" s="29">
        <f t="shared" si="9"/>
        <v>900947</v>
      </c>
      <c r="J45" s="32">
        <v>40</v>
      </c>
      <c r="K45" s="73">
        <f t="shared" si="10"/>
        <v>0.67157341070021548</v>
      </c>
      <c r="L45" s="67">
        <v>12493</v>
      </c>
      <c r="M45" s="67">
        <v>59392</v>
      </c>
      <c r="N45" s="67">
        <v>280614</v>
      </c>
      <c r="O45" s="67">
        <v>272873</v>
      </c>
      <c r="P45" s="67">
        <v>142724</v>
      </c>
      <c r="Q45" s="67">
        <v>71821</v>
      </c>
      <c r="R45" s="67">
        <v>28070</v>
      </c>
      <c r="S45" s="67">
        <v>15518</v>
      </c>
      <c r="T45" s="67">
        <v>13249</v>
      </c>
      <c r="U45" s="67">
        <v>4193</v>
      </c>
      <c r="V45" s="67">
        <f t="shared" si="11"/>
        <v>408325</v>
      </c>
      <c r="W45" s="68">
        <f t="shared" si="8"/>
        <v>0.30438237567714038</v>
      </c>
      <c r="X45" s="67">
        <v>214</v>
      </c>
      <c r="Y45" s="67">
        <v>6050</v>
      </c>
      <c r="Z45" s="67">
        <v>167722</v>
      </c>
      <c r="AA45" s="67">
        <v>185997</v>
      </c>
      <c r="AB45" s="67">
        <v>48342</v>
      </c>
      <c r="AD45" s="59">
        <v>1341487</v>
      </c>
    </row>
    <row r="46" spans="1:30" x14ac:dyDescent="0.45">
      <c r="A46" s="31" t="s">
        <v>50</v>
      </c>
      <c r="B46" s="30">
        <f t="shared" si="12"/>
        <v>1776875</v>
      </c>
      <c r="C46" s="32">
        <f>SUM(一般接種!D45+一般接種!G45+一般接種!J45+一般接種!M45+医療従事者等!C43)</f>
        <v>567873</v>
      </c>
      <c r="D46" s="32">
        <v>8957</v>
      </c>
      <c r="E46" s="73">
        <f t="shared" si="0"/>
        <v>0.80660156120341686</v>
      </c>
      <c r="F46" s="32">
        <f>SUM(一般接種!E45+一般接種!H45+一般接種!K45+一般接種!N45+医療従事者等!D43)</f>
        <v>560525</v>
      </c>
      <c r="G46" s="32">
        <v>8444</v>
      </c>
      <c r="H46" s="73">
        <f t="shared" si="7"/>
        <v>0.79673760728042065</v>
      </c>
      <c r="I46" s="29">
        <f t="shared" si="9"/>
        <v>448545</v>
      </c>
      <c r="J46" s="32">
        <v>16</v>
      </c>
      <c r="K46" s="73">
        <f t="shared" si="10"/>
        <v>0.64729617982846677</v>
      </c>
      <c r="L46" s="67">
        <v>10607</v>
      </c>
      <c r="M46" s="67">
        <v>33567</v>
      </c>
      <c r="N46" s="67">
        <v>141051</v>
      </c>
      <c r="O46" s="67">
        <v>125490</v>
      </c>
      <c r="P46" s="67">
        <v>73424</v>
      </c>
      <c r="Q46" s="67">
        <v>36106</v>
      </c>
      <c r="R46" s="67">
        <v>13305</v>
      </c>
      <c r="S46" s="67">
        <v>6370</v>
      </c>
      <c r="T46" s="67">
        <v>6633</v>
      </c>
      <c r="U46" s="67">
        <v>1992</v>
      </c>
      <c r="V46" s="67">
        <f t="shared" si="11"/>
        <v>199932</v>
      </c>
      <c r="W46" s="68">
        <f t="shared" si="8"/>
        <v>0.28853255826371321</v>
      </c>
      <c r="X46" s="67">
        <v>167</v>
      </c>
      <c r="Y46" s="67">
        <v>5522</v>
      </c>
      <c r="Z46" s="67">
        <v>74389</v>
      </c>
      <c r="AA46" s="67">
        <v>94295</v>
      </c>
      <c r="AB46" s="67">
        <v>25559</v>
      </c>
      <c r="AD46" s="59">
        <v>692927</v>
      </c>
    </row>
    <row r="47" spans="1:30" x14ac:dyDescent="0.45">
      <c r="A47" s="31" t="s">
        <v>51</v>
      </c>
      <c r="B47" s="30">
        <f t="shared" si="12"/>
        <v>12625677</v>
      </c>
      <c r="C47" s="32">
        <f>SUM(一般接種!D46+一般接種!G46+一般接種!J46+一般接種!M46+医療従事者等!C44)</f>
        <v>4150799</v>
      </c>
      <c r="D47" s="32">
        <v>52494</v>
      </c>
      <c r="E47" s="73">
        <f t="shared" si="0"/>
        <v>0.80226563469601331</v>
      </c>
      <c r="F47" s="32">
        <f>SUM(一般接種!E46+一般接種!H46+一般接種!K46+一般接種!N46+医療従事者等!D44)</f>
        <v>4069592</v>
      </c>
      <c r="G47" s="32">
        <v>48878</v>
      </c>
      <c r="H47" s="73">
        <f t="shared" si="7"/>
        <v>0.78707677177300039</v>
      </c>
      <c r="I47" s="29">
        <f t="shared" si="9"/>
        <v>3153667</v>
      </c>
      <c r="J47" s="32">
        <v>379</v>
      </c>
      <c r="K47" s="73">
        <f t="shared" si="10"/>
        <v>0.61727338465519832</v>
      </c>
      <c r="L47" s="67">
        <v>44142</v>
      </c>
      <c r="M47" s="67">
        <v>231105</v>
      </c>
      <c r="N47" s="67">
        <v>930974</v>
      </c>
      <c r="O47" s="67">
        <v>1025412</v>
      </c>
      <c r="P47" s="67">
        <v>491641</v>
      </c>
      <c r="Q47" s="67">
        <v>193821</v>
      </c>
      <c r="R47" s="67">
        <v>85814</v>
      </c>
      <c r="S47" s="67">
        <v>73312</v>
      </c>
      <c r="T47" s="67">
        <v>60900</v>
      </c>
      <c r="U47" s="67">
        <v>16546</v>
      </c>
      <c r="V47" s="67">
        <f t="shared" si="11"/>
        <v>1251619</v>
      </c>
      <c r="W47" s="68">
        <f t="shared" si="8"/>
        <v>0.24501126964259357</v>
      </c>
      <c r="X47" s="67">
        <v>99</v>
      </c>
      <c r="Y47" s="67">
        <v>39976</v>
      </c>
      <c r="Z47" s="67">
        <v>497959</v>
      </c>
      <c r="AA47" s="67">
        <v>569981</v>
      </c>
      <c r="AB47" s="67">
        <v>143604</v>
      </c>
      <c r="AD47" s="59">
        <v>5108414</v>
      </c>
    </row>
    <row r="48" spans="1:30" x14ac:dyDescent="0.45">
      <c r="A48" s="31" t="s">
        <v>52</v>
      </c>
      <c r="B48" s="30">
        <f t="shared" si="12"/>
        <v>2058104</v>
      </c>
      <c r="C48" s="32">
        <f>SUM(一般接種!D47+一般接種!G47+一般接種!J47+一般接種!M47+医療従事者等!C45)</f>
        <v>660169</v>
      </c>
      <c r="D48" s="32">
        <v>11480</v>
      </c>
      <c r="E48" s="73">
        <f t="shared" si="0"/>
        <v>0.79871282788782616</v>
      </c>
      <c r="F48" s="32">
        <f>SUM(一般接種!E47+一般接種!H47+一般接種!K47+一般接種!N47+医療従事者等!D45)</f>
        <v>652316</v>
      </c>
      <c r="G48" s="32">
        <v>10698</v>
      </c>
      <c r="H48" s="73">
        <f t="shared" si="7"/>
        <v>0.79000650111799531</v>
      </c>
      <c r="I48" s="29">
        <f t="shared" si="9"/>
        <v>513139</v>
      </c>
      <c r="J48" s="32">
        <v>11</v>
      </c>
      <c r="K48" s="73">
        <f t="shared" si="10"/>
        <v>0.63180031717575669</v>
      </c>
      <c r="L48" s="67">
        <v>8420</v>
      </c>
      <c r="M48" s="67">
        <v>56695</v>
      </c>
      <c r="N48" s="67">
        <v>165991</v>
      </c>
      <c r="O48" s="67">
        <v>147300</v>
      </c>
      <c r="P48" s="67">
        <v>63398</v>
      </c>
      <c r="Q48" s="67">
        <v>32450</v>
      </c>
      <c r="R48" s="67">
        <v>15380</v>
      </c>
      <c r="S48" s="67">
        <v>10215</v>
      </c>
      <c r="T48" s="67">
        <v>10223</v>
      </c>
      <c r="U48" s="67">
        <v>3067</v>
      </c>
      <c r="V48" s="67">
        <f t="shared" si="11"/>
        <v>232480</v>
      </c>
      <c r="W48" s="68">
        <f t="shared" si="8"/>
        <v>0.28624619536844592</v>
      </c>
      <c r="X48" s="67">
        <v>42</v>
      </c>
      <c r="Y48" s="67">
        <v>6138</v>
      </c>
      <c r="Z48" s="67">
        <v>83739</v>
      </c>
      <c r="AA48" s="67">
        <v>110736</v>
      </c>
      <c r="AB48" s="67">
        <v>31825</v>
      </c>
      <c r="AD48" s="59">
        <v>812168</v>
      </c>
    </row>
    <row r="49" spans="1:30" x14ac:dyDescent="0.45">
      <c r="A49" s="31" t="s">
        <v>53</v>
      </c>
      <c r="B49" s="30">
        <f t="shared" si="12"/>
        <v>3494284</v>
      </c>
      <c r="C49" s="32">
        <f>SUM(一般接種!D48+一般接種!G48+一般接種!J48+一般接種!M48+医療従事者等!C46)</f>
        <v>1106171</v>
      </c>
      <c r="D49" s="32">
        <v>18104</v>
      </c>
      <c r="E49" s="73">
        <f t="shared" si="0"/>
        <v>0.82431503865632805</v>
      </c>
      <c r="F49" s="32">
        <f>SUM(一般接種!E48+一般接種!H48+一般接種!K48+一般接種!N48+医療従事者等!D46)</f>
        <v>1090249</v>
      </c>
      <c r="G49" s="32">
        <v>16907</v>
      </c>
      <c r="H49" s="73">
        <f t="shared" si="7"/>
        <v>0.81315943983363193</v>
      </c>
      <c r="I49" s="29">
        <f t="shared" si="9"/>
        <v>907050</v>
      </c>
      <c r="J49" s="32">
        <v>11</v>
      </c>
      <c r="K49" s="73">
        <f t="shared" si="10"/>
        <v>0.68716897796532483</v>
      </c>
      <c r="L49" s="67">
        <v>14907</v>
      </c>
      <c r="M49" s="67">
        <v>66039</v>
      </c>
      <c r="N49" s="67">
        <v>278251</v>
      </c>
      <c r="O49" s="67">
        <v>302688</v>
      </c>
      <c r="P49" s="67">
        <v>132888</v>
      </c>
      <c r="Q49" s="67">
        <v>52063</v>
      </c>
      <c r="R49" s="67">
        <v>25108</v>
      </c>
      <c r="S49" s="67">
        <v>16914</v>
      </c>
      <c r="T49" s="67">
        <v>14403</v>
      </c>
      <c r="U49" s="67">
        <v>3789</v>
      </c>
      <c r="V49" s="67">
        <f t="shared" si="11"/>
        <v>390814</v>
      </c>
      <c r="W49" s="68">
        <f t="shared" si="8"/>
        <v>0.29607906270242013</v>
      </c>
      <c r="X49" s="67">
        <v>97</v>
      </c>
      <c r="Y49" s="67">
        <v>7053</v>
      </c>
      <c r="Z49" s="67">
        <v>145979</v>
      </c>
      <c r="AA49" s="67">
        <v>191420</v>
      </c>
      <c r="AB49" s="67">
        <v>46265</v>
      </c>
      <c r="AD49" s="59">
        <v>1319965</v>
      </c>
    </row>
    <row r="50" spans="1:30" x14ac:dyDescent="0.45">
      <c r="A50" s="31" t="s">
        <v>54</v>
      </c>
      <c r="B50" s="30">
        <f t="shared" si="12"/>
        <v>4604708</v>
      </c>
      <c r="C50" s="32">
        <f>SUM(一般接種!D49+一般接種!G49+一般接種!J49+一般接種!M49+医療従事者等!C47)</f>
        <v>1466868</v>
      </c>
      <c r="D50" s="32">
        <v>21887</v>
      </c>
      <c r="E50" s="73">
        <f t="shared" si="0"/>
        <v>0.82697129370343214</v>
      </c>
      <c r="F50" s="32">
        <f>SUM(一般接種!E49+一般接種!H49+一般接種!K49+一般接種!N49+医療従事者等!D47)</f>
        <v>1450281</v>
      </c>
      <c r="G50" s="32">
        <v>20566</v>
      </c>
      <c r="H50" s="73">
        <f t="shared" si="7"/>
        <v>0.81823447033366015</v>
      </c>
      <c r="I50" s="29">
        <f t="shared" si="9"/>
        <v>1174984</v>
      </c>
      <c r="J50" s="32">
        <v>59</v>
      </c>
      <c r="K50" s="73">
        <f t="shared" si="10"/>
        <v>0.67241662503140531</v>
      </c>
      <c r="L50" s="67">
        <v>21320</v>
      </c>
      <c r="M50" s="67">
        <v>78211</v>
      </c>
      <c r="N50" s="67">
        <v>344537</v>
      </c>
      <c r="O50" s="67">
        <v>429798</v>
      </c>
      <c r="P50" s="67">
        <v>176808</v>
      </c>
      <c r="Q50" s="67">
        <v>66148</v>
      </c>
      <c r="R50" s="67">
        <v>22405</v>
      </c>
      <c r="S50" s="67">
        <v>15352</v>
      </c>
      <c r="T50" s="67">
        <v>15685</v>
      </c>
      <c r="U50" s="67">
        <v>4720</v>
      </c>
      <c r="V50" s="67">
        <f t="shared" si="11"/>
        <v>512575</v>
      </c>
      <c r="W50" s="68">
        <f t="shared" si="8"/>
        <v>0.29334974706936406</v>
      </c>
      <c r="X50" s="67">
        <v>152</v>
      </c>
      <c r="Y50" s="67">
        <v>11124</v>
      </c>
      <c r="Z50" s="67">
        <v>185849</v>
      </c>
      <c r="AA50" s="67">
        <v>250378</v>
      </c>
      <c r="AB50" s="67">
        <v>65072</v>
      </c>
      <c r="AD50" s="59">
        <v>1747317</v>
      </c>
    </row>
    <row r="51" spans="1:30" x14ac:dyDescent="0.45">
      <c r="A51" s="31" t="s">
        <v>55</v>
      </c>
      <c r="B51" s="30">
        <f t="shared" si="12"/>
        <v>2914042</v>
      </c>
      <c r="C51" s="32">
        <f>SUM(一般接種!D50+一般接種!G50+一般接種!J50+一般接種!M50+医療従事者等!C48)</f>
        <v>929752</v>
      </c>
      <c r="D51" s="32">
        <v>15210</v>
      </c>
      <c r="E51" s="73">
        <f t="shared" si="0"/>
        <v>0.80853783818669511</v>
      </c>
      <c r="F51" s="32">
        <f>SUM(一般接種!E50+一般接種!H50+一般接種!K50+一般接種!N50+医療従事者等!D48)</f>
        <v>914523</v>
      </c>
      <c r="G51" s="32">
        <v>14391</v>
      </c>
      <c r="H51" s="73">
        <f t="shared" si="7"/>
        <v>0.79579809496192222</v>
      </c>
      <c r="I51" s="29">
        <f t="shared" si="9"/>
        <v>745386</v>
      </c>
      <c r="J51" s="32">
        <v>117</v>
      </c>
      <c r="K51" s="73">
        <f t="shared" si="10"/>
        <v>0.65888519732014506</v>
      </c>
      <c r="L51" s="67">
        <v>19538</v>
      </c>
      <c r="M51" s="67">
        <v>50912</v>
      </c>
      <c r="N51" s="67">
        <v>216615</v>
      </c>
      <c r="O51" s="67">
        <v>219024</v>
      </c>
      <c r="P51" s="67">
        <v>116394</v>
      </c>
      <c r="Q51" s="67">
        <v>63463</v>
      </c>
      <c r="R51" s="67">
        <v>24947</v>
      </c>
      <c r="S51" s="67">
        <v>17684</v>
      </c>
      <c r="T51" s="67">
        <v>13422</v>
      </c>
      <c r="U51" s="67">
        <v>3387</v>
      </c>
      <c r="V51" s="67">
        <f t="shared" si="11"/>
        <v>324381</v>
      </c>
      <c r="W51" s="68">
        <f t="shared" si="8"/>
        <v>0.28678214066586155</v>
      </c>
      <c r="X51" s="67">
        <v>244</v>
      </c>
      <c r="Y51" s="67">
        <v>8489</v>
      </c>
      <c r="Z51" s="67">
        <v>113452</v>
      </c>
      <c r="AA51" s="67">
        <v>164820</v>
      </c>
      <c r="AB51" s="67">
        <v>37376</v>
      </c>
      <c r="AD51" s="59">
        <v>1131106</v>
      </c>
    </row>
    <row r="52" spans="1:30" x14ac:dyDescent="0.45">
      <c r="A52" s="31" t="s">
        <v>56</v>
      </c>
      <c r="B52" s="30">
        <f t="shared" si="12"/>
        <v>2729412</v>
      </c>
      <c r="C52" s="32">
        <f>SUM(一般接種!D51+一般接種!G51+一般接種!J51+一般接種!M51+医療従事者等!C49)</f>
        <v>875790</v>
      </c>
      <c r="D52" s="32">
        <v>21727</v>
      </c>
      <c r="E52" s="73">
        <f t="shared" si="0"/>
        <v>0.79212661961249875</v>
      </c>
      <c r="F52" s="32">
        <f>SUM(一般接種!E51+一般接種!H51+一般接種!K51+一般接種!N51+医療従事者等!D49)</f>
        <v>863624</v>
      </c>
      <c r="G52" s="32">
        <v>20761</v>
      </c>
      <c r="H52" s="73">
        <f t="shared" si="7"/>
        <v>0.781738840093119</v>
      </c>
      <c r="I52" s="29">
        <f t="shared" si="9"/>
        <v>694741</v>
      </c>
      <c r="J52" s="32">
        <v>125</v>
      </c>
      <c r="K52" s="73">
        <f t="shared" si="10"/>
        <v>0.64424266594941526</v>
      </c>
      <c r="L52" s="67">
        <v>10947</v>
      </c>
      <c r="M52" s="67">
        <v>46259</v>
      </c>
      <c r="N52" s="67">
        <v>186616</v>
      </c>
      <c r="O52" s="67">
        <v>215483</v>
      </c>
      <c r="P52" s="67">
        <v>122027</v>
      </c>
      <c r="Q52" s="67">
        <v>56996</v>
      </c>
      <c r="R52" s="67">
        <v>24115</v>
      </c>
      <c r="S52" s="67">
        <v>13772</v>
      </c>
      <c r="T52" s="67">
        <v>13264</v>
      </c>
      <c r="U52" s="67">
        <v>5262</v>
      </c>
      <c r="V52" s="67">
        <f t="shared" si="11"/>
        <v>295257</v>
      </c>
      <c r="W52" s="68">
        <f t="shared" si="8"/>
        <v>0.27384505513870466</v>
      </c>
      <c r="X52" s="67">
        <v>156</v>
      </c>
      <c r="Y52" s="67">
        <v>5656</v>
      </c>
      <c r="Z52" s="67">
        <v>93246</v>
      </c>
      <c r="AA52" s="67">
        <v>142555</v>
      </c>
      <c r="AB52" s="67">
        <v>53644</v>
      </c>
      <c r="AD52" s="59">
        <v>1078190</v>
      </c>
    </row>
    <row r="53" spans="1:30" x14ac:dyDescent="0.45">
      <c r="A53" s="31" t="s">
        <v>57</v>
      </c>
      <c r="B53" s="30">
        <f t="shared" si="12"/>
        <v>4145552</v>
      </c>
      <c r="C53" s="32">
        <f>SUM(一般接種!D52+一般接種!G52+一般接種!J52+一般接種!M52+医療従事者等!C50)</f>
        <v>1327911</v>
      </c>
      <c r="D53" s="32">
        <v>20099</v>
      </c>
      <c r="E53" s="73">
        <f t="shared" si="0"/>
        <v>0.81480516939854619</v>
      </c>
      <c r="F53" s="32">
        <f>SUM(一般接種!E52+一般接種!H52+一般接種!K52+一般接種!N52+医療従事者等!D50)</f>
        <v>1304242</v>
      </c>
      <c r="G53" s="32">
        <v>18898</v>
      </c>
      <c r="H53" s="73">
        <f t="shared" si="7"/>
        <v>0.80080694752411274</v>
      </c>
      <c r="I53" s="29">
        <f t="shared" si="9"/>
        <v>1064768</v>
      </c>
      <c r="J53" s="32">
        <v>65</v>
      </c>
      <c r="K53" s="73">
        <f t="shared" si="10"/>
        <v>0.66334114404374667</v>
      </c>
      <c r="L53" s="67">
        <v>17330</v>
      </c>
      <c r="M53" s="67">
        <v>70770</v>
      </c>
      <c r="N53" s="67">
        <v>342542</v>
      </c>
      <c r="O53" s="67">
        <v>302189</v>
      </c>
      <c r="P53" s="67">
        <v>172215</v>
      </c>
      <c r="Q53" s="67">
        <v>82528</v>
      </c>
      <c r="R53" s="67">
        <v>34349</v>
      </c>
      <c r="S53" s="67">
        <v>19390</v>
      </c>
      <c r="T53" s="67">
        <v>18859</v>
      </c>
      <c r="U53" s="67">
        <v>4596</v>
      </c>
      <c r="V53" s="67">
        <f t="shared" si="11"/>
        <v>448631</v>
      </c>
      <c r="W53" s="68">
        <f t="shared" si="8"/>
        <v>0.27951024914317896</v>
      </c>
      <c r="X53" s="67">
        <v>102</v>
      </c>
      <c r="Y53" s="67">
        <v>6583</v>
      </c>
      <c r="Z53" s="67">
        <v>170147</v>
      </c>
      <c r="AA53" s="67">
        <v>217287</v>
      </c>
      <c r="AB53" s="67">
        <v>54512</v>
      </c>
      <c r="AD53" s="59">
        <v>1605061</v>
      </c>
    </row>
    <row r="54" spans="1:30" x14ac:dyDescent="0.45">
      <c r="A54" s="31" t="s">
        <v>58</v>
      </c>
      <c r="B54" s="30">
        <f t="shared" si="12"/>
        <v>3060742</v>
      </c>
      <c r="C54" s="32">
        <f>SUM(一般接種!D53+一般接種!G53+一般接種!J53+一般接種!M53+医療従事者等!C51)</f>
        <v>1062867</v>
      </c>
      <c r="D54" s="32">
        <v>12814</v>
      </c>
      <c r="E54" s="73">
        <f t="shared" si="0"/>
        <v>0.70695596088643764</v>
      </c>
      <c r="F54" s="32">
        <f>SUM(一般接種!E53+一般接種!H53+一般接種!K53+一般接種!N53+医療従事者等!D51)</f>
        <v>1042023</v>
      </c>
      <c r="G54" s="32">
        <v>11936</v>
      </c>
      <c r="H54" s="73">
        <f t="shared" si="7"/>
        <v>0.69351370348127939</v>
      </c>
      <c r="I54" s="29">
        <f t="shared" si="9"/>
        <v>718196</v>
      </c>
      <c r="J54" s="32">
        <v>85</v>
      </c>
      <c r="K54" s="73">
        <f t="shared" si="10"/>
        <v>0.48347355040947515</v>
      </c>
      <c r="L54" s="67">
        <v>17377</v>
      </c>
      <c r="M54" s="67">
        <v>59004</v>
      </c>
      <c r="N54" s="67">
        <v>211455</v>
      </c>
      <c r="O54" s="67">
        <v>191552</v>
      </c>
      <c r="P54" s="67">
        <v>118257</v>
      </c>
      <c r="Q54" s="67">
        <v>58835</v>
      </c>
      <c r="R54" s="67">
        <v>25288</v>
      </c>
      <c r="S54" s="67">
        <v>16374</v>
      </c>
      <c r="T54" s="67">
        <v>15561</v>
      </c>
      <c r="U54" s="67">
        <v>4493</v>
      </c>
      <c r="V54" s="67">
        <f t="shared" si="11"/>
        <v>237656</v>
      </c>
      <c r="W54" s="68">
        <f t="shared" si="8"/>
        <v>0.16000366252029871</v>
      </c>
      <c r="X54" s="67">
        <v>14</v>
      </c>
      <c r="Y54" s="67">
        <v>6865</v>
      </c>
      <c r="Z54" s="67">
        <v>100505</v>
      </c>
      <c r="AA54" s="67">
        <v>104138</v>
      </c>
      <c r="AB54" s="67">
        <v>26134</v>
      </c>
      <c r="AD54" s="59">
        <v>1485316</v>
      </c>
    </row>
    <row r="55" spans="1:30" x14ac:dyDescent="0.45">
      <c r="A55" s="22"/>
      <c r="B55" s="23"/>
      <c r="C55" s="22"/>
      <c r="D55" s="22"/>
      <c r="E55" s="72"/>
      <c r="F55" s="22"/>
      <c r="G55" s="22"/>
      <c r="H55" s="72"/>
      <c r="I55" s="22"/>
      <c r="J55" s="22"/>
      <c r="K55" s="72"/>
      <c r="L55" s="22"/>
      <c r="M55" s="22"/>
      <c r="N55" s="22"/>
      <c r="O55" s="22"/>
      <c r="P55" s="22"/>
      <c r="Q55" s="22"/>
      <c r="R55" s="22"/>
    </row>
    <row r="56" spans="1:30" x14ac:dyDescent="0.45">
      <c r="A56" s="110" t="s">
        <v>111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22"/>
      <c r="N56" s="22"/>
      <c r="O56" s="22"/>
      <c r="P56" s="22"/>
      <c r="Q56" s="22"/>
      <c r="R56" s="22"/>
    </row>
    <row r="57" spans="1:30" x14ac:dyDescent="0.45">
      <c r="A57" s="22" t="s">
        <v>112</v>
      </c>
      <c r="B57" s="22"/>
      <c r="C57" s="22"/>
      <c r="D57" s="22"/>
      <c r="E57" s="72"/>
      <c r="F57" s="22"/>
      <c r="G57" s="22"/>
      <c r="H57" s="72"/>
      <c r="I57" s="22"/>
      <c r="J57" s="22"/>
      <c r="K57" s="72"/>
      <c r="L57" s="22"/>
      <c r="M57" s="22"/>
      <c r="N57" s="22"/>
      <c r="O57" s="22"/>
      <c r="P57" s="22"/>
      <c r="Q57" s="22"/>
      <c r="R57" s="22"/>
    </row>
    <row r="58" spans="1:30" x14ac:dyDescent="0.45">
      <c r="A58" s="22" t="s">
        <v>113</v>
      </c>
      <c r="B58" s="22"/>
      <c r="C58" s="22"/>
      <c r="D58" s="22"/>
      <c r="E58" s="72"/>
      <c r="F58" s="22"/>
      <c r="G58" s="22"/>
      <c r="H58" s="72"/>
      <c r="I58" s="22"/>
      <c r="J58" s="22"/>
      <c r="K58" s="72"/>
      <c r="L58" s="22"/>
      <c r="M58" s="22"/>
      <c r="N58" s="22"/>
      <c r="O58" s="22"/>
      <c r="P58" s="22"/>
      <c r="Q58" s="22"/>
      <c r="R58" s="22"/>
    </row>
    <row r="59" spans="1:30" x14ac:dyDescent="0.45">
      <c r="A59" s="24" t="s">
        <v>114</v>
      </c>
      <c r="B59" s="22"/>
      <c r="C59" s="22"/>
      <c r="D59" s="22"/>
      <c r="E59" s="72"/>
      <c r="F59" s="22"/>
      <c r="G59" s="22"/>
      <c r="H59" s="72"/>
      <c r="I59" s="22"/>
      <c r="J59" s="22"/>
      <c r="K59" s="72"/>
      <c r="L59" s="22"/>
      <c r="M59" s="22"/>
      <c r="N59" s="22"/>
      <c r="O59" s="22"/>
      <c r="P59" s="22"/>
      <c r="Q59" s="22"/>
      <c r="R59" s="22"/>
    </row>
    <row r="60" spans="1:30" x14ac:dyDescent="0.45">
      <c r="A60" s="110" t="s">
        <v>115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49"/>
      <c r="P60" s="49"/>
      <c r="Q60" s="49"/>
      <c r="R60" s="49"/>
    </row>
    <row r="61" spans="1:30" x14ac:dyDescent="0.45">
      <c r="A61" s="77" t="s">
        <v>151</v>
      </c>
      <c r="B61" s="57"/>
      <c r="C61" s="57"/>
      <c r="D61" s="57"/>
      <c r="E61" s="74"/>
      <c r="F61" s="57"/>
      <c r="G61" s="57"/>
      <c r="H61" s="74"/>
      <c r="I61" s="57"/>
      <c r="J61" s="57"/>
      <c r="K61" s="74"/>
      <c r="L61" s="57"/>
      <c r="M61" s="57"/>
      <c r="N61" s="57"/>
      <c r="O61" s="57"/>
      <c r="P61" s="57"/>
      <c r="Q61" s="57"/>
      <c r="R61" s="57"/>
    </row>
    <row r="62" spans="1:30" x14ac:dyDescent="0.45">
      <c r="A62" s="24" t="s">
        <v>152</v>
      </c>
      <c r="B62" s="24"/>
      <c r="C62" s="24"/>
      <c r="D62" s="24"/>
      <c r="E62" s="71"/>
      <c r="F62" s="24"/>
      <c r="G62" s="24"/>
      <c r="H62" s="71"/>
      <c r="I62" s="24"/>
      <c r="J62" s="24"/>
      <c r="K62" s="71"/>
      <c r="L62" s="22"/>
      <c r="M62" s="22"/>
      <c r="N62" s="22"/>
      <c r="O62" s="22"/>
      <c r="P62" s="22"/>
      <c r="Q62" s="22"/>
      <c r="R62" s="22"/>
    </row>
  </sheetData>
  <mergeCells count="12">
    <mergeCell ref="Y2:AB2"/>
    <mergeCell ref="A56:L56"/>
    <mergeCell ref="A60:N60"/>
    <mergeCell ref="A3:A6"/>
    <mergeCell ref="B4:B6"/>
    <mergeCell ref="C4:E5"/>
    <mergeCell ref="F4:H5"/>
    <mergeCell ref="I5:K5"/>
    <mergeCell ref="I4:U4"/>
    <mergeCell ref="L6:U6"/>
    <mergeCell ref="B3:AB3"/>
    <mergeCell ref="V4:AB4"/>
  </mergeCells>
  <phoneticPr fontId="2"/>
  <pageMargins left="0.7" right="0.7" top="0.75" bottom="0.75" header="0.3" footer="0.3"/>
  <pageSetup paperSize="9" scale="2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D13" sqref="D13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2.296875" bestFit="1" customWidth="1"/>
  </cols>
  <sheetData>
    <row r="1" spans="1:23" x14ac:dyDescent="0.45">
      <c r="A1" s="22" t="s">
        <v>116</v>
      </c>
      <c r="B1" s="23"/>
      <c r="C1" s="24"/>
      <c r="D1" s="24"/>
    </row>
    <row r="2" spans="1:23" x14ac:dyDescent="0.45">
      <c r="B2"/>
      <c r="T2" s="136"/>
      <c r="U2" s="136"/>
      <c r="V2" s="151">
        <f>'進捗状況 (都道府県別)'!H3</f>
        <v>44824</v>
      </c>
      <c r="W2" s="151"/>
    </row>
    <row r="3" spans="1:23" ht="37.5" customHeight="1" x14ac:dyDescent="0.45">
      <c r="A3" s="137" t="s">
        <v>2</v>
      </c>
      <c r="B3" s="150" t="str">
        <f>_xlfn.CONCAT("接種回数
（",TEXT('進捗状況 (都道府県別)'!H3-1,"m月d日"),"まで）")</f>
        <v>接種回数
（9月19日まで）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22"/>
      <c r="P3" s="133" t="str">
        <f>_xlfn.CONCAT("接種回数
（",TEXT('進捗状況 (都道府県別)'!H3-1,"m月d日"),"まで）","※4")</f>
        <v>接種回数
（9月19日まで）※4</v>
      </c>
      <c r="Q3" s="134"/>
      <c r="R3" s="134"/>
      <c r="S3" s="134"/>
      <c r="T3" s="134"/>
      <c r="U3" s="134"/>
      <c r="V3" s="134"/>
      <c r="W3" s="135"/>
    </row>
    <row r="4" spans="1:23" ht="18.75" customHeight="1" x14ac:dyDescent="0.45">
      <c r="A4" s="138"/>
      <c r="B4" s="140" t="s">
        <v>11</v>
      </c>
      <c r="C4" s="141" t="s">
        <v>117</v>
      </c>
      <c r="D4" s="141"/>
      <c r="E4" s="141"/>
      <c r="F4" s="142" t="s">
        <v>145</v>
      </c>
      <c r="G4" s="143"/>
      <c r="H4" s="144"/>
      <c r="I4" s="142" t="s">
        <v>118</v>
      </c>
      <c r="J4" s="143"/>
      <c r="K4" s="144"/>
      <c r="L4" s="147" t="s">
        <v>119</v>
      </c>
      <c r="M4" s="148"/>
      <c r="N4" s="149"/>
      <c r="P4" s="113" t="s">
        <v>120</v>
      </c>
      <c r="Q4" s="113"/>
      <c r="R4" s="145" t="s">
        <v>146</v>
      </c>
      <c r="S4" s="145"/>
      <c r="T4" s="146" t="s">
        <v>118</v>
      </c>
      <c r="U4" s="146"/>
      <c r="V4" s="132" t="s">
        <v>121</v>
      </c>
      <c r="W4" s="132"/>
    </row>
    <row r="5" spans="1:23" ht="36" x14ac:dyDescent="0.45">
      <c r="A5" s="139"/>
      <c r="B5" s="140"/>
      <c r="C5" s="34" t="s">
        <v>122</v>
      </c>
      <c r="D5" s="34" t="s">
        <v>93</v>
      </c>
      <c r="E5" s="34" t="s">
        <v>94</v>
      </c>
      <c r="F5" s="34" t="s">
        <v>122</v>
      </c>
      <c r="G5" s="34" t="s">
        <v>93</v>
      </c>
      <c r="H5" s="34" t="s">
        <v>94</v>
      </c>
      <c r="I5" s="34" t="s">
        <v>122</v>
      </c>
      <c r="J5" s="34" t="s">
        <v>93</v>
      </c>
      <c r="K5" s="34" t="s">
        <v>94</v>
      </c>
      <c r="L5" s="55" t="s">
        <v>122</v>
      </c>
      <c r="M5" s="55" t="s">
        <v>93</v>
      </c>
      <c r="N5" s="55" t="s">
        <v>94</v>
      </c>
      <c r="P5" s="35" t="s">
        <v>123</v>
      </c>
      <c r="Q5" s="35" t="s">
        <v>124</v>
      </c>
      <c r="R5" s="35" t="s">
        <v>125</v>
      </c>
      <c r="S5" s="35" t="s">
        <v>126</v>
      </c>
      <c r="T5" s="35" t="s">
        <v>125</v>
      </c>
      <c r="U5" s="35" t="s">
        <v>124</v>
      </c>
      <c r="V5" s="35" t="s">
        <v>127</v>
      </c>
      <c r="W5" s="35" t="s">
        <v>124</v>
      </c>
    </row>
    <row r="6" spans="1:23" x14ac:dyDescent="0.45">
      <c r="A6" s="28" t="s">
        <v>128</v>
      </c>
      <c r="B6" s="36">
        <f>SUM(B7:B53)</f>
        <v>194676535</v>
      </c>
      <c r="C6" s="36">
        <f>SUM(C7:C53)</f>
        <v>162121142</v>
      </c>
      <c r="D6" s="36">
        <f>SUM(D7:D53)</f>
        <v>81327028</v>
      </c>
      <c r="E6" s="37">
        <f>SUM(E7:E53)</f>
        <v>80794114</v>
      </c>
      <c r="F6" s="37">
        <f t="shared" ref="F6:T6" si="0">SUM(F7:F53)</f>
        <v>32380972</v>
      </c>
      <c r="G6" s="37">
        <f>SUM(G7:G53)</f>
        <v>16241544</v>
      </c>
      <c r="H6" s="37">
        <f t="shared" ref="H6:N6" si="1">SUM(H7:H53)</f>
        <v>16139428</v>
      </c>
      <c r="I6" s="37">
        <f>SUM(I7:I53)</f>
        <v>117786</v>
      </c>
      <c r="J6" s="37">
        <f t="shared" si="1"/>
        <v>58703</v>
      </c>
      <c r="K6" s="37">
        <f t="shared" si="1"/>
        <v>59083</v>
      </c>
      <c r="L6" s="56">
        <f>SUM(L7:L53)</f>
        <v>56635</v>
      </c>
      <c r="M6" s="56">
        <f t="shared" si="1"/>
        <v>32576</v>
      </c>
      <c r="N6" s="56">
        <f t="shared" si="1"/>
        <v>24059</v>
      </c>
      <c r="O6" s="38"/>
      <c r="P6" s="37">
        <f>SUM(P7:P53)</f>
        <v>212150950</v>
      </c>
      <c r="Q6" s="39">
        <f>C6/P6</f>
        <v>0.76417825138185802</v>
      </c>
      <c r="R6" s="37">
        <f t="shared" si="0"/>
        <v>212150950</v>
      </c>
      <c r="S6" s="40">
        <f>F6/R6</f>
        <v>0.15263175583234484</v>
      </c>
      <c r="T6" s="37">
        <f t="shared" si="0"/>
        <v>212150950</v>
      </c>
      <c r="U6" s="40">
        <f>I6/T6</f>
        <v>5.551990222056512E-4</v>
      </c>
      <c r="V6" s="37">
        <f t="shared" ref="V6" si="2">SUM(V7:V53)</f>
        <v>212150950</v>
      </c>
      <c r="W6" s="40">
        <f>L6/V6</f>
        <v>2.669561460837201E-4</v>
      </c>
    </row>
    <row r="7" spans="1:23" x14ac:dyDescent="0.45">
      <c r="A7" s="41" t="s">
        <v>12</v>
      </c>
      <c r="B7" s="36">
        <v>7987501</v>
      </c>
      <c r="C7" s="36">
        <v>6485112</v>
      </c>
      <c r="D7" s="36">
        <v>3253746</v>
      </c>
      <c r="E7" s="37">
        <v>3231366</v>
      </c>
      <c r="F7" s="42">
        <v>1498920</v>
      </c>
      <c r="G7" s="37">
        <v>751473</v>
      </c>
      <c r="H7" s="37">
        <v>747447</v>
      </c>
      <c r="I7" s="37">
        <v>871</v>
      </c>
      <c r="J7" s="37">
        <v>428</v>
      </c>
      <c r="K7" s="37">
        <v>443</v>
      </c>
      <c r="L7" s="56">
        <v>2598</v>
      </c>
      <c r="M7" s="56">
        <v>1422</v>
      </c>
      <c r="N7" s="56">
        <v>1176</v>
      </c>
      <c r="O7" s="38"/>
      <c r="P7" s="37">
        <v>8972400</v>
      </c>
      <c r="Q7" s="39">
        <v>0.72278453925371133</v>
      </c>
      <c r="R7" s="43">
        <v>8972400</v>
      </c>
      <c r="S7" s="39">
        <v>0.16705898087468235</v>
      </c>
      <c r="T7" s="37">
        <v>8972400</v>
      </c>
      <c r="U7" s="40">
        <v>9.7075475903883021E-5</v>
      </c>
      <c r="V7" s="37">
        <v>8972400</v>
      </c>
      <c r="W7" s="40">
        <v>2.895546342115822E-4</v>
      </c>
    </row>
    <row r="8" spans="1:23" x14ac:dyDescent="0.45">
      <c r="A8" s="41" t="s">
        <v>13</v>
      </c>
      <c r="B8" s="36">
        <v>2056687</v>
      </c>
      <c r="C8" s="36">
        <v>1865003</v>
      </c>
      <c r="D8" s="36">
        <v>934989</v>
      </c>
      <c r="E8" s="37">
        <v>930014</v>
      </c>
      <c r="F8" s="42">
        <v>188721</v>
      </c>
      <c r="G8" s="37">
        <v>94820</v>
      </c>
      <c r="H8" s="37">
        <v>93901</v>
      </c>
      <c r="I8" s="37">
        <v>2428</v>
      </c>
      <c r="J8" s="37">
        <v>1217</v>
      </c>
      <c r="K8" s="37">
        <v>1211</v>
      </c>
      <c r="L8" s="56">
        <v>535</v>
      </c>
      <c r="M8" s="56">
        <v>333</v>
      </c>
      <c r="N8" s="56">
        <v>202</v>
      </c>
      <c r="O8" s="38"/>
      <c r="P8" s="37">
        <v>2115155</v>
      </c>
      <c r="Q8" s="39">
        <v>0.88173348998063972</v>
      </c>
      <c r="R8" s="43">
        <v>2115155</v>
      </c>
      <c r="S8" s="39">
        <v>8.9223248414418796E-2</v>
      </c>
      <c r="T8" s="37">
        <v>2115155</v>
      </c>
      <c r="U8" s="40">
        <v>1.147906418205758E-3</v>
      </c>
      <c r="V8" s="37">
        <v>2115155</v>
      </c>
      <c r="W8" s="40">
        <v>2.5293654602144994E-4</v>
      </c>
    </row>
    <row r="9" spans="1:23" x14ac:dyDescent="0.45">
      <c r="A9" s="41" t="s">
        <v>14</v>
      </c>
      <c r="B9" s="36">
        <v>1977353</v>
      </c>
      <c r="C9" s="36">
        <v>1732037</v>
      </c>
      <c r="D9" s="36">
        <v>868713</v>
      </c>
      <c r="E9" s="37">
        <v>863324</v>
      </c>
      <c r="F9" s="42">
        <v>244988</v>
      </c>
      <c r="G9" s="37">
        <v>122966</v>
      </c>
      <c r="H9" s="37">
        <v>122022</v>
      </c>
      <c r="I9" s="37">
        <v>99</v>
      </c>
      <c r="J9" s="37">
        <v>50</v>
      </c>
      <c r="K9" s="37">
        <v>49</v>
      </c>
      <c r="L9" s="56">
        <v>229</v>
      </c>
      <c r="M9" s="56">
        <v>158</v>
      </c>
      <c r="N9" s="56">
        <v>71</v>
      </c>
      <c r="O9" s="38"/>
      <c r="P9" s="37">
        <v>2109485</v>
      </c>
      <c r="Q9" s="39">
        <v>0.82107101970386132</v>
      </c>
      <c r="R9" s="43">
        <v>2109485</v>
      </c>
      <c r="S9" s="39">
        <v>0.11613640296091227</v>
      </c>
      <c r="T9" s="37">
        <v>2109485</v>
      </c>
      <c r="U9" s="40">
        <v>4.693088597453881E-5</v>
      </c>
      <c r="V9" s="37">
        <v>2109485</v>
      </c>
      <c r="W9" s="40">
        <v>1.0855730190070089E-4</v>
      </c>
    </row>
    <row r="10" spans="1:23" x14ac:dyDescent="0.45">
      <c r="A10" s="41" t="s">
        <v>15</v>
      </c>
      <c r="B10" s="36">
        <v>3574502</v>
      </c>
      <c r="C10" s="36">
        <v>2831583</v>
      </c>
      <c r="D10" s="36">
        <v>1420442</v>
      </c>
      <c r="E10" s="37">
        <v>1411141</v>
      </c>
      <c r="F10" s="42">
        <v>741928</v>
      </c>
      <c r="G10" s="37">
        <v>371874</v>
      </c>
      <c r="H10" s="37">
        <v>370054</v>
      </c>
      <c r="I10" s="37">
        <v>56</v>
      </c>
      <c r="J10" s="37">
        <v>20</v>
      </c>
      <c r="K10" s="37">
        <v>36</v>
      </c>
      <c r="L10" s="56">
        <v>935</v>
      </c>
      <c r="M10" s="56">
        <v>536</v>
      </c>
      <c r="N10" s="56">
        <v>399</v>
      </c>
      <c r="O10" s="38"/>
      <c r="P10" s="37">
        <v>4038775</v>
      </c>
      <c r="Q10" s="39">
        <v>0.70109946704136772</v>
      </c>
      <c r="R10" s="43">
        <v>4038775</v>
      </c>
      <c r="S10" s="39">
        <v>0.18370124604614022</v>
      </c>
      <c r="T10" s="37">
        <v>4038775</v>
      </c>
      <c r="U10" s="40">
        <v>1.3865590432742601E-5</v>
      </c>
      <c r="V10" s="37">
        <v>4038775</v>
      </c>
      <c r="W10" s="40">
        <v>2.3150584026097022E-4</v>
      </c>
    </row>
    <row r="11" spans="1:23" x14ac:dyDescent="0.45">
      <c r="A11" s="41" t="s">
        <v>16</v>
      </c>
      <c r="B11" s="36">
        <v>1599201</v>
      </c>
      <c r="C11" s="36">
        <v>1502459</v>
      </c>
      <c r="D11" s="36">
        <v>752846</v>
      </c>
      <c r="E11" s="37">
        <v>749613</v>
      </c>
      <c r="F11" s="42">
        <v>96285</v>
      </c>
      <c r="G11" s="37">
        <v>48449</v>
      </c>
      <c r="H11" s="37">
        <v>47836</v>
      </c>
      <c r="I11" s="37">
        <v>67</v>
      </c>
      <c r="J11" s="37">
        <v>34</v>
      </c>
      <c r="K11" s="37">
        <v>33</v>
      </c>
      <c r="L11" s="56">
        <v>390</v>
      </c>
      <c r="M11" s="56">
        <v>214</v>
      </c>
      <c r="N11" s="56">
        <v>176</v>
      </c>
      <c r="O11" s="38"/>
      <c r="P11" s="37">
        <v>1614045</v>
      </c>
      <c r="Q11" s="39">
        <v>0.93086562022744102</v>
      </c>
      <c r="R11" s="43">
        <v>1614045</v>
      </c>
      <c r="S11" s="39">
        <v>5.9654470600262077E-2</v>
      </c>
      <c r="T11" s="37">
        <v>1614045</v>
      </c>
      <c r="U11" s="40">
        <v>4.1510614635899245E-5</v>
      </c>
      <c r="V11" s="37">
        <v>1614045</v>
      </c>
      <c r="W11" s="40">
        <v>2.416289508656822E-4</v>
      </c>
    </row>
    <row r="12" spans="1:23" x14ac:dyDescent="0.45">
      <c r="A12" s="41" t="s">
        <v>17</v>
      </c>
      <c r="B12" s="36">
        <v>1750527</v>
      </c>
      <c r="C12" s="36">
        <v>1671866</v>
      </c>
      <c r="D12" s="36">
        <v>838330</v>
      </c>
      <c r="E12" s="37">
        <v>833536</v>
      </c>
      <c r="F12" s="42">
        <v>78139</v>
      </c>
      <c r="G12" s="37">
        <v>39136</v>
      </c>
      <c r="H12" s="37">
        <v>39003</v>
      </c>
      <c r="I12" s="37">
        <v>161</v>
      </c>
      <c r="J12" s="37">
        <v>80</v>
      </c>
      <c r="K12" s="37">
        <v>81</v>
      </c>
      <c r="L12" s="56">
        <v>361</v>
      </c>
      <c r="M12" s="56">
        <v>251</v>
      </c>
      <c r="N12" s="56">
        <v>110</v>
      </c>
      <c r="O12" s="38"/>
      <c r="P12" s="37">
        <v>1800025</v>
      </c>
      <c r="Q12" s="39">
        <v>0.92880154442299412</v>
      </c>
      <c r="R12" s="43">
        <v>1800025</v>
      </c>
      <c r="S12" s="39">
        <v>4.3409952639546674E-2</v>
      </c>
      <c r="T12" s="37">
        <v>1800025</v>
      </c>
      <c r="U12" s="40">
        <v>8.9443202177747529E-5</v>
      </c>
      <c r="V12" s="37">
        <v>1800025</v>
      </c>
      <c r="W12" s="40">
        <v>2.0055277010041527E-4</v>
      </c>
    </row>
    <row r="13" spans="1:23" x14ac:dyDescent="0.45">
      <c r="A13" s="41" t="s">
        <v>18</v>
      </c>
      <c r="B13" s="36">
        <v>2986205</v>
      </c>
      <c r="C13" s="36">
        <v>2776755</v>
      </c>
      <c r="D13" s="36">
        <v>1393176</v>
      </c>
      <c r="E13" s="37">
        <v>1383579</v>
      </c>
      <c r="F13" s="42">
        <v>208324</v>
      </c>
      <c r="G13" s="37">
        <v>104651</v>
      </c>
      <c r="H13" s="37">
        <v>103673</v>
      </c>
      <c r="I13" s="37">
        <v>254</v>
      </c>
      <c r="J13" s="37">
        <v>126</v>
      </c>
      <c r="K13" s="37">
        <v>128</v>
      </c>
      <c r="L13" s="56">
        <v>872</v>
      </c>
      <c r="M13" s="56">
        <v>529</v>
      </c>
      <c r="N13" s="56">
        <v>343</v>
      </c>
      <c r="O13" s="38"/>
      <c r="P13" s="37">
        <v>3100540</v>
      </c>
      <c r="Q13" s="39">
        <v>0.8955714165919485</v>
      </c>
      <c r="R13" s="43">
        <v>3100540</v>
      </c>
      <c r="S13" s="39">
        <v>6.7189586330123147E-2</v>
      </c>
      <c r="T13" s="37">
        <v>3100540</v>
      </c>
      <c r="U13" s="40">
        <v>8.1921213724060968E-5</v>
      </c>
      <c r="V13" s="37">
        <v>3100540</v>
      </c>
      <c r="W13" s="40">
        <v>2.8124133215504397E-4</v>
      </c>
    </row>
    <row r="14" spans="1:23" x14ac:dyDescent="0.45">
      <c r="A14" s="41" t="s">
        <v>19</v>
      </c>
      <c r="B14" s="36">
        <v>4670304</v>
      </c>
      <c r="C14" s="36">
        <v>3797082</v>
      </c>
      <c r="D14" s="36">
        <v>1904459</v>
      </c>
      <c r="E14" s="37">
        <v>1892623</v>
      </c>
      <c r="F14" s="42">
        <v>871621</v>
      </c>
      <c r="G14" s="37">
        <v>437232</v>
      </c>
      <c r="H14" s="37">
        <v>434389</v>
      </c>
      <c r="I14" s="37">
        <v>370</v>
      </c>
      <c r="J14" s="37">
        <v>176</v>
      </c>
      <c r="K14" s="37">
        <v>194</v>
      </c>
      <c r="L14" s="56">
        <v>1231</v>
      </c>
      <c r="M14" s="56">
        <v>735</v>
      </c>
      <c r="N14" s="56">
        <v>496</v>
      </c>
      <c r="O14" s="38"/>
      <c r="P14" s="37">
        <v>4965405</v>
      </c>
      <c r="Q14" s="39">
        <v>0.76470741057375979</v>
      </c>
      <c r="R14" s="43">
        <v>4965405</v>
      </c>
      <c r="S14" s="39">
        <v>0.17553875262944313</v>
      </c>
      <c r="T14" s="37">
        <v>4965405</v>
      </c>
      <c r="U14" s="40">
        <v>7.4515573251325925E-5</v>
      </c>
      <c r="V14" s="37">
        <v>4965405</v>
      </c>
      <c r="W14" s="40">
        <v>2.4791532614157357E-4</v>
      </c>
    </row>
    <row r="15" spans="1:23" x14ac:dyDescent="0.45">
      <c r="A15" s="44" t="s">
        <v>20</v>
      </c>
      <c r="B15" s="36">
        <v>3104343</v>
      </c>
      <c r="C15" s="36">
        <v>2719469</v>
      </c>
      <c r="D15" s="36">
        <v>1363810</v>
      </c>
      <c r="E15" s="37">
        <v>1355659</v>
      </c>
      <c r="F15" s="42">
        <v>382842</v>
      </c>
      <c r="G15" s="37">
        <v>192488</v>
      </c>
      <c r="H15" s="37">
        <v>190354</v>
      </c>
      <c r="I15" s="37">
        <v>837</v>
      </c>
      <c r="J15" s="37">
        <v>412</v>
      </c>
      <c r="K15" s="37">
        <v>425</v>
      </c>
      <c r="L15" s="56">
        <v>1195</v>
      </c>
      <c r="M15" s="56">
        <v>732</v>
      </c>
      <c r="N15" s="56">
        <v>463</v>
      </c>
      <c r="O15" s="38"/>
      <c r="P15" s="37">
        <v>3257480</v>
      </c>
      <c r="Q15" s="39">
        <v>0.83483827989734394</v>
      </c>
      <c r="R15" s="43">
        <v>3257480</v>
      </c>
      <c r="S15" s="39">
        <v>0.11752704544617311</v>
      </c>
      <c r="T15" s="37">
        <v>3257480</v>
      </c>
      <c r="U15" s="40">
        <v>2.5694708793300343E-4</v>
      </c>
      <c r="V15" s="37">
        <v>3257480</v>
      </c>
      <c r="W15" s="40">
        <v>3.6684799292704788E-4</v>
      </c>
    </row>
    <row r="16" spans="1:23" x14ac:dyDescent="0.45">
      <c r="A16" s="41" t="s">
        <v>21</v>
      </c>
      <c r="B16" s="36">
        <v>3023205</v>
      </c>
      <c r="C16" s="36">
        <v>2170859</v>
      </c>
      <c r="D16" s="36">
        <v>1089318</v>
      </c>
      <c r="E16" s="37">
        <v>1081541</v>
      </c>
      <c r="F16" s="42">
        <v>851595</v>
      </c>
      <c r="G16" s="37">
        <v>427024</v>
      </c>
      <c r="H16" s="37">
        <v>424571</v>
      </c>
      <c r="I16" s="37">
        <v>226</v>
      </c>
      <c r="J16" s="37">
        <v>94</v>
      </c>
      <c r="K16" s="37">
        <v>132</v>
      </c>
      <c r="L16" s="56">
        <v>525</v>
      </c>
      <c r="M16" s="56">
        <v>327</v>
      </c>
      <c r="N16" s="56">
        <v>198</v>
      </c>
      <c r="O16" s="38"/>
      <c r="P16" s="37">
        <v>3397075</v>
      </c>
      <c r="Q16" s="39">
        <v>0.63903770155207051</v>
      </c>
      <c r="R16" s="43">
        <v>3397075</v>
      </c>
      <c r="S16" s="39">
        <v>0.25068478028892505</v>
      </c>
      <c r="T16" s="37">
        <v>3397075</v>
      </c>
      <c r="U16" s="40">
        <v>6.6527821728987435E-5</v>
      </c>
      <c r="V16" s="37">
        <v>3397075</v>
      </c>
      <c r="W16" s="40">
        <v>1.5454471861822304E-4</v>
      </c>
    </row>
    <row r="17" spans="1:23" x14ac:dyDescent="0.45">
      <c r="A17" s="41" t="s">
        <v>22</v>
      </c>
      <c r="B17" s="36">
        <v>11646392</v>
      </c>
      <c r="C17" s="36">
        <v>9944098</v>
      </c>
      <c r="D17" s="36">
        <v>4994528</v>
      </c>
      <c r="E17" s="37">
        <v>4949570</v>
      </c>
      <c r="F17" s="42">
        <v>1681529</v>
      </c>
      <c r="G17" s="37">
        <v>842317</v>
      </c>
      <c r="H17" s="37">
        <v>839212</v>
      </c>
      <c r="I17" s="37">
        <v>18121</v>
      </c>
      <c r="J17" s="37">
        <v>9062</v>
      </c>
      <c r="K17" s="37">
        <v>9059</v>
      </c>
      <c r="L17" s="56">
        <v>2644</v>
      </c>
      <c r="M17" s="56">
        <v>1434</v>
      </c>
      <c r="N17" s="56">
        <v>1210</v>
      </c>
      <c r="O17" s="38"/>
      <c r="P17" s="37">
        <v>11559600</v>
      </c>
      <c r="Q17" s="39">
        <v>0.86024585625800198</v>
      </c>
      <c r="R17" s="43">
        <v>11559600</v>
      </c>
      <c r="S17" s="39">
        <v>0.14546601958545277</v>
      </c>
      <c r="T17" s="37">
        <v>11559600</v>
      </c>
      <c r="U17" s="40">
        <v>1.5676147963597357E-3</v>
      </c>
      <c r="V17" s="37">
        <v>11559600</v>
      </c>
      <c r="W17" s="40">
        <v>2.2872763763452024E-4</v>
      </c>
    </row>
    <row r="18" spans="1:23" x14ac:dyDescent="0.45">
      <c r="A18" s="41" t="s">
        <v>23</v>
      </c>
      <c r="B18" s="36">
        <v>9951473</v>
      </c>
      <c r="C18" s="36">
        <v>8239443</v>
      </c>
      <c r="D18" s="36">
        <v>4134237</v>
      </c>
      <c r="E18" s="37">
        <v>4105206</v>
      </c>
      <c r="F18" s="42">
        <v>1708525</v>
      </c>
      <c r="G18" s="37">
        <v>856162</v>
      </c>
      <c r="H18" s="37">
        <v>852363</v>
      </c>
      <c r="I18" s="37">
        <v>828</v>
      </c>
      <c r="J18" s="37">
        <v>373</v>
      </c>
      <c r="K18" s="37">
        <v>455</v>
      </c>
      <c r="L18" s="56">
        <v>2677</v>
      </c>
      <c r="M18" s="56">
        <v>1544</v>
      </c>
      <c r="N18" s="56">
        <v>1133</v>
      </c>
      <c r="O18" s="38"/>
      <c r="P18" s="37">
        <v>9484395</v>
      </c>
      <c r="Q18" s="39">
        <v>0.86873680398169839</v>
      </c>
      <c r="R18" s="43">
        <v>9484395</v>
      </c>
      <c r="S18" s="39">
        <v>0.18014064154856477</v>
      </c>
      <c r="T18" s="37">
        <v>9484395</v>
      </c>
      <c r="U18" s="40">
        <v>8.7301298606816773E-5</v>
      </c>
      <c r="V18" s="37">
        <v>9484395</v>
      </c>
      <c r="W18" s="40">
        <v>2.8225311155851269E-4</v>
      </c>
    </row>
    <row r="19" spans="1:23" x14ac:dyDescent="0.45">
      <c r="A19" s="41" t="s">
        <v>24</v>
      </c>
      <c r="B19" s="36">
        <v>21403305</v>
      </c>
      <c r="C19" s="36">
        <v>16009247</v>
      </c>
      <c r="D19" s="36">
        <v>8035981</v>
      </c>
      <c r="E19" s="37">
        <v>7973266</v>
      </c>
      <c r="F19" s="42">
        <v>5372198</v>
      </c>
      <c r="G19" s="37">
        <v>2694676</v>
      </c>
      <c r="H19" s="37">
        <v>2677522</v>
      </c>
      <c r="I19" s="37">
        <v>13691</v>
      </c>
      <c r="J19" s="37">
        <v>6794</v>
      </c>
      <c r="K19" s="37">
        <v>6897</v>
      </c>
      <c r="L19" s="56">
        <v>8169</v>
      </c>
      <c r="M19" s="56">
        <v>4595</v>
      </c>
      <c r="N19" s="56">
        <v>3574</v>
      </c>
      <c r="O19" s="38"/>
      <c r="P19" s="37">
        <v>27923300</v>
      </c>
      <c r="Q19" s="39">
        <v>0.57332933428355526</v>
      </c>
      <c r="R19" s="43">
        <v>27923300</v>
      </c>
      <c r="S19" s="39">
        <v>0.19239122883040327</v>
      </c>
      <c r="T19" s="37">
        <v>27923300</v>
      </c>
      <c r="U19" s="40">
        <v>4.9030737770965462E-4</v>
      </c>
      <c r="V19" s="37">
        <v>27923300</v>
      </c>
      <c r="W19" s="40">
        <v>2.9255138182091657E-4</v>
      </c>
    </row>
    <row r="20" spans="1:23" x14ac:dyDescent="0.45">
      <c r="A20" s="41" t="s">
        <v>25</v>
      </c>
      <c r="B20" s="36">
        <v>14464191</v>
      </c>
      <c r="C20" s="36">
        <v>11109379</v>
      </c>
      <c r="D20" s="36">
        <v>5572658</v>
      </c>
      <c r="E20" s="37">
        <v>5536721</v>
      </c>
      <c r="F20" s="42">
        <v>3344285</v>
      </c>
      <c r="G20" s="37">
        <v>1675448</v>
      </c>
      <c r="H20" s="37">
        <v>1668837</v>
      </c>
      <c r="I20" s="37">
        <v>6128</v>
      </c>
      <c r="J20" s="37">
        <v>3054</v>
      </c>
      <c r="K20" s="37">
        <v>3074</v>
      </c>
      <c r="L20" s="56">
        <v>4399</v>
      </c>
      <c r="M20" s="56">
        <v>2456</v>
      </c>
      <c r="N20" s="56">
        <v>1943</v>
      </c>
      <c r="O20" s="38"/>
      <c r="P20" s="37">
        <v>13866035</v>
      </c>
      <c r="Q20" s="39">
        <v>0.80119363610433691</v>
      </c>
      <c r="R20" s="43">
        <v>13866035</v>
      </c>
      <c r="S20" s="39">
        <v>0.24118538572850853</v>
      </c>
      <c r="T20" s="37">
        <v>13866035</v>
      </c>
      <c r="U20" s="40">
        <v>4.4194320871106989E-4</v>
      </c>
      <c r="V20" s="37">
        <v>13866035</v>
      </c>
      <c r="W20" s="40">
        <v>3.172500285770229E-4</v>
      </c>
    </row>
    <row r="21" spans="1:23" x14ac:dyDescent="0.45">
      <c r="A21" s="41" t="s">
        <v>26</v>
      </c>
      <c r="B21" s="36">
        <v>3575516</v>
      </c>
      <c r="C21" s="36">
        <v>3002454</v>
      </c>
      <c r="D21" s="36">
        <v>1504843</v>
      </c>
      <c r="E21" s="37">
        <v>1497611</v>
      </c>
      <c r="F21" s="42">
        <v>571872</v>
      </c>
      <c r="G21" s="37">
        <v>286854</v>
      </c>
      <c r="H21" s="37">
        <v>285018</v>
      </c>
      <c r="I21" s="37">
        <v>77</v>
      </c>
      <c r="J21" s="37">
        <v>35</v>
      </c>
      <c r="K21" s="37">
        <v>42</v>
      </c>
      <c r="L21" s="56">
        <v>1113</v>
      </c>
      <c r="M21" s="56">
        <v>618</v>
      </c>
      <c r="N21" s="56">
        <v>495</v>
      </c>
      <c r="O21" s="38"/>
      <c r="P21" s="37">
        <v>3885425</v>
      </c>
      <c r="Q21" s="39">
        <v>0.77274789759164053</v>
      </c>
      <c r="R21" s="43">
        <v>3885425</v>
      </c>
      <c r="S21" s="39">
        <v>0.14718389880128943</v>
      </c>
      <c r="T21" s="37">
        <v>3885425</v>
      </c>
      <c r="U21" s="40">
        <v>1.9817651865626026E-5</v>
      </c>
      <c r="V21" s="37">
        <v>3885425</v>
      </c>
      <c r="W21" s="40">
        <v>2.864551496940489E-4</v>
      </c>
    </row>
    <row r="22" spans="1:23" x14ac:dyDescent="0.45">
      <c r="A22" s="41" t="s">
        <v>27</v>
      </c>
      <c r="B22" s="36">
        <v>1684597</v>
      </c>
      <c r="C22" s="36">
        <v>1497820</v>
      </c>
      <c r="D22" s="36">
        <v>750694</v>
      </c>
      <c r="E22" s="37">
        <v>747126</v>
      </c>
      <c r="F22" s="42">
        <v>186363</v>
      </c>
      <c r="G22" s="37">
        <v>93425</v>
      </c>
      <c r="H22" s="37">
        <v>92938</v>
      </c>
      <c r="I22" s="37">
        <v>215</v>
      </c>
      <c r="J22" s="37">
        <v>105</v>
      </c>
      <c r="K22" s="37">
        <v>110</v>
      </c>
      <c r="L22" s="56">
        <v>199</v>
      </c>
      <c r="M22" s="56">
        <v>109</v>
      </c>
      <c r="N22" s="56">
        <v>90</v>
      </c>
      <c r="O22" s="38"/>
      <c r="P22" s="37">
        <v>1790260</v>
      </c>
      <c r="Q22" s="39">
        <v>0.836649425223152</v>
      </c>
      <c r="R22" s="43">
        <v>1790260</v>
      </c>
      <c r="S22" s="39">
        <v>0.10409828739959559</v>
      </c>
      <c r="T22" s="37">
        <v>1790260</v>
      </c>
      <c r="U22" s="40">
        <v>1.200942879805168E-4</v>
      </c>
      <c r="V22" s="37">
        <v>1790260</v>
      </c>
      <c r="W22" s="40">
        <v>1.1115703864243183E-4</v>
      </c>
    </row>
    <row r="23" spans="1:23" x14ac:dyDescent="0.45">
      <c r="A23" s="41" t="s">
        <v>28</v>
      </c>
      <c r="B23" s="36">
        <v>1744561</v>
      </c>
      <c r="C23" s="36">
        <v>1536883</v>
      </c>
      <c r="D23" s="36">
        <v>770497</v>
      </c>
      <c r="E23" s="37">
        <v>766386</v>
      </c>
      <c r="F23" s="42">
        <v>205988</v>
      </c>
      <c r="G23" s="37">
        <v>103349</v>
      </c>
      <c r="H23" s="37">
        <v>102639</v>
      </c>
      <c r="I23" s="37">
        <v>1011</v>
      </c>
      <c r="J23" s="37">
        <v>504</v>
      </c>
      <c r="K23" s="37">
        <v>507</v>
      </c>
      <c r="L23" s="56">
        <v>679</v>
      </c>
      <c r="M23" s="56">
        <v>409</v>
      </c>
      <c r="N23" s="56">
        <v>270</v>
      </c>
      <c r="O23" s="38"/>
      <c r="P23" s="37">
        <v>1851120</v>
      </c>
      <c r="Q23" s="39">
        <v>0.8302449327974416</v>
      </c>
      <c r="R23" s="43">
        <v>1851120</v>
      </c>
      <c r="S23" s="39">
        <v>0.11127749686676175</v>
      </c>
      <c r="T23" s="37">
        <v>1851120</v>
      </c>
      <c r="U23" s="40">
        <v>5.4615584078827949E-4</v>
      </c>
      <c r="V23" s="37">
        <v>1851120</v>
      </c>
      <c r="W23" s="40">
        <v>3.6680496132071393E-4</v>
      </c>
    </row>
    <row r="24" spans="1:23" x14ac:dyDescent="0.45">
      <c r="A24" s="41" t="s">
        <v>29</v>
      </c>
      <c r="B24" s="36">
        <v>1199759</v>
      </c>
      <c r="C24" s="36">
        <v>1055904</v>
      </c>
      <c r="D24" s="36">
        <v>529603</v>
      </c>
      <c r="E24" s="37">
        <v>526301</v>
      </c>
      <c r="F24" s="42">
        <v>143056</v>
      </c>
      <c r="G24" s="37">
        <v>71753</v>
      </c>
      <c r="H24" s="37">
        <v>71303</v>
      </c>
      <c r="I24" s="37">
        <v>67</v>
      </c>
      <c r="J24" s="37">
        <v>22</v>
      </c>
      <c r="K24" s="37">
        <v>45</v>
      </c>
      <c r="L24" s="56">
        <v>732</v>
      </c>
      <c r="M24" s="56">
        <v>402</v>
      </c>
      <c r="N24" s="56">
        <v>330</v>
      </c>
      <c r="O24" s="38"/>
      <c r="P24" s="37">
        <v>1279240</v>
      </c>
      <c r="Q24" s="39">
        <v>0.82541509020981207</v>
      </c>
      <c r="R24" s="43">
        <v>1279240</v>
      </c>
      <c r="S24" s="39">
        <v>0.11182889840843001</v>
      </c>
      <c r="T24" s="37">
        <v>1279240</v>
      </c>
      <c r="U24" s="40">
        <v>5.2374847565742163E-5</v>
      </c>
      <c r="V24" s="37">
        <v>1279240</v>
      </c>
      <c r="W24" s="40">
        <v>5.7221475250930241E-4</v>
      </c>
    </row>
    <row r="25" spans="1:23" x14ac:dyDescent="0.45">
      <c r="A25" s="41" t="s">
        <v>30</v>
      </c>
      <c r="B25" s="36">
        <v>1280915</v>
      </c>
      <c r="C25" s="36">
        <v>1129808</v>
      </c>
      <c r="D25" s="36">
        <v>566454</v>
      </c>
      <c r="E25" s="37">
        <v>563354</v>
      </c>
      <c r="F25" s="42">
        <v>150585</v>
      </c>
      <c r="G25" s="37">
        <v>75584</v>
      </c>
      <c r="H25" s="37">
        <v>75001</v>
      </c>
      <c r="I25" s="37">
        <v>32</v>
      </c>
      <c r="J25" s="37">
        <v>12</v>
      </c>
      <c r="K25" s="37">
        <v>20</v>
      </c>
      <c r="L25" s="56">
        <v>490</v>
      </c>
      <c r="M25" s="56">
        <v>288</v>
      </c>
      <c r="N25" s="56">
        <v>202</v>
      </c>
      <c r="O25" s="38"/>
      <c r="P25" s="37">
        <v>1416750</v>
      </c>
      <c r="Q25" s="39">
        <v>0.79746461972825133</v>
      </c>
      <c r="R25" s="43">
        <v>1416750</v>
      </c>
      <c r="S25" s="39">
        <v>0.10628904182106935</v>
      </c>
      <c r="T25" s="37">
        <v>1416750</v>
      </c>
      <c r="U25" s="40">
        <v>2.2586906652549851E-5</v>
      </c>
      <c r="V25" s="37">
        <v>1416750</v>
      </c>
      <c r="W25" s="40">
        <v>3.4586200811716959E-4</v>
      </c>
    </row>
    <row r="26" spans="1:23" x14ac:dyDescent="0.45">
      <c r="A26" s="41" t="s">
        <v>31</v>
      </c>
      <c r="B26" s="36">
        <v>3260600</v>
      </c>
      <c r="C26" s="36">
        <v>2967875</v>
      </c>
      <c r="D26" s="36">
        <v>1487975</v>
      </c>
      <c r="E26" s="37">
        <v>1479900</v>
      </c>
      <c r="F26" s="42">
        <v>290821</v>
      </c>
      <c r="G26" s="37">
        <v>145932</v>
      </c>
      <c r="H26" s="37">
        <v>144889</v>
      </c>
      <c r="I26" s="37">
        <v>122</v>
      </c>
      <c r="J26" s="37">
        <v>55</v>
      </c>
      <c r="K26" s="37">
        <v>67</v>
      </c>
      <c r="L26" s="56">
        <v>1782</v>
      </c>
      <c r="M26" s="56">
        <v>982</v>
      </c>
      <c r="N26" s="56">
        <v>800</v>
      </c>
      <c r="O26" s="38"/>
      <c r="P26" s="37">
        <v>3459500</v>
      </c>
      <c r="Q26" s="39">
        <v>0.85789131377366667</v>
      </c>
      <c r="R26" s="43">
        <v>3459500</v>
      </c>
      <c r="S26" s="39">
        <v>8.406446018210724E-2</v>
      </c>
      <c r="T26" s="37">
        <v>3459500</v>
      </c>
      <c r="U26" s="40">
        <v>3.526521173579997E-5</v>
      </c>
      <c r="V26" s="37">
        <v>3459500</v>
      </c>
      <c r="W26" s="40">
        <v>5.1510333863275036E-4</v>
      </c>
    </row>
    <row r="27" spans="1:23" x14ac:dyDescent="0.45">
      <c r="A27" s="41" t="s">
        <v>32</v>
      </c>
      <c r="B27" s="36">
        <v>3133218</v>
      </c>
      <c r="C27" s="36">
        <v>2791394</v>
      </c>
      <c r="D27" s="36">
        <v>1398435</v>
      </c>
      <c r="E27" s="37">
        <v>1392959</v>
      </c>
      <c r="F27" s="42">
        <v>339220</v>
      </c>
      <c r="G27" s="37">
        <v>170752</v>
      </c>
      <c r="H27" s="37">
        <v>168468</v>
      </c>
      <c r="I27" s="37">
        <v>2139</v>
      </c>
      <c r="J27" s="37">
        <v>1065</v>
      </c>
      <c r="K27" s="37">
        <v>1074</v>
      </c>
      <c r="L27" s="56">
        <v>465</v>
      </c>
      <c r="M27" s="56">
        <v>285</v>
      </c>
      <c r="N27" s="56">
        <v>180</v>
      </c>
      <c r="O27" s="38"/>
      <c r="P27" s="37">
        <v>3328135</v>
      </c>
      <c r="Q27" s="39">
        <v>0.83872619349876132</v>
      </c>
      <c r="R27" s="43">
        <v>3328135</v>
      </c>
      <c r="S27" s="39">
        <v>0.10192495196258565</v>
      </c>
      <c r="T27" s="37">
        <v>3328135</v>
      </c>
      <c r="U27" s="40">
        <v>6.4270229422784834E-4</v>
      </c>
      <c r="V27" s="37">
        <v>3328135</v>
      </c>
      <c r="W27" s="40">
        <v>1.3971789004953224E-4</v>
      </c>
    </row>
    <row r="28" spans="1:23" x14ac:dyDescent="0.45">
      <c r="A28" s="41" t="s">
        <v>33</v>
      </c>
      <c r="B28" s="36">
        <v>5959876</v>
      </c>
      <c r="C28" s="36">
        <v>5173381</v>
      </c>
      <c r="D28" s="36">
        <v>2594505</v>
      </c>
      <c r="E28" s="37">
        <v>2578876</v>
      </c>
      <c r="F28" s="42">
        <v>783277</v>
      </c>
      <c r="G28" s="37">
        <v>392578</v>
      </c>
      <c r="H28" s="37">
        <v>390699</v>
      </c>
      <c r="I28" s="37">
        <v>205</v>
      </c>
      <c r="J28" s="37">
        <v>91</v>
      </c>
      <c r="K28" s="37">
        <v>114</v>
      </c>
      <c r="L28" s="56">
        <v>3013</v>
      </c>
      <c r="M28" s="56">
        <v>1718</v>
      </c>
      <c r="N28" s="56">
        <v>1295</v>
      </c>
      <c r="O28" s="38"/>
      <c r="P28" s="37">
        <v>6209620</v>
      </c>
      <c r="Q28" s="39">
        <v>0.8331236049871007</v>
      </c>
      <c r="R28" s="43">
        <v>6209620</v>
      </c>
      <c r="S28" s="39">
        <v>0.12613928066451732</v>
      </c>
      <c r="T28" s="37">
        <v>6209620</v>
      </c>
      <c r="U28" s="40">
        <v>3.3013292278754575E-5</v>
      </c>
      <c r="V28" s="37">
        <v>6209620</v>
      </c>
      <c r="W28" s="40">
        <v>4.8521487627262215E-4</v>
      </c>
    </row>
    <row r="29" spans="1:23" x14ac:dyDescent="0.45">
      <c r="A29" s="41" t="s">
        <v>34</v>
      </c>
      <c r="B29" s="36">
        <v>11284700</v>
      </c>
      <c r="C29" s="36">
        <v>8844659</v>
      </c>
      <c r="D29" s="36">
        <v>4434985</v>
      </c>
      <c r="E29" s="37">
        <v>4409674</v>
      </c>
      <c r="F29" s="42">
        <v>2437101</v>
      </c>
      <c r="G29" s="37">
        <v>1222286</v>
      </c>
      <c r="H29" s="37">
        <v>1214815</v>
      </c>
      <c r="I29" s="37">
        <v>751</v>
      </c>
      <c r="J29" s="37">
        <v>331</v>
      </c>
      <c r="K29" s="37">
        <v>420</v>
      </c>
      <c r="L29" s="56">
        <v>2189</v>
      </c>
      <c r="M29" s="56">
        <v>1282</v>
      </c>
      <c r="N29" s="56">
        <v>907</v>
      </c>
      <c r="O29" s="38"/>
      <c r="P29" s="37">
        <v>12849040</v>
      </c>
      <c r="Q29" s="39">
        <v>0.68835173678344841</v>
      </c>
      <c r="R29" s="43">
        <v>12849040</v>
      </c>
      <c r="S29" s="39">
        <v>0.18967183540560228</v>
      </c>
      <c r="T29" s="37">
        <v>12849040</v>
      </c>
      <c r="U29" s="40">
        <v>5.8447946305716226E-5</v>
      </c>
      <c r="V29" s="37">
        <v>12849040</v>
      </c>
      <c r="W29" s="40">
        <v>1.7036292205487724E-4</v>
      </c>
    </row>
    <row r="30" spans="1:23" x14ac:dyDescent="0.45">
      <c r="A30" s="41" t="s">
        <v>35</v>
      </c>
      <c r="B30" s="36">
        <v>2784610</v>
      </c>
      <c r="C30" s="36">
        <v>2512260</v>
      </c>
      <c r="D30" s="36">
        <v>1259275</v>
      </c>
      <c r="E30" s="37">
        <v>1252985</v>
      </c>
      <c r="F30" s="42">
        <v>271289</v>
      </c>
      <c r="G30" s="37">
        <v>136260</v>
      </c>
      <c r="H30" s="37">
        <v>135029</v>
      </c>
      <c r="I30" s="37">
        <v>469</v>
      </c>
      <c r="J30" s="37">
        <v>233</v>
      </c>
      <c r="K30" s="37">
        <v>236</v>
      </c>
      <c r="L30" s="56">
        <v>592</v>
      </c>
      <c r="M30" s="56">
        <v>364</v>
      </c>
      <c r="N30" s="56">
        <v>228</v>
      </c>
      <c r="O30" s="38"/>
      <c r="P30" s="37">
        <v>2915105</v>
      </c>
      <c r="Q30" s="39">
        <v>0.861807722191825</v>
      </c>
      <c r="R30" s="43">
        <v>2915105</v>
      </c>
      <c r="S30" s="39">
        <v>9.3063200124866852E-2</v>
      </c>
      <c r="T30" s="37">
        <v>2915105</v>
      </c>
      <c r="U30" s="40">
        <v>1.6088614303772934E-4</v>
      </c>
      <c r="V30" s="37">
        <v>2915105</v>
      </c>
      <c r="W30" s="40">
        <v>2.0308016349325324E-4</v>
      </c>
    </row>
    <row r="31" spans="1:23" x14ac:dyDescent="0.45">
      <c r="A31" s="41" t="s">
        <v>36</v>
      </c>
      <c r="B31" s="36">
        <v>2190332</v>
      </c>
      <c r="C31" s="36">
        <v>1820964</v>
      </c>
      <c r="D31" s="36">
        <v>913644</v>
      </c>
      <c r="E31" s="37">
        <v>907320</v>
      </c>
      <c r="F31" s="42">
        <v>368998</v>
      </c>
      <c r="G31" s="37">
        <v>184881</v>
      </c>
      <c r="H31" s="37">
        <v>184117</v>
      </c>
      <c r="I31" s="37">
        <v>94</v>
      </c>
      <c r="J31" s="37">
        <v>41</v>
      </c>
      <c r="K31" s="37">
        <v>53</v>
      </c>
      <c r="L31" s="56">
        <v>276</v>
      </c>
      <c r="M31" s="56">
        <v>151</v>
      </c>
      <c r="N31" s="56">
        <v>125</v>
      </c>
      <c r="O31" s="38"/>
      <c r="P31" s="37">
        <v>2266650</v>
      </c>
      <c r="Q31" s="39">
        <v>0.80337237773807157</v>
      </c>
      <c r="R31" s="43">
        <v>2266650</v>
      </c>
      <c r="S31" s="39">
        <v>0.1627944323120023</v>
      </c>
      <c r="T31" s="37">
        <v>2266650</v>
      </c>
      <c r="U31" s="40">
        <v>4.1470893168332122E-5</v>
      </c>
      <c r="V31" s="37">
        <v>2266650</v>
      </c>
      <c r="W31" s="40">
        <v>1.2176560121765601E-4</v>
      </c>
    </row>
    <row r="32" spans="1:23" x14ac:dyDescent="0.45">
      <c r="A32" s="41" t="s">
        <v>37</v>
      </c>
      <c r="B32" s="36">
        <v>3780165</v>
      </c>
      <c r="C32" s="36">
        <v>3125293</v>
      </c>
      <c r="D32" s="36">
        <v>1566834</v>
      </c>
      <c r="E32" s="37">
        <v>1558459</v>
      </c>
      <c r="F32" s="42">
        <v>653372</v>
      </c>
      <c r="G32" s="37">
        <v>327868</v>
      </c>
      <c r="H32" s="37">
        <v>325504</v>
      </c>
      <c r="I32" s="37">
        <v>499</v>
      </c>
      <c r="J32" s="37">
        <v>250</v>
      </c>
      <c r="K32" s="37">
        <v>249</v>
      </c>
      <c r="L32" s="56">
        <v>1001</v>
      </c>
      <c r="M32" s="56">
        <v>547</v>
      </c>
      <c r="N32" s="56">
        <v>454</v>
      </c>
      <c r="O32" s="38"/>
      <c r="P32" s="37">
        <v>4134375</v>
      </c>
      <c r="Q32" s="39">
        <v>0.75592876795162511</v>
      </c>
      <c r="R32" s="43">
        <v>4134375</v>
      </c>
      <c r="S32" s="39">
        <v>0.15803404383975814</v>
      </c>
      <c r="T32" s="37">
        <v>4134375</v>
      </c>
      <c r="U32" s="40">
        <v>1.2069538926681784E-4</v>
      </c>
      <c r="V32" s="37">
        <v>4134375</v>
      </c>
      <c r="W32" s="40">
        <v>2.4211640211640212E-4</v>
      </c>
    </row>
    <row r="33" spans="1:23" x14ac:dyDescent="0.45">
      <c r="A33" s="41" t="s">
        <v>38</v>
      </c>
      <c r="B33" s="36">
        <v>12969439</v>
      </c>
      <c r="C33" s="36">
        <v>10023588</v>
      </c>
      <c r="D33" s="36">
        <v>5026908</v>
      </c>
      <c r="E33" s="37">
        <v>4996680</v>
      </c>
      <c r="F33" s="42">
        <v>2878452</v>
      </c>
      <c r="G33" s="37">
        <v>1442660</v>
      </c>
      <c r="H33" s="37">
        <v>1435792</v>
      </c>
      <c r="I33" s="37">
        <v>64032</v>
      </c>
      <c r="J33" s="37">
        <v>32168</v>
      </c>
      <c r="K33" s="37">
        <v>31864</v>
      </c>
      <c r="L33" s="56">
        <v>3367</v>
      </c>
      <c r="M33" s="56">
        <v>1973</v>
      </c>
      <c r="N33" s="56">
        <v>1394</v>
      </c>
      <c r="O33" s="38"/>
      <c r="P33" s="37">
        <v>15121005</v>
      </c>
      <c r="Q33" s="39">
        <v>0.66289165303496689</v>
      </c>
      <c r="R33" s="43">
        <v>15121005</v>
      </c>
      <c r="S33" s="39">
        <v>0.19036115655011027</v>
      </c>
      <c r="T33" s="37">
        <v>15121005</v>
      </c>
      <c r="U33" s="40">
        <v>4.234639165849095E-3</v>
      </c>
      <c r="V33" s="37">
        <v>15121005</v>
      </c>
      <c r="W33" s="40">
        <v>2.2267038467350549E-4</v>
      </c>
    </row>
    <row r="34" spans="1:23" x14ac:dyDescent="0.45">
      <c r="A34" s="41" t="s">
        <v>39</v>
      </c>
      <c r="B34" s="36">
        <v>8338892</v>
      </c>
      <c r="C34" s="36">
        <v>6944848</v>
      </c>
      <c r="D34" s="36">
        <v>3481596</v>
      </c>
      <c r="E34" s="37">
        <v>3463252</v>
      </c>
      <c r="F34" s="42">
        <v>1391258</v>
      </c>
      <c r="G34" s="37">
        <v>698700</v>
      </c>
      <c r="H34" s="37">
        <v>692558</v>
      </c>
      <c r="I34" s="37">
        <v>1128</v>
      </c>
      <c r="J34" s="37">
        <v>548</v>
      </c>
      <c r="K34" s="37">
        <v>580</v>
      </c>
      <c r="L34" s="56">
        <v>1658</v>
      </c>
      <c r="M34" s="56">
        <v>903</v>
      </c>
      <c r="N34" s="56">
        <v>755</v>
      </c>
      <c r="O34" s="38"/>
      <c r="P34" s="37">
        <v>8759045</v>
      </c>
      <c r="Q34" s="39">
        <v>0.79287730568800596</v>
      </c>
      <c r="R34" s="43">
        <v>8759045</v>
      </c>
      <c r="S34" s="39">
        <v>0.15883672249657355</v>
      </c>
      <c r="T34" s="37">
        <v>8759045</v>
      </c>
      <c r="U34" s="40">
        <v>1.2878116278658232E-4</v>
      </c>
      <c r="V34" s="37">
        <v>8759045</v>
      </c>
      <c r="W34" s="40">
        <v>1.8929004246467509E-4</v>
      </c>
    </row>
    <row r="35" spans="1:23" x14ac:dyDescent="0.45">
      <c r="A35" s="41" t="s">
        <v>40</v>
      </c>
      <c r="B35" s="36">
        <v>2045075</v>
      </c>
      <c r="C35" s="36">
        <v>1821827</v>
      </c>
      <c r="D35" s="36">
        <v>913397</v>
      </c>
      <c r="E35" s="37">
        <v>908430</v>
      </c>
      <c r="F35" s="42">
        <v>222510</v>
      </c>
      <c r="G35" s="37">
        <v>111510</v>
      </c>
      <c r="H35" s="37">
        <v>111000</v>
      </c>
      <c r="I35" s="37">
        <v>213</v>
      </c>
      <c r="J35" s="37">
        <v>93</v>
      </c>
      <c r="K35" s="37">
        <v>120</v>
      </c>
      <c r="L35" s="56">
        <v>525</v>
      </c>
      <c r="M35" s="56">
        <v>275</v>
      </c>
      <c r="N35" s="56">
        <v>250</v>
      </c>
      <c r="O35" s="38"/>
      <c r="P35" s="37">
        <v>2097730</v>
      </c>
      <c r="Q35" s="39">
        <v>0.86847544726919101</v>
      </c>
      <c r="R35" s="43">
        <v>2097730</v>
      </c>
      <c r="S35" s="39">
        <v>0.10607180142344344</v>
      </c>
      <c r="T35" s="37">
        <v>2097730</v>
      </c>
      <c r="U35" s="40">
        <v>1.0153832952763225E-4</v>
      </c>
      <c r="V35" s="37">
        <v>2097730</v>
      </c>
      <c r="W35" s="40">
        <v>2.5027053052585412E-4</v>
      </c>
    </row>
    <row r="36" spans="1:23" x14ac:dyDescent="0.45">
      <c r="A36" s="41" t="s">
        <v>41</v>
      </c>
      <c r="B36" s="36">
        <v>1392559</v>
      </c>
      <c r="C36" s="36">
        <v>1329564</v>
      </c>
      <c r="D36" s="36">
        <v>666436</v>
      </c>
      <c r="E36" s="37">
        <v>663128</v>
      </c>
      <c r="F36" s="42">
        <v>62608</v>
      </c>
      <c r="G36" s="37">
        <v>31384</v>
      </c>
      <c r="H36" s="37">
        <v>31224</v>
      </c>
      <c r="I36" s="37">
        <v>76</v>
      </c>
      <c r="J36" s="37">
        <v>39</v>
      </c>
      <c r="K36" s="37">
        <v>37</v>
      </c>
      <c r="L36" s="56">
        <v>311</v>
      </c>
      <c r="M36" s="56">
        <v>170</v>
      </c>
      <c r="N36" s="56">
        <v>141</v>
      </c>
      <c r="O36" s="38"/>
      <c r="P36" s="37">
        <v>1452235</v>
      </c>
      <c r="Q36" s="39">
        <v>0.91552951140827754</v>
      </c>
      <c r="R36" s="43">
        <v>1452235</v>
      </c>
      <c r="S36" s="39">
        <v>4.3111479891339899E-2</v>
      </c>
      <c r="T36" s="37">
        <v>1452235</v>
      </c>
      <c r="U36" s="40">
        <v>5.2333127902853187E-5</v>
      </c>
      <c r="V36" s="37">
        <v>1452235</v>
      </c>
      <c r="W36" s="40">
        <v>2.1415266812878082E-4</v>
      </c>
    </row>
    <row r="37" spans="1:23" x14ac:dyDescent="0.45">
      <c r="A37" s="41" t="s">
        <v>42</v>
      </c>
      <c r="B37" s="36">
        <v>822154</v>
      </c>
      <c r="C37" s="36">
        <v>721661</v>
      </c>
      <c r="D37" s="36">
        <v>361947</v>
      </c>
      <c r="E37" s="37">
        <v>359714</v>
      </c>
      <c r="F37" s="42">
        <v>100266</v>
      </c>
      <c r="G37" s="37">
        <v>50347</v>
      </c>
      <c r="H37" s="37">
        <v>49919</v>
      </c>
      <c r="I37" s="37">
        <v>63</v>
      </c>
      <c r="J37" s="37">
        <v>30</v>
      </c>
      <c r="K37" s="37">
        <v>33</v>
      </c>
      <c r="L37" s="56">
        <v>164</v>
      </c>
      <c r="M37" s="56">
        <v>94</v>
      </c>
      <c r="N37" s="56">
        <v>70</v>
      </c>
      <c r="O37" s="38"/>
      <c r="P37" s="37">
        <v>939100</v>
      </c>
      <c r="Q37" s="39">
        <v>0.76846022787775525</v>
      </c>
      <c r="R37" s="43">
        <v>939100</v>
      </c>
      <c r="S37" s="39">
        <v>0.10676818230220424</v>
      </c>
      <c r="T37" s="37">
        <v>939100</v>
      </c>
      <c r="U37" s="40">
        <v>6.7085507400702806E-5</v>
      </c>
      <c r="V37" s="37">
        <v>939100</v>
      </c>
      <c r="W37" s="40">
        <v>1.7463528910659142E-4</v>
      </c>
    </row>
    <row r="38" spans="1:23" x14ac:dyDescent="0.45">
      <c r="A38" s="41" t="s">
        <v>43</v>
      </c>
      <c r="B38" s="36">
        <v>1050058</v>
      </c>
      <c r="C38" s="36">
        <v>994282</v>
      </c>
      <c r="D38" s="36">
        <v>498505</v>
      </c>
      <c r="E38" s="37">
        <v>495777</v>
      </c>
      <c r="F38" s="42">
        <v>55502</v>
      </c>
      <c r="G38" s="37">
        <v>27835</v>
      </c>
      <c r="H38" s="37">
        <v>27667</v>
      </c>
      <c r="I38" s="37">
        <v>118</v>
      </c>
      <c r="J38" s="37">
        <v>54</v>
      </c>
      <c r="K38" s="37">
        <v>64</v>
      </c>
      <c r="L38" s="56">
        <v>156</v>
      </c>
      <c r="M38" s="56">
        <v>82</v>
      </c>
      <c r="N38" s="56">
        <v>74</v>
      </c>
      <c r="O38" s="38"/>
      <c r="P38" s="37">
        <v>1126490</v>
      </c>
      <c r="Q38" s="39">
        <v>0.88263721826203512</v>
      </c>
      <c r="R38" s="43">
        <v>1126490</v>
      </c>
      <c r="S38" s="39">
        <v>4.926985592415379E-2</v>
      </c>
      <c r="T38" s="37">
        <v>1126490</v>
      </c>
      <c r="U38" s="40">
        <v>1.0475015313052047E-4</v>
      </c>
      <c r="V38" s="37">
        <v>1126490</v>
      </c>
      <c r="W38" s="40">
        <v>1.3848325329119654E-4</v>
      </c>
    </row>
    <row r="39" spans="1:23" x14ac:dyDescent="0.45">
      <c r="A39" s="41" t="s">
        <v>44</v>
      </c>
      <c r="B39" s="36">
        <v>2770448</v>
      </c>
      <c r="C39" s="36">
        <v>2434928</v>
      </c>
      <c r="D39" s="36">
        <v>1221450</v>
      </c>
      <c r="E39" s="37">
        <v>1213478</v>
      </c>
      <c r="F39" s="42">
        <v>334161</v>
      </c>
      <c r="G39" s="37">
        <v>167811</v>
      </c>
      <c r="H39" s="37">
        <v>166350</v>
      </c>
      <c r="I39" s="37">
        <v>310</v>
      </c>
      <c r="J39" s="37">
        <v>147</v>
      </c>
      <c r="K39" s="37">
        <v>163</v>
      </c>
      <c r="L39" s="56">
        <v>1049</v>
      </c>
      <c r="M39" s="56">
        <v>599</v>
      </c>
      <c r="N39" s="56">
        <v>450</v>
      </c>
      <c r="O39" s="38"/>
      <c r="P39" s="37">
        <v>3231930</v>
      </c>
      <c r="Q39" s="39">
        <v>0.7533975055152804</v>
      </c>
      <c r="R39" s="43">
        <v>3231930</v>
      </c>
      <c r="S39" s="39">
        <v>0.10339363785725557</v>
      </c>
      <c r="T39" s="37">
        <v>3231930</v>
      </c>
      <c r="U39" s="40">
        <v>9.5917919014335088E-5</v>
      </c>
      <c r="V39" s="37">
        <v>3231930</v>
      </c>
      <c r="W39" s="40">
        <v>3.2457386143883068E-4</v>
      </c>
    </row>
    <row r="40" spans="1:23" x14ac:dyDescent="0.45">
      <c r="A40" s="41" t="s">
        <v>45</v>
      </c>
      <c r="B40" s="36">
        <v>4162537</v>
      </c>
      <c r="C40" s="36">
        <v>3564733</v>
      </c>
      <c r="D40" s="36">
        <v>1786999</v>
      </c>
      <c r="E40" s="37">
        <v>1777734</v>
      </c>
      <c r="F40" s="42">
        <v>596033</v>
      </c>
      <c r="G40" s="37">
        <v>299148</v>
      </c>
      <c r="H40" s="37">
        <v>296885</v>
      </c>
      <c r="I40" s="37">
        <v>126</v>
      </c>
      <c r="J40" s="37">
        <v>58</v>
      </c>
      <c r="K40" s="37">
        <v>68</v>
      </c>
      <c r="L40" s="56">
        <v>1645</v>
      </c>
      <c r="M40" s="56">
        <v>1009</v>
      </c>
      <c r="N40" s="56">
        <v>636</v>
      </c>
      <c r="O40" s="38"/>
      <c r="P40" s="37">
        <v>4622230</v>
      </c>
      <c r="Q40" s="39">
        <v>0.77121497632095326</v>
      </c>
      <c r="R40" s="43">
        <v>4622230</v>
      </c>
      <c r="S40" s="39">
        <v>0.12894923013350698</v>
      </c>
      <c r="T40" s="37">
        <v>4622230</v>
      </c>
      <c r="U40" s="40">
        <v>2.7259569515147452E-5</v>
      </c>
      <c r="V40" s="37">
        <v>4622230</v>
      </c>
      <c r="W40" s="40">
        <v>3.5588882422553613E-4</v>
      </c>
    </row>
    <row r="41" spans="1:23" x14ac:dyDescent="0.45">
      <c r="A41" s="41" t="s">
        <v>46</v>
      </c>
      <c r="B41" s="36">
        <v>2045794</v>
      </c>
      <c r="C41" s="36">
        <v>1831616</v>
      </c>
      <c r="D41" s="36">
        <v>917930</v>
      </c>
      <c r="E41" s="37">
        <v>913686</v>
      </c>
      <c r="F41" s="42">
        <v>213381</v>
      </c>
      <c r="G41" s="37">
        <v>107157</v>
      </c>
      <c r="H41" s="37">
        <v>106224</v>
      </c>
      <c r="I41" s="37">
        <v>55</v>
      </c>
      <c r="J41" s="37">
        <v>29</v>
      </c>
      <c r="K41" s="37">
        <v>26</v>
      </c>
      <c r="L41" s="56">
        <v>742</v>
      </c>
      <c r="M41" s="56">
        <v>449</v>
      </c>
      <c r="N41" s="56">
        <v>293</v>
      </c>
      <c r="O41" s="38"/>
      <c r="P41" s="37">
        <v>2242055</v>
      </c>
      <c r="Q41" s="39">
        <v>0.81693624821871003</v>
      </c>
      <c r="R41" s="43">
        <v>2242055</v>
      </c>
      <c r="S41" s="39">
        <v>9.5172063129584247E-2</v>
      </c>
      <c r="T41" s="37">
        <v>2242055</v>
      </c>
      <c r="U41" s="40">
        <v>2.4531066365454906E-5</v>
      </c>
      <c r="V41" s="37">
        <v>2242055</v>
      </c>
      <c r="W41" s="40">
        <v>3.3094638623940985E-4</v>
      </c>
    </row>
    <row r="42" spans="1:23" x14ac:dyDescent="0.45">
      <c r="A42" s="41" t="s">
        <v>47</v>
      </c>
      <c r="B42" s="36">
        <v>1097075</v>
      </c>
      <c r="C42" s="36">
        <v>944061</v>
      </c>
      <c r="D42" s="36">
        <v>473336</v>
      </c>
      <c r="E42" s="37">
        <v>470725</v>
      </c>
      <c r="F42" s="42">
        <v>152380</v>
      </c>
      <c r="G42" s="37">
        <v>76416</v>
      </c>
      <c r="H42" s="37">
        <v>75964</v>
      </c>
      <c r="I42" s="37">
        <v>167</v>
      </c>
      <c r="J42" s="37">
        <v>79</v>
      </c>
      <c r="K42" s="37">
        <v>88</v>
      </c>
      <c r="L42" s="56">
        <v>467</v>
      </c>
      <c r="M42" s="56">
        <v>279</v>
      </c>
      <c r="N42" s="56">
        <v>188</v>
      </c>
      <c r="O42" s="38"/>
      <c r="P42" s="37">
        <v>1188335</v>
      </c>
      <c r="Q42" s="39">
        <v>0.79444011999983166</v>
      </c>
      <c r="R42" s="43">
        <v>1188335</v>
      </c>
      <c r="S42" s="39">
        <v>0.1282298341797557</v>
      </c>
      <c r="T42" s="37">
        <v>1188335</v>
      </c>
      <c r="U42" s="40">
        <v>1.4053276222613994E-4</v>
      </c>
      <c r="V42" s="37">
        <v>1188335</v>
      </c>
      <c r="W42" s="40">
        <v>3.9298682610543325E-4</v>
      </c>
    </row>
    <row r="43" spans="1:23" x14ac:dyDescent="0.45">
      <c r="A43" s="41" t="s">
        <v>48</v>
      </c>
      <c r="B43" s="36">
        <v>1452768</v>
      </c>
      <c r="C43" s="36">
        <v>1339825</v>
      </c>
      <c r="D43" s="36">
        <v>671708</v>
      </c>
      <c r="E43" s="37">
        <v>668117</v>
      </c>
      <c r="F43" s="42">
        <v>112404</v>
      </c>
      <c r="G43" s="37">
        <v>56315</v>
      </c>
      <c r="H43" s="37">
        <v>56089</v>
      </c>
      <c r="I43" s="37">
        <v>174</v>
      </c>
      <c r="J43" s="37">
        <v>85</v>
      </c>
      <c r="K43" s="37">
        <v>89</v>
      </c>
      <c r="L43" s="56">
        <v>365</v>
      </c>
      <c r="M43" s="56">
        <v>233</v>
      </c>
      <c r="N43" s="56">
        <v>132</v>
      </c>
      <c r="O43" s="38"/>
      <c r="P43" s="37">
        <v>1547030</v>
      </c>
      <c r="Q43" s="39">
        <v>0.866062713715959</v>
      </c>
      <c r="R43" s="43">
        <v>1547030</v>
      </c>
      <c r="S43" s="39">
        <v>7.2657931649677127E-2</v>
      </c>
      <c r="T43" s="37">
        <v>1547030</v>
      </c>
      <c r="U43" s="40">
        <v>1.1247357840507295E-4</v>
      </c>
      <c r="V43" s="37">
        <v>1547030</v>
      </c>
      <c r="W43" s="40">
        <v>2.3593595470029671E-4</v>
      </c>
    </row>
    <row r="44" spans="1:23" x14ac:dyDescent="0.45">
      <c r="A44" s="41" t="s">
        <v>49</v>
      </c>
      <c r="B44" s="36">
        <v>2068010</v>
      </c>
      <c r="C44" s="36">
        <v>1933528</v>
      </c>
      <c r="D44" s="36">
        <v>969433</v>
      </c>
      <c r="E44" s="37">
        <v>964095</v>
      </c>
      <c r="F44" s="42">
        <v>133097</v>
      </c>
      <c r="G44" s="37">
        <v>66823</v>
      </c>
      <c r="H44" s="37">
        <v>66274</v>
      </c>
      <c r="I44" s="37">
        <v>56</v>
      </c>
      <c r="J44" s="37">
        <v>26</v>
      </c>
      <c r="K44" s="37">
        <v>30</v>
      </c>
      <c r="L44" s="56">
        <v>1329</v>
      </c>
      <c r="M44" s="56">
        <v>754</v>
      </c>
      <c r="N44" s="56">
        <v>575</v>
      </c>
      <c r="O44" s="38"/>
      <c r="P44" s="37">
        <v>2247050</v>
      </c>
      <c r="Q44" s="39">
        <v>0.86047395474066002</v>
      </c>
      <c r="R44" s="43">
        <v>2247050</v>
      </c>
      <c r="S44" s="39">
        <v>5.9231881800582989E-2</v>
      </c>
      <c r="T44" s="37">
        <v>2247050</v>
      </c>
      <c r="U44" s="40">
        <v>2.4921563828130215E-5</v>
      </c>
      <c r="V44" s="37">
        <v>2247050</v>
      </c>
      <c r="W44" s="40">
        <v>5.9144211299259029E-4</v>
      </c>
    </row>
    <row r="45" spans="1:23" x14ac:dyDescent="0.45">
      <c r="A45" s="41" t="s">
        <v>50</v>
      </c>
      <c r="B45" s="36">
        <v>1042318</v>
      </c>
      <c r="C45" s="36">
        <v>982291</v>
      </c>
      <c r="D45" s="36">
        <v>493313</v>
      </c>
      <c r="E45" s="37">
        <v>488978</v>
      </c>
      <c r="F45" s="42">
        <v>59209</v>
      </c>
      <c r="G45" s="37">
        <v>29814</v>
      </c>
      <c r="H45" s="37">
        <v>29395</v>
      </c>
      <c r="I45" s="37">
        <v>74</v>
      </c>
      <c r="J45" s="37">
        <v>33</v>
      </c>
      <c r="K45" s="37">
        <v>41</v>
      </c>
      <c r="L45" s="56">
        <v>744</v>
      </c>
      <c r="M45" s="56">
        <v>420</v>
      </c>
      <c r="N45" s="56">
        <v>324</v>
      </c>
      <c r="O45" s="38"/>
      <c r="P45" s="37">
        <v>1116035</v>
      </c>
      <c r="Q45" s="39">
        <v>0.88016146447020027</v>
      </c>
      <c r="R45" s="43">
        <v>1116035</v>
      </c>
      <c r="S45" s="39">
        <v>5.3052995649778008E-2</v>
      </c>
      <c r="T45" s="37">
        <v>1116035</v>
      </c>
      <c r="U45" s="40">
        <v>6.6306164233200578E-5</v>
      </c>
      <c r="V45" s="37">
        <v>1116035</v>
      </c>
      <c r="W45" s="40">
        <v>6.6664575931758418E-4</v>
      </c>
    </row>
    <row r="46" spans="1:23" x14ac:dyDescent="0.45">
      <c r="A46" s="41" t="s">
        <v>51</v>
      </c>
      <c r="B46" s="36">
        <v>7695457</v>
      </c>
      <c r="C46" s="36">
        <v>6712648</v>
      </c>
      <c r="D46" s="36">
        <v>3371270</v>
      </c>
      <c r="E46" s="37">
        <v>3341378</v>
      </c>
      <c r="F46" s="42">
        <v>981724</v>
      </c>
      <c r="G46" s="37">
        <v>494481</v>
      </c>
      <c r="H46" s="37">
        <v>487243</v>
      </c>
      <c r="I46" s="37">
        <v>212</v>
      </c>
      <c r="J46" s="37">
        <v>91</v>
      </c>
      <c r="K46" s="37">
        <v>121</v>
      </c>
      <c r="L46" s="56">
        <v>873</v>
      </c>
      <c r="M46" s="56">
        <v>601</v>
      </c>
      <c r="N46" s="56">
        <v>272</v>
      </c>
      <c r="O46" s="38"/>
      <c r="P46" s="37">
        <v>8121480</v>
      </c>
      <c r="Q46" s="39">
        <v>0.82653013982673107</v>
      </c>
      <c r="R46" s="43">
        <v>8121480</v>
      </c>
      <c r="S46" s="39">
        <v>0.12087993813935391</v>
      </c>
      <c r="T46" s="37">
        <v>8121480</v>
      </c>
      <c r="U46" s="40">
        <v>2.6103616582199303E-5</v>
      </c>
      <c r="V46" s="37">
        <v>8121480</v>
      </c>
      <c r="W46" s="40">
        <v>1.0749272300122637E-4</v>
      </c>
    </row>
    <row r="47" spans="1:23" x14ac:dyDescent="0.45">
      <c r="A47" s="41" t="s">
        <v>52</v>
      </c>
      <c r="B47" s="36">
        <v>1196439</v>
      </c>
      <c r="C47" s="36">
        <v>1112405</v>
      </c>
      <c r="D47" s="36">
        <v>557737</v>
      </c>
      <c r="E47" s="37">
        <v>554668</v>
      </c>
      <c r="F47" s="42">
        <v>83729</v>
      </c>
      <c r="G47" s="37">
        <v>42187</v>
      </c>
      <c r="H47" s="37">
        <v>41542</v>
      </c>
      <c r="I47" s="37">
        <v>16</v>
      </c>
      <c r="J47" s="37">
        <v>5</v>
      </c>
      <c r="K47" s="37">
        <v>11</v>
      </c>
      <c r="L47" s="56">
        <v>289</v>
      </c>
      <c r="M47" s="56">
        <v>155</v>
      </c>
      <c r="N47" s="56">
        <v>134</v>
      </c>
      <c r="O47" s="38"/>
      <c r="P47" s="37">
        <v>1287865</v>
      </c>
      <c r="Q47" s="39">
        <v>0.86375901200824623</v>
      </c>
      <c r="R47" s="43">
        <v>1287865</v>
      </c>
      <c r="S47" s="39">
        <v>6.5013801912467528E-2</v>
      </c>
      <c r="T47" s="37">
        <v>1287865</v>
      </c>
      <c r="U47" s="40">
        <v>1.2423662418032945E-5</v>
      </c>
      <c r="V47" s="37">
        <v>1287865</v>
      </c>
      <c r="W47" s="40">
        <v>2.2440240242572009E-4</v>
      </c>
    </row>
    <row r="48" spans="1:23" x14ac:dyDescent="0.45">
      <c r="A48" s="41" t="s">
        <v>53</v>
      </c>
      <c r="B48" s="36">
        <v>2045241</v>
      </c>
      <c r="C48" s="36">
        <v>1759662</v>
      </c>
      <c r="D48" s="36">
        <v>883042</v>
      </c>
      <c r="E48" s="37">
        <v>876620</v>
      </c>
      <c r="F48" s="42">
        <v>285140</v>
      </c>
      <c r="G48" s="37">
        <v>142877</v>
      </c>
      <c r="H48" s="37">
        <v>142263</v>
      </c>
      <c r="I48" s="37">
        <v>32</v>
      </c>
      <c r="J48" s="37">
        <v>13</v>
      </c>
      <c r="K48" s="37">
        <v>19</v>
      </c>
      <c r="L48" s="56">
        <v>407</v>
      </c>
      <c r="M48" s="56">
        <v>235</v>
      </c>
      <c r="N48" s="56">
        <v>172</v>
      </c>
      <c r="O48" s="38"/>
      <c r="P48" s="37">
        <v>2202900</v>
      </c>
      <c r="Q48" s="39">
        <v>0.79879340868854687</v>
      </c>
      <c r="R48" s="43">
        <v>2202900</v>
      </c>
      <c r="S48" s="39">
        <v>0.12943846747469245</v>
      </c>
      <c r="T48" s="37">
        <v>2202900</v>
      </c>
      <c r="U48" s="40">
        <v>1.4526306232693268E-5</v>
      </c>
      <c r="V48" s="37">
        <v>2202900</v>
      </c>
      <c r="W48" s="40">
        <v>1.8475645739706749E-4</v>
      </c>
    </row>
    <row r="49" spans="1:23" x14ac:dyDescent="0.45">
      <c r="A49" s="41" t="s">
        <v>54</v>
      </c>
      <c r="B49" s="36">
        <v>2682952</v>
      </c>
      <c r="C49" s="36">
        <v>2313378</v>
      </c>
      <c r="D49" s="36">
        <v>1160302</v>
      </c>
      <c r="E49" s="37">
        <v>1153076</v>
      </c>
      <c r="F49" s="42">
        <v>368559</v>
      </c>
      <c r="G49" s="37">
        <v>184916</v>
      </c>
      <c r="H49" s="37">
        <v>183643</v>
      </c>
      <c r="I49" s="37">
        <v>264</v>
      </c>
      <c r="J49" s="37">
        <v>132</v>
      </c>
      <c r="K49" s="37">
        <v>132</v>
      </c>
      <c r="L49" s="56">
        <v>751</v>
      </c>
      <c r="M49" s="56">
        <v>486</v>
      </c>
      <c r="N49" s="56">
        <v>265</v>
      </c>
      <c r="O49" s="38"/>
      <c r="P49" s="37">
        <v>2892175</v>
      </c>
      <c r="Q49" s="39">
        <v>0.79987483468324017</v>
      </c>
      <c r="R49" s="43">
        <v>2892175</v>
      </c>
      <c r="S49" s="39">
        <v>0.12743316016492778</v>
      </c>
      <c r="T49" s="37">
        <v>2892175</v>
      </c>
      <c r="U49" s="40">
        <v>9.1280783493391646E-5</v>
      </c>
      <c r="V49" s="37">
        <v>2892175</v>
      </c>
      <c r="W49" s="40">
        <v>2.5966616819521641E-4</v>
      </c>
    </row>
    <row r="50" spans="1:23" x14ac:dyDescent="0.45">
      <c r="A50" s="41" t="s">
        <v>55</v>
      </c>
      <c r="B50" s="36">
        <v>1705150</v>
      </c>
      <c r="C50" s="36">
        <v>1568493</v>
      </c>
      <c r="D50" s="36">
        <v>787259</v>
      </c>
      <c r="E50" s="37">
        <v>781234</v>
      </c>
      <c r="F50" s="42">
        <v>135990</v>
      </c>
      <c r="G50" s="37">
        <v>68230</v>
      </c>
      <c r="H50" s="37">
        <v>67760</v>
      </c>
      <c r="I50" s="37">
        <v>102</v>
      </c>
      <c r="J50" s="37">
        <v>42</v>
      </c>
      <c r="K50" s="37">
        <v>60</v>
      </c>
      <c r="L50" s="56">
        <v>565</v>
      </c>
      <c r="M50" s="56">
        <v>307</v>
      </c>
      <c r="N50" s="56">
        <v>258</v>
      </c>
      <c r="O50" s="38"/>
      <c r="P50" s="37">
        <v>1803885</v>
      </c>
      <c r="Q50" s="39">
        <v>0.86950831122826566</v>
      </c>
      <c r="R50" s="43">
        <v>1803885</v>
      </c>
      <c r="S50" s="39">
        <v>7.538728910102363E-2</v>
      </c>
      <c r="T50" s="37">
        <v>1803885</v>
      </c>
      <c r="U50" s="40">
        <v>5.6544624518747039E-5</v>
      </c>
      <c r="V50" s="37">
        <v>1803885</v>
      </c>
      <c r="W50" s="40">
        <v>3.1321287110874584E-4</v>
      </c>
    </row>
    <row r="51" spans="1:23" x14ac:dyDescent="0.45">
      <c r="A51" s="41" t="s">
        <v>56</v>
      </c>
      <c r="B51" s="36">
        <v>1621612</v>
      </c>
      <c r="C51" s="36">
        <v>1557553</v>
      </c>
      <c r="D51" s="36">
        <v>781713</v>
      </c>
      <c r="E51" s="37">
        <v>775840</v>
      </c>
      <c r="F51" s="42">
        <v>63285</v>
      </c>
      <c r="G51" s="37">
        <v>31767</v>
      </c>
      <c r="H51" s="37">
        <v>31518</v>
      </c>
      <c r="I51" s="37">
        <v>27</v>
      </c>
      <c r="J51" s="37">
        <v>10</v>
      </c>
      <c r="K51" s="37">
        <v>17</v>
      </c>
      <c r="L51" s="56">
        <v>747</v>
      </c>
      <c r="M51" s="56">
        <v>414</v>
      </c>
      <c r="N51" s="56">
        <v>333</v>
      </c>
      <c r="O51" s="38"/>
      <c r="P51" s="37">
        <v>1682355</v>
      </c>
      <c r="Q51" s="39">
        <v>0.92581708379028205</v>
      </c>
      <c r="R51" s="43">
        <v>1682355</v>
      </c>
      <c r="S51" s="39">
        <v>3.7616912007275516E-2</v>
      </c>
      <c r="T51" s="37">
        <v>1682355</v>
      </c>
      <c r="U51" s="40">
        <v>1.6048931408650374E-5</v>
      </c>
      <c r="V51" s="37">
        <v>1682355</v>
      </c>
      <c r="W51" s="40">
        <v>4.4402043563932702E-4</v>
      </c>
    </row>
    <row r="52" spans="1:23" x14ac:dyDescent="0.45">
      <c r="A52" s="41" t="s">
        <v>57</v>
      </c>
      <c r="B52" s="36">
        <v>2427282</v>
      </c>
      <c r="C52" s="36">
        <v>2226421</v>
      </c>
      <c r="D52" s="36">
        <v>1117843</v>
      </c>
      <c r="E52" s="37">
        <v>1108578</v>
      </c>
      <c r="F52" s="42">
        <v>200076</v>
      </c>
      <c r="G52" s="37">
        <v>100478</v>
      </c>
      <c r="H52" s="37">
        <v>99598</v>
      </c>
      <c r="I52" s="37">
        <v>233</v>
      </c>
      <c r="J52" s="37">
        <v>115</v>
      </c>
      <c r="K52" s="37">
        <v>118</v>
      </c>
      <c r="L52" s="56">
        <v>552</v>
      </c>
      <c r="M52" s="56">
        <v>342</v>
      </c>
      <c r="N52" s="56">
        <v>210</v>
      </c>
      <c r="O52" s="38"/>
      <c r="P52" s="37">
        <v>2611360</v>
      </c>
      <c r="Q52" s="39">
        <v>0.85259060412964893</v>
      </c>
      <c r="R52" s="43">
        <v>2611360</v>
      </c>
      <c r="S52" s="39">
        <v>7.6617547944366149E-2</v>
      </c>
      <c r="T52" s="37">
        <v>2611360</v>
      </c>
      <c r="U52" s="40">
        <v>8.9225537650879235E-5</v>
      </c>
      <c r="V52" s="37">
        <v>2611360</v>
      </c>
      <c r="W52" s="40">
        <v>2.113841063660315E-4</v>
      </c>
    </row>
    <row r="53" spans="1:23" x14ac:dyDescent="0.45">
      <c r="A53" s="41" t="s">
        <v>58</v>
      </c>
      <c r="B53" s="36">
        <v>1971237</v>
      </c>
      <c r="C53" s="36">
        <v>1690743</v>
      </c>
      <c r="D53" s="36">
        <v>849927</v>
      </c>
      <c r="E53" s="37">
        <v>840816</v>
      </c>
      <c r="F53" s="42">
        <v>279366</v>
      </c>
      <c r="G53" s="37">
        <v>140450</v>
      </c>
      <c r="H53" s="37">
        <v>138916</v>
      </c>
      <c r="I53" s="37">
        <v>490</v>
      </c>
      <c r="J53" s="37">
        <v>242</v>
      </c>
      <c r="K53" s="37">
        <v>248</v>
      </c>
      <c r="L53" s="56">
        <v>638</v>
      </c>
      <c r="M53" s="56">
        <v>375</v>
      </c>
      <c r="N53" s="56">
        <v>263</v>
      </c>
      <c r="O53" s="38"/>
      <c r="P53" s="37">
        <v>2269725</v>
      </c>
      <c r="Q53" s="39">
        <v>0.74491094736146446</v>
      </c>
      <c r="R53" s="43">
        <v>2269725</v>
      </c>
      <c r="S53" s="39">
        <v>0.12308363347982686</v>
      </c>
      <c r="T53" s="37">
        <v>2269725</v>
      </c>
      <c r="U53" s="40">
        <v>2.1588518432849794E-4</v>
      </c>
      <c r="V53" s="37">
        <v>2269725</v>
      </c>
      <c r="W53" s="40">
        <v>2.8109132163588098E-4</v>
      </c>
    </row>
    <row r="55" spans="1:23" x14ac:dyDescent="0.45">
      <c r="A55" s="152" t="s">
        <v>129</v>
      </c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</row>
    <row r="56" spans="1:23" x14ac:dyDescent="0.45">
      <c r="A56" s="153" t="s">
        <v>159</v>
      </c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</row>
    <row r="57" spans="1:23" x14ac:dyDescent="0.45">
      <c r="A57" s="153" t="s">
        <v>130</v>
      </c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</row>
    <row r="58" spans="1:23" x14ac:dyDescent="0.45">
      <c r="A58" s="153" t="s">
        <v>131</v>
      </c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</row>
    <row r="59" spans="1:23" ht="18" customHeight="1" x14ac:dyDescent="0.45">
      <c r="A59" s="152" t="s">
        <v>132</v>
      </c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</row>
    <row r="60" spans="1:23" x14ac:dyDescent="0.45">
      <c r="A60" s="22" t="s">
        <v>133</v>
      </c>
    </row>
    <row r="61" spans="1:23" x14ac:dyDescent="0.45">
      <c r="A61" s="22" t="s">
        <v>134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135</v>
      </c>
    </row>
    <row r="2" spans="1:6" x14ac:dyDescent="0.45">
      <c r="D2" s="45" t="s">
        <v>136</v>
      </c>
    </row>
    <row r="3" spans="1:6" ht="36" x14ac:dyDescent="0.45">
      <c r="A3" s="41" t="s">
        <v>2</v>
      </c>
      <c r="B3" s="35" t="s">
        <v>137</v>
      </c>
      <c r="C3" s="46" t="s">
        <v>93</v>
      </c>
      <c r="D3" s="46" t="s">
        <v>94</v>
      </c>
      <c r="E3" s="24"/>
    </row>
    <row r="4" spans="1:6" x14ac:dyDescent="0.45">
      <c r="A4" s="28" t="s">
        <v>11</v>
      </c>
      <c r="B4" s="47">
        <f>SUM(B5:B51)</f>
        <v>12294115</v>
      </c>
      <c r="C4" s="47">
        <f t="shared" ref="C4:D4" si="0">SUM(C5:C51)</f>
        <v>6532164</v>
      </c>
      <c r="D4" s="47">
        <f t="shared" si="0"/>
        <v>5761951</v>
      </c>
      <c r="E4" s="48"/>
    </row>
    <row r="5" spans="1:6" x14ac:dyDescent="0.45">
      <c r="A5" s="41" t="s">
        <v>12</v>
      </c>
      <c r="B5" s="47">
        <f>SUM(C5:D5)</f>
        <v>622010</v>
      </c>
      <c r="C5" s="47">
        <v>329121</v>
      </c>
      <c r="D5" s="47">
        <v>292889</v>
      </c>
      <c r="E5" s="48"/>
    </row>
    <row r="6" spans="1:6" x14ac:dyDescent="0.45">
      <c r="A6" s="41" t="s">
        <v>13</v>
      </c>
      <c r="B6" s="47">
        <f t="shared" ref="B6:B51" si="1">SUM(C6:D6)</f>
        <v>127635</v>
      </c>
      <c r="C6" s="47">
        <v>67672</v>
      </c>
      <c r="D6" s="47">
        <v>59963</v>
      </c>
      <c r="E6" s="48"/>
    </row>
    <row r="7" spans="1:6" x14ac:dyDescent="0.45">
      <c r="A7" s="41" t="s">
        <v>14</v>
      </c>
      <c r="B7" s="47">
        <f t="shared" si="1"/>
        <v>136340</v>
      </c>
      <c r="C7" s="47">
        <v>72438</v>
      </c>
      <c r="D7" s="47">
        <v>63902</v>
      </c>
      <c r="E7" s="48"/>
    </row>
    <row r="8" spans="1:6" x14ac:dyDescent="0.45">
      <c r="A8" s="41" t="s">
        <v>15</v>
      </c>
      <c r="B8" s="47">
        <f t="shared" si="1"/>
        <v>279258</v>
      </c>
      <c r="C8" s="47">
        <v>151012</v>
      </c>
      <c r="D8" s="47">
        <v>128246</v>
      </c>
      <c r="E8" s="48"/>
    </row>
    <row r="9" spans="1:6" x14ac:dyDescent="0.45">
      <c r="A9" s="41" t="s">
        <v>16</v>
      </c>
      <c r="B9" s="47">
        <f t="shared" si="1"/>
        <v>109968</v>
      </c>
      <c r="C9" s="47">
        <v>57783</v>
      </c>
      <c r="D9" s="47">
        <v>52185</v>
      </c>
      <c r="E9" s="48"/>
    </row>
    <row r="10" spans="1:6" x14ac:dyDescent="0.45">
      <c r="A10" s="41" t="s">
        <v>17</v>
      </c>
      <c r="B10" s="47">
        <f t="shared" si="1"/>
        <v>114558</v>
      </c>
      <c r="C10" s="47">
        <v>59511</v>
      </c>
      <c r="D10" s="47">
        <v>55047</v>
      </c>
      <c r="E10" s="48"/>
    </row>
    <row r="11" spans="1:6" x14ac:dyDescent="0.45">
      <c r="A11" s="41" t="s">
        <v>18</v>
      </c>
      <c r="B11" s="47">
        <f t="shared" si="1"/>
        <v>202123</v>
      </c>
      <c r="C11" s="47">
        <v>105214</v>
      </c>
      <c r="D11" s="47">
        <v>96909</v>
      </c>
      <c r="E11" s="48"/>
    </row>
    <row r="12" spans="1:6" x14ac:dyDescent="0.45">
      <c r="A12" s="41" t="s">
        <v>19</v>
      </c>
      <c r="B12" s="47">
        <f t="shared" si="1"/>
        <v>272373</v>
      </c>
      <c r="C12" s="47">
        <v>145190</v>
      </c>
      <c r="D12" s="47">
        <v>127183</v>
      </c>
      <c r="E12" s="48"/>
      <c r="F12" s="1"/>
    </row>
    <row r="13" spans="1:6" x14ac:dyDescent="0.45">
      <c r="A13" s="44" t="s">
        <v>20</v>
      </c>
      <c r="B13" s="47">
        <f t="shared" si="1"/>
        <v>160736</v>
      </c>
      <c r="C13" s="47">
        <v>85170</v>
      </c>
      <c r="D13" s="47">
        <v>75566</v>
      </c>
      <c r="E13" s="24"/>
    </row>
    <row r="14" spans="1:6" x14ac:dyDescent="0.45">
      <c r="A14" s="41" t="s">
        <v>21</v>
      </c>
      <c r="B14" s="47">
        <f t="shared" si="1"/>
        <v>193603</v>
      </c>
      <c r="C14" s="47">
        <v>104105</v>
      </c>
      <c r="D14" s="47">
        <v>89498</v>
      </c>
    </row>
    <row r="15" spans="1:6" x14ac:dyDescent="0.45">
      <c r="A15" s="41" t="s">
        <v>22</v>
      </c>
      <c r="B15" s="47">
        <f t="shared" si="1"/>
        <v>594185</v>
      </c>
      <c r="C15" s="47">
        <v>316629</v>
      </c>
      <c r="D15" s="47">
        <v>277556</v>
      </c>
    </row>
    <row r="16" spans="1:6" x14ac:dyDescent="0.45">
      <c r="A16" s="41" t="s">
        <v>23</v>
      </c>
      <c r="B16" s="47">
        <f t="shared" si="1"/>
        <v>510380</v>
      </c>
      <c r="C16" s="47">
        <v>270761</v>
      </c>
      <c r="D16" s="47">
        <v>239619</v>
      </c>
    </row>
    <row r="17" spans="1:4" x14ac:dyDescent="0.45">
      <c r="A17" s="41" t="s">
        <v>24</v>
      </c>
      <c r="B17" s="47">
        <f t="shared" si="1"/>
        <v>1156429</v>
      </c>
      <c r="C17" s="47">
        <v>610484</v>
      </c>
      <c r="D17" s="47">
        <v>545945</v>
      </c>
    </row>
    <row r="18" spans="1:4" x14ac:dyDescent="0.45">
      <c r="A18" s="41" t="s">
        <v>25</v>
      </c>
      <c r="B18" s="47">
        <f t="shared" si="1"/>
        <v>744461</v>
      </c>
      <c r="C18" s="47">
        <v>396406</v>
      </c>
      <c r="D18" s="47">
        <v>348055</v>
      </c>
    </row>
    <row r="19" spans="1:4" x14ac:dyDescent="0.45">
      <c r="A19" s="41" t="s">
        <v>26</v>
      </c>
      <c r="B19" s="47">
        <f t="shared" si="1"/>
        <v>219377</v>
      </c>
      <c r="C19" s="47">
        <v>120665</v>
      </c>
      <c r="D19" s="47">
        <v>98712</v>
      </c>
    </row>
    <row r="20" spans="1:4" x14ac:dyDescent="0.45">
      <c r="A20" s="41" t="s">
        <v>27</v>
      </c>
      <c r="B20" s="47">
        <f t="shared" si="1"/>
        <v>108367</v>
      </c>
      <c r="C20" s="47">
        <v>56053</v>
      </c>
      <c r="D20" s="47">
        <v>52314</v>
      </c>
    </row>
    <row r="21" spans="1:4" x14ac:dyDescent="0.45">
      <c r="A21" s="41" t="s">
        <v>28</v>
      </c>
      <c r="B21" s="47">
        <f t="shared" si="1"/>
        <v>127843</v>
      </c>
      <c r="C21" s="47">
        <v>66996</v>
      </c>
      <c r="D21" s="47">
        <v>60847</v>
      </c>
    </row>
    <row r="22" spans="1:4" x14ac:dyDescent="0.45">
      <c r="A22" s="41" t="s">
        <v>29</v>
      </c>
      <c r="B22" s="47">
        <f t="shared" si="1"/>
        <v>94396</v>
      </c>
      <c r="C22" s="47">
        <v>48565</v>
      </c>
      <c r="D22" s="47">
        <v>45831</v>
      </c>
    </row>
    <row r="23" spans="1:4" x14ac:dyDescent="0.45">
      <c r="A23" s="41" t="s">
        <v>30</v>
      </c>
      <c r="B23" s="47">
        <f t="shared" si="1"/>
        <v>80670</v>
      </c>
      <c r="C23" s="47">
        <v>42589</v>
      </c>
      <c r="D23" s="47">
        <v>38081</v>
      </c>
    </row>
    <row r="24" spans="1:4" x14ac:dyDescent="0.45">
      <c r="A24" s="41" t="s">
        <v>31</v>
      </c>
      <c r="B24" s="47">
        <f t="shared" si="1"/>
        <v>196409</v>
      </c>
      <c r="C24" s="47">
        <v>104803</v>
      </c>
      <c r="D24" s="47">
        <v>91606</v>
      </c>
    </row>
    <row r="25" spans="1:4" x14ac:dyDescent="0.45">
      <c r="A25" s="41" t="s">
        <v>32</v>
      </c>
      <c r="B25" s="47">
        <f t="shared" si="1"/>
        <v>202127</v>
      </c>
      <c r="C25" s="47">
        <v>104076</v>
      </c>
      <c r="D25" s="47">
        <v>98051</v>
      </c>
    </row>
    <row r="26" spans="1:4" x14ac:dyDescent="0.45">
      <c r="A26" s="41" t="s">
        <v>33</v>
      </c>
      <c r="B26" s="47">
        <f t="shared" si="1"/>
        <v>311028</v>
      </c>
      <c r="C26" s="47">
        <v>163684</v>
      </c>
      <c r="D26" s="47">
        <v>147344</v>
      </c>
    </row>
    <row r="27" spans="1:4" x14ac:dyDescent="0.45">
      <c r="A27" s="41" t="s">
        <v>34</v>
      </c>
      <c r="B27" s="47">
        <f t="shared" si="1"/>
        <v>683602</v>
      </c>
      <c r="C27" s="47">
        <v>377735</v>
      </c>
      <c r="D27" s="47">
        <v>305867</v>
      </c>
    </row>
    <row r="28" spans="1:4" x14ac:dyDescent="0.45">
      <c r="A28" s="41" t="s">
        <v>35</v>
      </c>
      <c r="B28" s="47">
        <f t="shared" si="1"/>
        <v>170728</v>
      </c>
      <c r="C28" s="47">
        <v>89383</v>
      </c>
      <c r="D28" s="47">
        <v>81345</v>
      </c>
    </row>
    <row r="29" spans="1:4" x14ac:dyDescent="0.45">
      <c r="A29" s="41" t="s">
        <v>36</v>
      </c>
      <c r="B29" s="47">
        <f t="shared" si="1"/>
        <v>121154</v>
      </c>
      <c r="C29" s="47">
        <v>63126</v>
      </c>
      <c r="D29" s="47">
        <v>58028</v>
      </c>
    </row>
    <row r="30" spans="1:4" x14ac:dyDescent="0.45">
      <c r="A30" s="41" t="s">
        <v>37</v>
      </c>
      <c r="B30" s="47">
        <f t="shared" si="1"/>
        <v>262814</v>
      </c>
      <c r="C30" s="47">
        <v>141663</v>
      </c>
      <c r="D30" s="47">
        <v>121151</v>
      </c>
    </row>
    <row r="31" spans="1:4" x14ac:dyDescent="0.45">
      <c r="A31" s="41" t="s">
        <v>38</v>
      </c>
      <c r="B31" s="47">
        <f t="shared" si="1"/>
        <v>788849</v>
      </c>
      <c r="C31" s="47">
        <v>419978</v>
      </c>
      <c r="D31" s="47">
        <v>368871</v>
      </c>
    </row>
    <row r="32" spans="1:4" x14ac:dyDescent="0.45">
      <c r="A32" s="41" t="s">
        <v>39</v>
      </c>
      <c r="B32" s="47">
        <f t="shared" si="1"/>
        <v>503825</v>
      </c>
      <c r="C32" s="47">
        <v>265713</v>
      </c>
      <c r="D32" s="47">
        <v>238112</v>
      </c>
    </row>
    <row r="33" spans="1:4" x14ac:dyDescent="0.45">
      <c r="A33" s="41" t="s">
        <v>40</v>
      </c>
      <c r="B33" s="47">
        <f t="shared" si="1"/>
        <v>138127</v>
      </c>
      <c r="C33" s="47">
        <v>71939</v>
      </c>
      <c r="D33" s="47">
        <v>66188</v>
      </c>
    </row>
    <row r="34" spans="1:4" x14ac:dyDescent="0.45">
      <c r="A34" s="41" t="s">
        <v>41</v>
      </c>
      <c r="B34" s="47">
        <f t="shared" si="1"/>
        <v>101989</v>
      </c>
      <c r="C34" s="47">
        <v>53764</v>
      </c>
      <c r="D34" s="47">
        <v>48225</v>
      </c>
    </row>
    <row r="35" spans="1:4" x14ac:dyDescent="0.45">
      <c r="A35" s="41" t="s">
        <v>42</v>
      </c>
      <c r="B35" s="47">
        <f t="shared" si="1"/>
        <v>64807</v>
      </c>
      <c r="C35" s="47">
        <v>33734</v>
      </c>
      <c r="D35" s="47">
        <v>31073</v>
      </c>
    </row>
    <row r="36" spans="1:4" x14ac:dyDescent="0.45">
      <c r="A36" s="41" t="s">
        <v>43</v>
      </c>
      <c r="B36" s="47">
        <f t="shared" si="1"/>
        <v>75967</v>
      </c>
      <c r="C36" s="47">
        <v>40916</v>
      </c>
      <c r="D36" s="47">
        <v>35051</v>
      </c>
    </row>
    <row r="37" spans="1:4" x14ac:dyDescent="0.45">
      <c r="A37" s="41" t="s">
        <v>44</v>
      </c>
      <c r="B37" s="47">
        <f t="shared" si="1"/>
        <v>245459</v>
      </c>
      <c r="C37" s="47">
        <v>132914</v>
      </c>
      <c r="D37" s="47">
        <v>112545</v>
      </c>
    </row>
    <row r="38" spans="1:4" x14ac:dyDescent="0.45">
      <c r="A38" s="41" t="s">
        <v>45</v>
      </c>
      <c r="B38" s="47">
        <f t="shared" si="1"/>
        <v>317115</v>
      </c>
      <c r="C38" s="47">
        <v>166219</v>
      </c>
      <c r="D38" s="47">
        <v>150896</v>
      </c>
    </row>
    <row r="39" spans="1:4" x14ac:dyDescent="0.45">
      <c r="A39" s="41" t="s">
        <v>46</v>
      </c>
      <c r="B39" s="47">
        <f t="shared" si="1"/>
        <v>185631</v>
      </c>
      <c r="C39" s="47">
        <v>101685</v>
      </c>
      <c r="D39" s="47">
        <v>83946</v>
      </c>
    </row>
    <row r="40" spans="1:4" x14ac:dyDescent="0.45">
      <c r="A40" s="41" t="s">
        <v>47</v>
      </c>
      <c r="B40" s="47">
        <f t="shared" si="1"/>
        <v>98243</v>
      </c>
      <c r="C40" s="47">
        <v>51317</v>
      </c>
      <c r="D40" s="47">
        <v>46926</v>
      </c>
    </row>
    <row r="41" spans="1:4" x14ac:dyDescent="0.45">
      <c r="A41" s="41" t="s">
        <v>48</v>
      </c>
      <c r="B41" s="47">
        <f t="shared" si="1"/>
        <v>104837</v>
      </c>
      <c r="C41" s="47">
        <v>54695</v>
      </c>
      <c r="D41" s="47">
        <v>50142</v>
      </c>
    </row>
    <row r="42" spans="1:4" x14ac:dyDescent="0.45">
      <c r="A42" s="41" t="s">
        <v>49</v>
      </c>
      <c r="B42" s="47">
        <f t="shared" si="1"/>
        <v>158805</v>
      </c>
      <c r="C42" s="47">
        <v>81880</v>
      </c>
      <c r="D42" s="47">
        <v>76925</v>
      </c>
    </row>
    <row r="43" spans="1:4" x14ac:dyDescent="0.45">
      <c r="A43" s="41" t="s">
        <v>50</v>
      </c>
      <c r="B43" s="47">
        <f t="shared" si="1"/>
        <v>86080</v>
      </c>
      <c r="C43" s="47">
        <v>44293</v>
      </c>
      <c r="D43" s="47">
        <v>41787</v>
      </c>
    </row>
    <row r="44" spans="1:4" x14ac:dyDescent="0.45">
      <c r="A44" s="41" t="s">
        <v>51</v>
      </c>
      <c r="B44" s="47">
        <f t="shared" si="1"/>
        <v>524934</v>
      </c>
      <c r="C44" s="47">
        <v>284356</v>
      </c>
      <c r="D44" s="47">
        <v>240578</v>
      </c>
    </row>
    <row r="45" spans="1:4" x14ac:dyDescent="0.45">
      <c r="A45" s="41" t="s">
        <v>52</v>
      </c>
      <c r="B45" s="47">
        <f t="shared" si="1"/>
        <v>116046</v>
      </c>
      <c r="C45" s="47">
        <v>60085</v>
      </c>
      <c r="D45" s="47">
        <v>55961</v>
      </c>
    </row>
    <row r="46" spans="1:4" x14ac:dyDescent="0.45">
      <c r="A46" s="41" t="s">
        <v>53</v>
      </c>
      <c r="B46" s="47">
        <f t="shared" si="1"/>
        <v>151179</v>
      </c>
      <c r="C46" s="47">
        <v>80004</v>
      </c>
      <c r="D46" s="47">
        <v>71175</v>
      </c>
    </row>
    <row r="47" spans="1:4" x14ac:dyDescent="0.45">
      <c r="A47" s="41" t="s">
        <v>54</v>
      </c>
      <c r="B47" s="47">
        <f t="shared" si="1"/>
        <v>234197</v>
      </c>
      <c r="C47" s="47">
        <v>121032</v>
      </c>
      <c r="D47" s="47">
        <v>113165</v>
      </c>
    </row>
    <row r="48" spans="1:4" x14ac:dyDescent="0.45">
      <c r="A48" s="41" t="s">
        <v>55</v>
      </c>
      <c r="B48" s="47">
        <f t="shared" si="1"/>
        <v>139125</v>
      </c>
      <c r="C48" s="47">
        <v>73914</v>
      </c>
      <c r="D48" s="47">
        <v>65211</v>
      </c>
    </row>
    <row r="49" spans="1:4" x14ac:dyDescent="0.45">
      <c r="A49" s="41" t="s">
        <v>56</v>
      </c>
      <c r="B49" s="47">
        <f t="shared" si="1"/>
        <v>117802</v>
      </c>
      <c r="C49" s="47">
        <v>61886</v>
      </c>
      <c r="D49" s="47">
        <v>55916</v>
      </c>
    </row>
    <row r="50" spans="1:4" x14ac:dyDescent="0.45">
      <c r="A50" s="41" t="s">
        <v>57</v>
      </c>
      <c r="B50" s="47">
        <f t="shared" si="1"/>
        <v>204871</v>
      </c>
      <c r="C50" s="47">
        <v>109133</v>
      </c>
      <c r="D50" s="47">
        <v>95738</v>
      </c>
    </row>
    <row r="51" spans="1:4" x14ac:dyDescent="0.45">
      <c r="A51" s="41" t="s">
        <v>58</v>
      </c>
      <c r="B51" s="47">
        <f t="shared" si="1"/>
        <v>133653</v>
      </c>
      <c r="C51" s="47">
        <v>71873</v>
      </c>
      <c r="D51" s="47">
        <v>61780</v>
      </c>
    </row>
    <row r="53" spans="1:4" x14ac:dyDescent="0.45">
      <c r="A53" s="24" t="s">
        <v>138</v>
      </c>
    </row>
    <row r="54" spans="1:4" x14ac:dyDescent="0.45">
      <c r="A54" t="s">
        <v>139</v>
      </c>
    </row>
    <row r="55" spans="1:4" x14ac:dyDescent="0.45">
      <c r="A55" t="s">
        <v>140</v>
      </c>
    </row>
    <row r="56" spans="1:4" x14ac:dyDescent="0.45">
      <c r="A56" t="s">
        <v>141</v>
      </c>
    </row>
    <row r="57" spans="1:4" x14ac:dyDescent="0.45">
      <c r="A57" s="22" t="s">
        <v>142</v>
      </c>
    </row>
    <row r="58" spans="1:4" x14ac:dyDescent="0.45">
      <c r="A58" t="s">
        <v>143</v>
      </c>
    </row>
    <row r="59" spans="1:4" x14ac:dyDescent="0.45">
      <c r="A59" t="s">
        <v>144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DIGI-808455956-4102220</_dlc_DocId>
    <_dlc_DocIdUrl xmlns="89559dea-130d-4237-8e78-1ce7f44b9a24">
      <Url>https://digitalgojp.sharepoint.com/sites/digi_portal/_layouts/15/DocIdRedir.aspx?ID=DIGI-808455956-4102220</Url>
      <Description>DIGI-808455956-4102220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Props1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2022-09-20T06:03:49Z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fa0238a0-8f6e-4e75-89e9-4ed2fc448b67</vt:lpwstr>
  </property>
  <property fmtid="{D5CDD505-2E9C-101B-9397-08002B2CF9AE}" pid="4" name="MediaServiceImageTags">
    <vt:lpwstr/>
  </property>
</Properties>
</file>