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3356" yWindow="888" windowWidth="14772" windowHeight="13632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(都道府県別)'!$A$1:$I$64</definedName>
    <definedName name="_xlnm.Print_Area" localSheetId="1">'進捗状況（政令市・特別区）'!$A$1:$I$46</definedName>
    <definedName name="_xlnm.Print_Area" localSheetId="2">総接種回数!$A$1:$AB$62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7" i="11" l="1"/>
  <c r="B10" i="10"/>
  <c r="I39" i="10"/>
  <c r="G39" i="10"/>
  <c r="E39" i="10"/>
  <c r="I29" i="10"/>
  <c r="I25" i="10"/>
  <c r="I23" i="10"/>
  <c r="I21" i="10"/>
  <c r="I17" i="10"/>
  <c r="I15" i="10"/>
  <c r="I13" i="10"/>
  <c r="I11" i="10"/>
  <c r="G24" i="10"/>
  <c r="G23" i="10"/>
  <c r="G19" i="10"/>
  <c r="G16" i="10"/>
  <c r="G15" i="10"/>
  <c r="G11" i="10"/>
  <c r="I12" i="10"/>
  <c r="I14" i="10"/>
  <c r="I16" i="10"/>
  <c r="I18" i="10"/>
  <c r="I19" i="10"/>
  <c r="I20" i="10"/>
  <c r="I22" i="10"/>
  <c r="I24" i="10"/>
  <c r="I26" i="10"/>
  <c r="I27" i="10"/>
  <c r="I28" i="10"/>
  <c r="I30" i="10"/>
  <c r="G12" i="10"/>
  <c r="G13" i="10"/>
  <c r="G14" i="10"/>
  <c r="G17" i="10"/>
  <c r="G18" i="10"/>
  <c r="G20" i="10"/>
  <c r="G21" i="10"/>
  <c r="G22" i="10"/>
  <c r="G25" i="10"/>
  <c r="G26" i="10"/>
  <c r="G27" i="10"/>
  <c r="G28" i="10"/>
  <c r="G29" i="10"/>
  <c r="G3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B10" i="9" l="1"/>
  <c r="D10" i="9" l="1"/>
  <c r="D10" i="10"/>
  <c r="J7" i="11"/>
  <c r="G7" i="11"/>
  <c r="D7" i="11"/>
  <c r="V8" i="11" l="1"/>
  <c r="AA7" i="11"/>
  <c r="I8" i="11"/>
  <c r="K8" i="11" s="1"/>
  <c r="T7" i="11"/>
  <c r="S7" i="11" l="1"/>
  <c r="Z7" i="11"/>
  <c r="X7" i="11"/>
  <c r="B3" i="12"/>
  <c r="P3" i="12"/>
  <c r="B3" i="11"/>
  <c r="Y7" i="11" l="1"/>
  <c r="L7" i="11"/>
  <c r="R7" i="11"/>
  <c r="C8" i="11" l="1"/>
  <c r="E8" i="11" s="1"/>
  <c r="F8" i="11"/>
  <c r="H8" i="11" s="1"/>
  <c r="C9" i="11"/>
  <c r="E9" i="11" s="1"/>
  <c r="F9" i="11"/>
  <c r="H9" i="11" s="1"/>
  <c r="I9" i="11"/>
  <c r="C10" i="11"/>
  <c r="E10" i="11" s="1"/>
  <c r="F10" i="11"/>
  <c r="H10" i="11" s="1"/>
  <c r="I10" i="11"/>
  <c r="K10" i="11" s="1"/>
  <c r="C11" i="11"/>
  <c r="E11" i="11" s="1"/>
  <c r="F11" i="11"/>
  <c r="H11" i="11" s="1"/>
  <c r="I11" i="11"/>
  <c r="K11" i="11" s="1"/>
  <c r="C12" i="11"/>
  <c r="E12" i="11" s="1"/>
  <c r="F12" i="11"/>
  <c r="H12" i="11" s="1"/>
  <c r="I12" i="11"/>
  <c r="K12" i="11" s="1"/>
  <c r="C13" i="11"/>
  <c r="E13" i="11" s="1"/>
  <c r="F13" i="11"/>
  <c r="H13" i="11" s="1"/>
  <c r="I13" i="11"/>
  <c r="K13" i="11" s="1"/>
  <c r="C14" i="11"/>
  <c r="E14" i="11" s="1"/>
  <c r="F14" i="11"/>
  <c r="H14" i="11" s="1"/>
  <c r="I14" i="11"/>
  <c r="K14" i="11" s="1"/>
  <c r="C15" i="11"/>
  <c r="E15" i="11" s="1"/>
  <c r="F15" i="11"/>
  <c r="H15" i="11" s="1"/>
  <c r="I15" i="11"/>
  <c r="K15" i="11" s="1"/>
  <c r="C16" i="11"/>
  <c r="E16" i="11" s="1"/>
  <c r="F16" i="11"/>
  <c r="H16" i="11" s="1"/>
  <c r="I16" i="11"/>
  <c r="K16" i="11" s="1"/>
  <c r="C17" i="11"/>
  <c r="E17" i="11" s="1"/>
  <c r="F17" i="11"/>
  <c r="H17" i="11" s="1"/>
  <c r="I17" i="11"/>
  <c r="K17" i="11" s="1"/>
  <c r="C18" i="11"/>
  <c r="E18" i="11" s="1"/>
  <c r="F18" i="11"/>
  <c r="H18" i="11" s="1"/>
  <c r="I18" i="11"/>
  <c r="K18" i="11" s="1"/>
  <c r="C19" i="11"/>
  <c r="E19" i="11" s="1"/>
  <c r="F19" i="11"/>
  <c r="H19" i="11" s="1"/>
  <c r="I19" i="11"/>
  <c r="K19" i="11" s="1"/>
  <c r="C20" i="11"/>
  <c r="E20" i="11" s="1"/>
  <c r="F20" i="11"/>
  <c r="H20" i="11" s="1"/>
  <c r="I20" i="11"/>
  <c r="K20" i="11" s="1"/>
  <c r="C21" i="11"/>
  <c r="E21" i="11" s="1"/>
  <c r="F21" i="11"/>
  <c r="H21" i="11" s="1"/>
  <c r="I21" i="11"/>
  <c r="K21" i="11" s="1"/>
  <c r="C22" i="11"/>
  <c r="E22" i="11" s="1"/>
  <c r="F22" i="11"/>
  <c r="H22" i="11" s="1"/>
  <c r="I22" i="11"/>
  <c r="K22" i="11" s="1"/>
  <c r="C23" i="11"/>
  <c r="E23" i="11" s="1"/>
  <c r="F23" i="11"/>
  <c r="H23" i="11" s="1"/>
  <c r="I23" i="11"/>
  <c r="K23" i="11" s="1"/>
  <c r="C24" i="11"/>
  <c r="E24" i="11" s="1"/>
  <c r="F24" i="11"/>
  <c r="H24" i="11" s="1"/>
  <c r="I24" i="11"/>
  <c r="K24" i="11" s="1"/>
  <c r="C25" i="11"/>
  <c r="E25" i="11" s="1"/>
  <c r="F25" i="11"/>
  <c r="H25" i="11" s="1"/>
  <c r="I25" i="11"/>
  <c r="K25" i="11" s="1"/>
  <c r="C26" i="11"/>
  <c r="E26" i="11" s="1"/>
  <c r="F26" i="11"/>
  <c r="H26" i="11" s="1"/>
  <c r="I26" i="11"/>
  <c r="K26" i="11" s="1"/>
  <c r="C27" i="11"/>
  <c r="E27" i="11" s="1"/>
  <c r="F27" i="11"/>
  <c r="H27" i="11" s="1"/>
  <c r="I27" i="11"/>
  <c r="K27" i="11" s="1"/>
  <c r="C28" i="11"/>
  <c r="E28" i="11" s="1"/>
  <c r="F28" i="11"/>
  <c r="H28" i="11" s="1"/>
  <c r="I28" i="11"/>
  <c r="K28" i="11" s="1"/>
  <c r="C29" i="11"/>
  <c r="E29" i="11" s="1"/>
  <c r="F29" i="11"/>
  <c r="H29" i="11" s="1"/>
  <c r="I29" i="11"/>
  <c r="K29" i="11" s="1"/>
  <c r="C30" i="11"/>
  <c r="E30" i="11" s="1"/>
  <c r="F30" i="11"/>
  <c r="H30" i="11" s="1"/>
  <c r="I30" i="11"/>
  <c r="K30" i="11" s="1"/>
  <c r="C31" i="11"/>
  <c r="E31" i="11" s="1"/>
  <c r="F31" i="11"/>
  <c r="H31" i="11" s="1"/>
  <c r="I31" i="11"/>
  <c r="K31" i="11" s="1"/>
  <c r="C32" i="11"/>
  <c r="E32" i="11" s="1"/>
  <c r="F32" i="11"/>
  <c r="H32" i="11" s="1"/>
  <c r="I32" i="11"/>
  <c r="K32" i="11" s="1"/>
  <c r="C33" i="11"/>
  <c r="E33" i="11" s="1"/>
  <c r="F33" i="11"/>
  <c r="H33" i="11" s="1"/>
  <c r="I33" i="11"/>
  <c r="K33" i="11" s="1"/>
  <c r="C34" i="11"/>
  <c r="E34" i="11" s="1"/>
  <c r="F34" i="11"/>
  <c r="H34" i="11" s="1"/>
  <c r="I34" i="11"/>
  <c r="K34" i="11" s="1"/>
  <c r="C35" i="11"/>
  <c r="E35" i="11" s="1"/>
  <c r="F35" i="11"/>
  <c r="H35" i="11" s="1"/>
  <c r="I35" i="11"/>
  <c r="K35" i="11" s="1"/>
  <c r="C36" i="11"/>
  <c r="E36" i="11" s="1"/>
  <c r="F36" i="11"/>
  <c r="H36" i="11" s="1"/>
  <c r="I36" i="11"/>
  <c r="K36" i="11" s="1"/>
  <c r="C37" i="11"/>
  <c r="E37" i="11" s="1"/>
  <c r="F37" i="11"/>
  <c r="H37" i="11" s="1"/>
  <c r="I37" i="11"/>
  <c r="K37" i="11" s="1"/>
  <c r="C38" i="11"/>
  <c r="E38" i="11" s="1"/>
  <c r="F38" i="11"/>
  <c r="H38" i="11" s="1"/>
  <c r="I38" i="11"/>
  <c r="K38" i="11" s="1"/>
  <c r="C39" i="11"/>
  <c r="E39" i="11" s="1"/>
  <c r="F39" i="11"/>
  <c r="H39" i="11" s="1"/>
  <c r="I39" i="11"/>
  <c r="K39" i="11" s="1"/>
  <c r="C40" i="11"/>
  <c r="E40" i="11" s="1"/>
  <c r="F40" i="11"/>
  <c r="H40" i="11" s="1"/>
  <c r="I40" i="11"/>
  <c r="K40" i="11" s="1"/>
  <c r="C41" i="11"/>
  <c r="E41" i="11" s="1"/>
  <c r="F41" i="11"/>
  <c r="H41" i="11" s="1"/>
  <c r="I41" i="11"/>
  <c r="K41" i="11" s="1"/>
  <c r="C42" i="11"/>
  <c r="E42" i="11" s="1"/>
  <c r="F42" i="11"/>
  <c r="H42" i="11" s="1"/>
  <c r="I42" i="11"/>
  <c r="K42" i="11" s="1"/>
  <c r="C43" i="11"/>
  <c r="E43" i="11" s="1"/>
  <c r="F43" i="11"/>
  <c r="H43" i="11" s="1"/>
  <c r="I43" i="11"/>
  <c r="K43" i="11" s="1"/>
  <c r="C44" i="11"/>
  <c r="E44" i="11" s="1"/>
  <c r="F44" i="11"/>
  <c r="H44" i="11" s="1"/>
  <c r="I44" i="11"/>
  <c r="K44" i="11" s="1"/>
  <c r="C45" i="11"/>
  <c r="E45" i="11" s="1"/>
  <c r="F45" i="11"/>
  <c r="H45" i="11" s="1"/>
  <c r="I45" i="11"/>
  <c r="K45" i="11" s="1"/>
  <c r="C46" i="11"/>
  <c r="E46" i="11" s="1"/>
  <c r="F46" i="11"/>
  <c r="H46" i="11" s="1"/>
  <c r="I46" i="11"/>
  <c r="K46" i="11" s="1"/>
  <c r="C47" i="11"/>
  <c r="E47" i="11" s="1"/>
  <c r="F47" i="11"/>
  <c r="H47" i="11" s="1"/>
  <c r="I47" i="11"/>
  <c r="K47" i="11" s="1"/>
  <c r="C48" i="11"/>
  <c r="E48" i="11" s="1"/>
  <c r="F48" i="11"/>
  <c r="H48" i="11" s="1"/>
  <c r="I48" i="11"/>
  <c r="K48" i="11" s="1"/>
  <c r="C49" i="11"/>
  <c r="E49" i="11" s="1"/>
  <c r="F49" i="11"/>
  <c r="H49" i="11" s="1"/>
  <c r="I49" i="11"/>
  <c r="K49" i="11" s="1"/>
  <c r="C50" i="11"/>
  <c r="E50" i="11" s="1"/>
  <c r="F50" i="11"/>
  <c r="H50" i="11" s="1"/>
  <c r="I50" i="11"/>
  <c r="K50" i="11" s="1"/>
  <c r="C51" i="11"/>
  <c r="E51" i="11" s="1"/>
  <c r="F51" i="11"/>
  <c r="H51" i="11" s="1"/>
  <c r="I51" i="11"/>
  <c r="K51" i="11" s="1"/>
  <c r="C52" i="11"/>
  <c r="E52" i="11" s="1"/>
  <c r="F52" i="11"/>
  <c r="H52" i="11" s="1"/>
  <c r="I52" i="11"/>
  <c r="K52" i="11" s="1"/>
  <c r="C53" i="11"/>
  <c r="E53" i="11" s="1"/>
  <c r="F53" i="11"/>
  <c r="H53" i="11" s="1"/>
  <c r="I53" i="11"/>
  <c r="K53" i="11" s="1"/>
  <c r="C54" i="11"/>
  <c r="E54" i="11" s="1"/>
  <c r="F54" i="11"/>
  <c r="H54" i="11" s="1"/>
  <c r="I54" i="11"/>
  <c r="K54" i="11" s="1"/>
  <c r="Q7" i="11"/>
  <c r="V2" i="12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K9" i="11" l="1"/>
  <c r="I7" i="11"/>
  <c r="K7" i="11" s="1"/>
  <c r="V7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F7" i="11"/>
  <c r="H7" i="11" s="1"/>
  <c r="B6" i="12"/>
  <c r="C7" i="11" l="1"/>
  <c r="E7" i="11" s="1"/>
  <c r="W54" i="1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N6" i="12"/>
  <c r="M6" i="12"/>
  <c r="L6" i="12"/>
  <c r="W6" i="12" s="1"/>
  <c r="I6" i="12"/>
  <c r="W8" i="11" l="1"/>
  <c r="W7" i="11"/>
  <c r="AB7" i="11" l="1"/>
  <c r="Y2" i="11"/>
  <c r="P7" i="11" l="1"/>
  <c r="O7" i="11"/>
  <c r="H5" i="10"/>
  <c r="B7" i="11" l="1"/>
  <c r="U7" i="11"/>
  <c r="M7" i="11" l="1"/>
  <c r="N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Q6" i="12" l="1"/>
  <c r="F6" i="12"/>
  <c r="S6" i="12" s="1"/>
  <c r="I53" i="9" l="1"/>
  <c r="I50" i="9"/>
  <c r="I45" i="9"/>
  <c r="I42" i="9"/>
  <c r="I29" i="9"/>
  <c r="I26" i="9"/>
  <c r="I21" i="9"/>
  <c r="I18" i="9"/>
  <c r="I13" i="9"/>
  <c r="I44" i="9"/>
  <c r="I36" i="9"/>
  <c r="I34" i="9"/>
  <c r="I28" i="9"/>
  <c r="I20" i="9"/>
  <c r="I12" i="9"/>
  <c r="C10" i="10"/>
  <c r="E10" i="10" s="1"/>
  <c r="F10" i="10"/>
  <c r="H10" i="10"/>
  <c r="I52" i="9"/>
  <c r="F5" i="10"/>
  <c r="F34" i="10" s="1"/>
  <c r="H3" i="10"/>
  <c r="I11" i="9"/>
  <c r="I14" i="9"/>
  <c r="I15" i="9"/>
  <c r="I16" i="9"/>
  <c r="I17" i="9"/>
  <c r="I19" i="9"/>
  <c r="I22" i="9"/>
  <c r="I23" i="9"/>
  <c r="I24" i="9"/>
  <c r="I25" i="9"/>
  <c r="I27" i="9"/>
  <c r="I30" i="9"/>
  <c r="I31" i="9"/>
  <c r="I32" i="9"/>
  <c r="I33" i="9"/>
  <c r="I35" i="9"/>
  <c r="I37" i="9"/>
  <c r="I38" i="9"/>
  <c r="I39" i="9"/>
  <c r="I40" i="9"/>
  <c r="I41" i="9"/>
  <c r="I43" i="9"/>
  <c r="I46" i="9"/>
  <c r="I47" i="9"/>
  <c r="I48" i="9"/>
  <c r="I49" i="9"/>
  <c r="I51" i="9"/>
  <c r="I54" i="9"/>
  <c r="I55" i="9"/>
  <c r="I56" i="9"/>
  <c r="I57" i="9"/>
  <c r="H10" i="9"/>
  <c r="I10" i="9" s="1"/>
  <c r="H34" i="10"/>
  <c r="F10" i="9" l="1"/>
  <c r="G10" i="9" s="1"/>
  <c r="I10" i="10"/>
  <c r="G10" i="10"/>
  <c r="C10" i="9" l="1"/>
  <c r="E10" i="9" s="1"/>
</calcChain>
</file>

<file path=xl/sharedStrings.xml><?xml version="1.0" encoding="utf-8"?>
<sst xmlns="http://schemas.openxmlformats.org/spreadsheetml/2006/main" count="365" uniqueCount="160">
  <si>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</si>
  <si>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</si>
  <si>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</si>
  <si>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</si>
  <si>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</si>
  <si>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</si>
  <si>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</si>
  <si>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</si>
  <si>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</si>
  <si>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</si>
  <si>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</si>
  <si>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</si>
  <si>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</si>
  <si>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</si>
  <si>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</si>
  <si>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</si>
  <si>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</si>
  <si>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</si>
  <si>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</si>
  <si>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</si>
  <si>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</si>
  <si>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</si>
  <si>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</si>
  <si>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</si>
  <si>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</si>
  <si>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</si>
  <si>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</si>
  <si>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</si>
  <si>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</si>
  <si>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</si>
  <si>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</si>
  <si>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</si>
  <si>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</si>
  <si>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</si>
  <si>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</si>
  <si>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</si>
  <si>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</si>
  <si>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</si>
  <si>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</si>
  <si>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</si>
  <si>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</si>
  <si>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</si>
  <si>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</si>
  <si>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</si>
  <si>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</si>
  <si>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</si>
  <si>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</si>
  <si>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</si>
  <si>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</si>
  <si>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</si>
  <si>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</si>
  <si>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</si>
  <si>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</si>
  <si>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</si>
  <si>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</si>
  <si>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</si>
  <si>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</si>
  <si>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</si>
  <si>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</si>
  <si>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</si>
  <si>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</si>
  <si>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</si>
  <si>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</si>
  <si>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</si>
  <si>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</si>
  <si>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</si>
  <si>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</si>
  <si>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</si>
  <si>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</si>
  <si>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</si>
  <si>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</si>
  <si>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</si>
  <si>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</si>
  <si>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</si>
  <si>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</si>
  <si>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</si>
  <si>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</si>
  <si>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</si>
  <si>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</si>
  <si>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</si>
  <si>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</si>
  <si>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</si>
  <si>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</si>
  <si>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</si>
  <si>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</si>
  <si>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</si>
  <si>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</si>
  <si>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</si>
  <si>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</si>
  <si>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</si>
  <si>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</si>
  <si>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</si>
  <si>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</si>
  <si>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</si>
  <si>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</si>
  <si>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</si>
  <si>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</si>
  <si>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</si>
  <si>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</si>
  <si>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</si>
  <si>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</si>
  <si>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</si>
  <si>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</si>
  <si>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</si>
  <si>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</si>
  <si>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</si>
  <si>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</si>
  <si>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</si>
  <si>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</si>
  <si>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</si>
  <si>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</si>
  <si>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</si>
  <si>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</si>
  <si>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</si>
  <si>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</si>
  <si>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</si>
  <si>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</si>
  <si>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</si>
  <si>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</si>
  <si>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</si>
  <si>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</si>
  <si>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</si>
  <si>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</si>
  <si>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</si>
  <si>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</si>
  <si>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</si>
  <si>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</si>
  <si>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</si>
  <si>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</si>
  <si>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</si>
  <si>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</si>
  <si>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</si>
  <si>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</si>
  <si>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</si>
  <si>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</si>
  <si>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</si>
  <si>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</si>
  <si>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</si>
  <si>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</si>
  <si>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</si>
  <si>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</si>
  <si>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</si>
  <si>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</si>
  <si>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</si>
  <si>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</si>
  <si>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</si>
  <si>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</si>
  <si>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</si>
  <si>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</si>
  <si>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</si>
  <si>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直近1週間</t>
    <rPh sb="3" eb="5">
      <t>シュウカン</t>
    </rPh>
    <phoneticPr fontId="2"/>
  </si>
  <si>
    <t>除外する回数</t>
    <rPh sb="0" eb="2">
      <t>ジョガイ</t>
    </rPh>
    <rPh sb="4" eb="6">
      <t>カイスウ</t>
    </rPh>
    <phoneticPr fontId="2"/>
  </si>
  <si>
    <t>注：「除外する回数」は、死亡した方の、接種日が令和３年中の接種回数。</t>
    <rPh sb="3" eb="5">
      <t>ジョガイ</t>
    </rPh>
    <rPh sb="7" eb="9">
      <t>カイスウ</t>
    </rPh>
    <phoneticPr fontId="2"/>
  </si>
  <si>
    <t>注：公表日におけるデータの計上方法等の注釈については、以下を参照（https://www.kantei.go.jp/jp/content/000086996.pdf）。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</si>
  <si>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t>内９月分</t>
    <phoneticPr fontId="2"/>
  </si>
  <si>
    <t>内９月分</t>
    <rPh sb="0" eb="1">
      <t>ウチ</t>
    </rPh>
    <rPh sb="2" eb="3">
      <t>ガツ</t>
    </rPh>
    <rPh sb="3" eb="4">
      <t>ブン</t>
    </rPh>
    <phoneticPr fontId="2"/>
  </si>
  <si>
    <t>除外する回数</t>
    <rPh sb="0" eb="2">
      <t>ジョガイ</t>
    </rPh>
    <rPh sb="4" eb="6">
      <t>カイスウ</t>
    </rPh>
    <phoneticPr fontId="2"/>
  </si>
  <si>
    <t>除外する回数
※３</t>
    <rPh sb="0" eb="2">
      <t>ジョガイ</t>
    </rPh>
    <rPh sb="4" eb="6">
      <t>カイスウ</t>
    </rPh>
    <phoneticPr fontId="2"/>
  </si>
  <si>
    <t>※3：「除外する回数」は、死亡した方の、接種日が令和３年中の接種回数</t>
    <rPh sb="4" eb="6">
      <t>ジョガイ</t>
    </rPh>
    <rPh sb="8" eb="10">
      <t>カイスウ</t>
    </rPh>
    <rPh sb="13" eb="15">
      <t>シボウ</t>
    </rPh>
    <rPh sb="17" eb="18">
      <t>ホウ</t>
    </rPh>
    <rPh sb="20" eb="22">
      <t>セッシュ</t>
    </rPh>
    <rPh sb="22" eb="23">
      <t>ビ</t>
    </rPh>
    <rPh sb="24" eb="26">
      <t>レイワ</t>
    </rPh>
    <rPh sb="27" eb="28">
      <t>ネン</t>
    </rPh>
    <rPh sb="28" eb="29">
      <t>チュウ</t>
    </rPh>
    <rPh sb="30" eb="32">
      <t>セッシュ</t>
    </rPh>
    <rPh sb="32" eb="34">
      <t>カイスウ</t>
    </rPh>
    <phoneticPr fontId="2"/>
  </si>
  <si>
    <t>ただし、土日祝日直後の公表においては、直近の平日１日の入力数（直近の公表分とその翌日の集計値との差）を使用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</si>
</sst>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38" fontId="3" fillId="0" borderId="1" xfId="1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38" fontId="11" fillId="0" borderId="0" xfId="1" applyFo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0" fontId="3" fillId="0" borderId="1" xfId="0" applyNumberFormat="1" applyFont="1" applyFill="1" applyBorder="1">
      <alignment vertical="center"/>
    </xf>
    <xf numFmtId="10" fontId="3" fillId="0" borderId="1" xfId="0" applyNumberFormat="1" applyFont="1" applyFill="1" applyBorder="1">
      <alignment vertical="center"/>
    </xf>
    <xf numFmtId="38" fontId="5" fillId="0" borderId="4" xfId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3" fillId="0" borderId="0" xfId="0" applyFont="1" applyFill="1">
      <alignment vertical="center"/>
    </xf>
    <xf numFmtId="0" fontId="8" fillId="0" borderId="0" xfId="0" applyFont="1" applyFill="1">
      <alignment vertical="center"/>
    </xf>
    <xf numFmtId="10" fontId="3" fillId="0" borderId="6" xfId="3" applyNumberFormat="1" applyFont="1" applyFill="1" applyBorder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14" fontId="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3" fillId="2" borderId="16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view="pageBreakPreview" zoomScaleNormal="100" zoomScaleSheetLayoutView="100" workbookViewId="0">
      <selection activeCell="A2" sqref="A2"/>
    </sheetView>
  </sheetViews>
  <sheetFormatPr defaultRowHeight="18" x14ac:dyDescent="0.45"/>
  <cols>
    <col min="1" max="1" width="13.59765625" customWidth="1"/>
    <col min="2" max="4" width="13.59765625" style="1" customWidth="1"/>
    <col min="5" max="8" width="13.59765625" customWidth="1"/>
    <col min="9" max="9" width="15.19921875" customWidth="1"/>
    <col min="10" max="10" width="7" customWidth="1"/>
    <col min="11" max="11" width="10.5" bestFit="1" customWidth="1"/>
  </cols>
  <sheetData>
    <row r="1" spans="1:9" x14ac:dyDescent="0.45">
      <c r="A1" s="84" t="s">
        <v>0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2"/>
      <c r="G2" s="2"/>
      <c r="H2" s="2"/>
      <c r="I2" s="2"/>
    </row>
    <row r="3" spans="1:9" x14ac:dyDescent="0.45">
      <c r="A3" s="2"/>
      <c r="B3" s="3"/>
      <c r="C3" s="3"/>
      <c r="D3" s="3"/>
      <c r="E3" s="2"/>
      <c r="F3" s="2"/>
      <c r="G3" s="76"/>
      <c r="H3" s="101">
        <v>44813</v>
      </c>
      <c r="I3" s="101"/>
    </row>
    <row r="4" spans="1:9" x14ac:dyDescent="0.45">
      <c r="A4" s="4"/>
      <c r="B4" s="5"/>
      <c r="C4" s="5"/>
      <c r="D4" s="5"/>
      <c r="E4" s="4"/>
      <c r="F4" s="6"/>
      <c r="G4" s="6"/>
      <c r="H4" s="6"/>
      <c r="I4" s="7" t="s">
        <v>1</v>
      </c>
    </row>
    <row r="5" spans="1:9" ht="19.5" customHeight="1" x14ac:dyDescent="0.45">
      <c r="A5" s="80" t="s">
        <v>2</v>
      </c>
      <c r="B5" s="85" t="s">
        <v>3</v>
      </c>
      <c r="C5" s="81" t="s">
        <v>4</v>
      </c>
      <c r="D5" s="86"/>
      <c r="E5" s="87"/>
      <c r="F5" s="91" t="s">
        <v>150</v>
      </c>
      <c r="G5" s="92"/>
      <c r="H5" s="93">
        <v>44812</v>
      </c>
      <c r="I5" s="94"/>
    </row>
    <row r="6" spans="1:9" ht="21.75" customHeight="1" x14ac:dyDescent="0.45">
      <c r="A6" s="80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79" t="s">
        <v>8</v>
      </c>
      <c r="G7" s="8"/>
      <c r="H7" s="79" t="s">
        <v>8</v>
      </c>
      <c r="I7" s="9"/>
    </row>
    <row r="8" spans="1:9" ht="18.75" customHeight="1" x14ac:dyDescent="0.45">
      <c r="A8" s="80"/>
      <c r="B8" s="85"/>
      <c r="C8" s="100"/>
      <c r="D8" s="102" t="s">
        <v>157</v>
      </c>
      <c r="E8" s="81" t="s">
        <v>9</v>
      </c>
      <c r="F8" s="80"/>
      <c r="G8" s="81" t="s">
        <v>10</v>
      </c>
      <c r="H8" s="8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80"/>
      <c r="G9" s="82"/>
      <c r="H9" s="80"/>
      <c r="I9" s="82"/>
    </row>
    <row r="10" spans="1:9" x14ac:dyDescent="0.45">
      <c r="A10" s="10" t="s">
        <v>11</v>
      </c>
      <c r="B10" s="20">
        <f>SUM(B11:B57)</f>
        <v>125918711</v>
      </c>
      <c r="C10" s="21">
        <f>SUM(C11:C57)</f>
        <v>81792938</v>
      </c>
      <c r="D10" s="21">
        <f>SUM(D11:D57)</f>
        <v>3927</v>
      </c>
      <c r="E10" s="11">
        <f>(C10-D10)/$B10</f>
        <v>0.64953818499619176</v>
      </c>
      <c r="F10" s="21">
        <f>SUM(F11:F57)</f>
        <v>233781</v>
      </c>
      <c r="G10" s="11">
        <f>F10/$B10</f>
        <v>1.8566025505137198E-3</v>
      </c>
      <c r="H10" s="21">
        <f>SUM(H11:H57)</f>
        <v>25618</v>
      </c>
      <c r="I10" s="11">
        <f>H10/$B10</f>
        <v>2.0344871541767926E-4</v>
      </c>
    </row>
    <row r="11" spans="1:9" x14ac:dyDescent="0.45">
      <c r="A11" s="12" t="s">
        <v>12</v>
      </c>
      <c r="B11" s="20">
        <v>5181747</v>
      </c>
      <c r="C11" s="21">
        <v>3487725</v>
      </c>
      <c r="D11" s="21">
        <v>69</v>
      </c>
      <c r="E11" s="11">
        <f t="shared" ref="E11:E57" si="0">(C11-D11)/$B11</f>
        <v>0.67306566684942359</v>
      </c>
      <c r="F11" s="21">
        <v>9166</v>
      </c>
      <c r="G11" s="11">
        <f t="shared" ref="G11:G57" si="1">F11/$B11</f>
        <v>1.768901492102953E-3</v>
      </c>
      <c r="H11" s="21">
        <v>1307</v>
      </c>
      <c r="I11" s="11">
        <f t="shared" ref="I11:I57" si="2">H11/$B11</f>
        <v>2.5223153504020941E-4</v>
      </c>
    </row>
    <row r="12" spans="1:9" x14ac:dyDescent="0.45">
      <c r="A12" s="12" t="s">
        <v>13</v>
      </c>
      <c r="B12" s="20">
        <v>1242614</v>
      </c>
      <c r="C12" s="21">
        <v>894534</v>
      </c>
      <c r="D12" s="21">
        <v>39</v>
      </c>
      <c r="E12" s="11">
        <f t="shared" si="0"/>
        <v>0.71984944640894111</v>
      </c>
      <c r="F12" s="21">
        <v>2155</v>
      </c>
      <c r="G12" s="11">
        <f t="shared" si="1"/>
        <v>1.7342473205677709E-3</v>
      </c>
      <c r="H12" s="21">
        <v>188</v>
      </c>
      <c r="I12" s="11">
        <f t="shared" si="2"/>
        <v>1.5129396578503058E-4</v>
      </c>
    </row>
    <row r="13" spans="1:9" x14ac:dyDescent="0.45">
      <c r="A13" s="12" t="s">
        <v>14</v>
      </c>
      <c r="B13" s="20">
        <v>1206138</v>
      </c>
      <c r="C13" s="21">
        <v>882713</v>
      </c>
      <c r="D13" s="21">
        <v>59</v>
      </c>
      <c r="E13" s="11">
        <f t="shared" si="0"/>
        <v>0.73180183362102846</v>
      </c>
      <c r="F13" s="21">
        <v>3581</v>
      </c>
      <c r="G13" s="11">
        <f t="shared" si="1"/>
        <v>2.9689803322671205E-3</v>
      </c>
      <c r="H13" s="21">
        <v>566</v>
      </c>
      <c r="I13" s="11">
        <f t="shared" si="2"/>
        <v>4.6926636918826869E-4</v>
      </c>
    </row>
    <row r="14" spans="1:9" x14ac:dyDescent="0.45">
      <c r="A14" s="12" t="s">
        <v>15</v>
      </c>
      <c r="B14" s="20">
        <v>2268244</v>
      </c>
      <c r="C14" s="21">
        <v>1545167</v>
      </c>
      <c r="D14" s="21">
        <v>30</v>
      </c>
      <c r="E14" s="11">
        <f t="shared" si="0"/>
        <v>0.68120405035789799</v>
      </c>
      <c r="F14" s="21">
        <v>5408</v>
      </c>
      <c r="G14" s="11">
        <f t="shared" si="1"/>
        <v>2.3842232140810246E-3</v>
      </c>
      <c r="H14" s="21">
        <v>710</v>
      </c>
      <c r="I14" s="11">
        <f t="shared" si="2"/>
        <v>3.130174707835665E-4</v>
      </c>
    </row>
    <row r="15" spans="1:9" x14ac:dyDescent="0.45">
      <c r="A15" s="12" t="s">
        <v>16</v>
      </c>
      <c r="B15" s="20">
        <v>956417</v>
      </c>
      <c r="C15" s="21">
        <v>729268</v>
      </c>
      <c r="D15" s="21">
        <v>5</v>
      </c>
      <c r="E15" s="11">
        <f t="shared" si="0"/>
        <v>0.76249481136366248</v>
      </c>
      <c r="F15" s="21">
        <v>1516</v>
      </c>
      <c r="G15" s="11">
        <f t="shared" si="1"/>
        <v>1.5850826574600827E-3</v>
      </c>
      <c r="H15" s="21">
        <v>176</v>
      </c>
      <c r="I15" s="11">
        <f t="shared" si="2"/>
        <v>1.8402015020644761E-4</v>
      </c>
    </row>
    <row r="16" spans="1:9" x14ac:dyDescent="0.45">
      <c r="A16" s="12" t="s">
        <v>17</v>
      </c>
      <c r="B16" s="20">
        <v>1056157</v>
      </c>
      <c r="C16" s="21">
        <v>779503</v>
      </c>
      <c r="D16" s="21">
        <v>37</v>
      </c>
      <c r="E16" s="11">
        <f t="shared" si="0"/>
        <v>0.73802095711149007</v>
      </c>
      <c r="F16" s="21">
        <v>2243</v>
      </c>
      <c r="G16" s="11">
        <f t="shared" si="1"/>
        <v>2.1237372852710343E-3</v>
      </c>
      <c r="H16" s="21">
        <v>205</v>
      </c>
      <c r="I16" s="11">
        <f t="shared" si="2"/>
        <v>1.9409993021870801E-4</v>
      </c>
    </row>
    <row r="17" spans="1:9" x14ac:dyDescent="0.45">
      <c r="A17" s="12" t="s">
        <v>18</v>
      </c>
      <c r="B17" s="20">
        <v>1840525</v>
      </c>
      <c r="C17" s="21">
        <v>1322575</v>
      </c>
      <c r="D17" s="21">
        <v>82</v>
      </c>
      <c r="E17" s="11">
        <f t="shared" si="0"/>
        <v>0.71854117710979204</v>
      </c>
      <c r="F17" s="21">
        <v>3103</v>
      </c>
      <c r="G17" s="11">
        <f t="shared" si="1"/>
        <v>1.6859320030969424E-3</v>
      </c>
      <c r="H17" s="21">
        <v>305</v>
      </c>
      <c r="I17" s="11">
        <f t="shared" si="2"/>
        <v>1.6571358715583868E-4</v>
      </c>
    </row>
    <row r="18" spans="1:9" x14ac:dyDescent="0.45">
      <c r="A18" s="12" t="s">
        <v>19</v>
      </c>
      <c r="B18" s="20">
        <v>2890374</v>
      </c>
      <c r="C18" s="21">
        <v>1997196</v>
      </c>
      <c r="D18" s="21">
        <v>46</v>
      </c>
      <c r="E18" s="11">
        <f t="shared" si="0"/>
        <v>0.69096594419960877</v>
      </c>
      <c r="F18" s="21">
        <v>5191</v>
      </c>
      <c r="G18" s="11">
        <f t="shared" si="1"/>
        <v>1.7959613530982496E-3</v>
      </c>
      <c r="H18" s="21">
        <v>524</v>
      </c>
      <c r="I18" s="11">
        <f t="shared" si="2"/>
        <v>1.8129141765044939E-4</v>
      </c>
    </row>
    <row r="19" spans="1:9" x14ac:dyDescent="0.45">
      <c r="A19" s="12" t="s">
        <v>20</v>
      </c>
      <c r="B19" s="20">
        <v>1942493</v>
      </c>
      <c r="C19" s="21">
        <v>1331208</v>
      </c>
      <c r="D19" s="21">
        <v>37</v>
      </c>
      <c r="E19" s="11">
        <f t="shared" si="0"/>
        <v>0.68528998560097776</v>
      </c>
      <c r="F19" s="21">
        <v>4231</v>
      </c>
      <c r="G19" s="11">
        <f t="shared" si="1"/>
        <v>2.1781288272338692E-3</v>
      </c>
      <c r="H19" s="21">
        <v>259</v>
      </c>
      <c r="I19" s="11">
        <f t="shared" si="2"/>
        <v>1.3333381381554527E-4</v>
      </c>
    </row>
    <row r="20" spans="1:9" x14ac:dyDescent="0.45">
      <c r="A20" s="12" t="s">
        <v>21</v>
      </c>
      <c r="B20" s="20">
        <v>1943567</v>
      </c>
      <c r="C20" s="21">
        <v>1302234</v>
      </c>
      <c r="D20" s="21">
        <v>46</v>
      </c>
      <c r="E20" s="11">
        <f t="shared" si="0"/>
        <v>0.66999902756118002</v>
      </c>
      <c r="F20" s="21">
        <v>3565</v>
      </c>
      <c r="G20" s="11">
        <f t="shared" si="1"/>
        <v>1.8342562926824751E-3</v>
      </c>
      <c r="H20" s="21">
        <v>371</v>
      </c>
      <c r="I20" s="11">
        <f t="shared" si="2"/>
        <v>1.9088613873357595E-4</v>
      </c>
    </row>
    <row r="21" spans="1:9" x14ac:dyDescent="0.45">
      <c r="A21" s="12" t="s">
        <v>22</v>
      </c>
      <c r="B21" s="20">
        <v>7385810</v>
      </c>
      <c r="C21" s="21">
        <v>4841821</v>
      </c>
      <c r="D21" s="21">
        <v>130</v>
      </c>
      <c r="E21" s="11">
        <f t="shared" si="0"/>
        <v>0.65553960906115916</v>
      </c>
      <c r="F21" s="21">
        <v>15459</v>
      </c>
      <c r="G21" s="11">
        <f t="shared" si="1"/>
        <v>2.0930676527015995E-3</v>
      </c>
      <c r="H21" s="21">
        <v>1898</v>
      </c>
      <c r="I21" s="11">
        <f t="shared" si="2"/>
        <v>2.5697926158403748E-4</v>
      </c>
    </row>
    <row r="22" spans="1:9" x14ac:dyDescent="0.45">
      <c r="A22" s="12" t="s">
        <v>23</v>
      </c>
      <c r="B22" s="20">
        <v>6310821</v>
      </c>
      <c r="C22" s="21">
        <v>4212063</v>
      </c>
      <c r="D22" s="21">
        <v>217</v>
      </c>
      <c r="E22" s="11">
        <f t="shared" si="0"/>
        <v>0.6674006440683391</v>
      </c>
      <c r="F22" s="21">
        <v>12609</v>
      </c>
      <c r="G22" s="11">
        <f t="shared" si="1"/>
        <v>1.9979967741122749E-3</v>
      </c>
      <c r="H22" s="21">
        <v>1436</v>
      </c>
      <c r="I22" s="11">
        <f t="shared" si="2"/>
        <v>2.275456711575245E-4</v>
      </c>
    </row>
    <row r="23" spans="1:9" x14ac:dyDescent="0.45">
      <c r="A23" s="12" t="s">
        <v>24</v>
      </c>
      <c r="B23" s="20">
        <v>13794837</v>
      </c>
      <c r="C23" s="21">
        <v>8762887</v>
      </c>
      <c r="D23" s="21">
        <v>567</v>
      </c>
      <c r="E23" s="11">
        <f t="shared" si="0"/>
        <v>0.63518836793794664</v>
      </c>
      <c r="F23" s="21">
        <v>23149</v>
      </c>
      <c r="G23" s="11">
        <f t="shared" si="1"/>
        <v>1.6780915932533308E-3</v>
      </c>
      <c r="H23" s="21">
        <v>2247</v>
      </c>
      <c r="I23" s="11">
        <f t="shared" si="2"/>
        <v>1.6288702795110954E-4</v>
      </c>
    </row>
    <row r="24" spans="1:9" x14ac:dyDescent="0.45">
      <c r="A24" s="12" t="s">
        <v>25</v>
      </c>
      <c r="B24" s="20">
        <v>9215144</v>
      </c>
      <c r="C24" s="21">
        <v>5967212</v>
      </c>
      <c r="D24" s="21">
        <v>278</v>
      </c>
      <c r="E24" s="11">
        <f t="shared" si="0"/>
        <v>0.64751391839346184</v>
      </c>
      <c r="F24" s="21">
        <v>18066</v>
      </c>
      <c r="G24" s="11">
        <f t="shared" si="1"/>
        <v>1.9604685504643225E-3</v>
      </c>
      <c r="H24" s="21">
        <v>1738</v>
      </c>
      <c r="I24" s="11">
        <f t="shared" si="2"/>
        <v>1.8860258721947265E-4</v>
      </c>
    </row>
    <row r="25" spans="1:9" x14ac:dyDescent="0.45">
      <c r="A25" s="12" t="s">
        <v>26</v>
      </c>
      <c r="B25" s="20">
        <v>2188274</v>
      </c>
      <c r="C25" s="21">
        <v>1601468</v>
      </c>
      <c r="D25" s="21">
        <v>4</v>
      </c>
      <c r="E25" s="11">
        <f t="shared" si="0"/>
        <v>0.73183888306491784</v>
      </c>
      <c r="F25" s="21">
        <v>2835</v>
      </c>
      <c r="G25" s="11">
        <f t="shared" si="1"/>
        <v>1.295541600366316E-3</v>
      </c>
      <c r="H25" s="21">
        <v>320</v>
      </c>
      <c r="I25" s="11">
        <f t="shared" si="2"/>
        <v>1.4623397252812033E-4</v>
      </c>
    </row>
    <row r="26" spans="1:9" x14ac:dyDescent="0.45">
      <c r="A26" s="12" t="s">
        <v>27</v>
      </c>
      <c r="B26" s="20">
        <v>1037280</v>
      </c>
      <c r="C26" s="21">
        <v>720446</v>
      </c>
      <c r="D26" s="21">
        <v>10</v>
      </c>
      <c r="E26" s="11">
        <f t="shared" si="0"/>
        <v>0.69454342125559154</v>
      </c>
      <c r="F26" s="21">
        <v>1661</v>
      </c>
      <c r="G26" s="11">
        <f t="shared" si="1"/>
        <v>1.6013034089156254E-3</v>
      </c>
      <c r="H26" s="21">
        <v>257</v>
      </c>
      <c r="I26" s="11">
        <f t="shared" si="2"/>
        <v>2.4776338115070184E-4</v>
      </c>
    </row>
    <row r="27" spans="1:9" x14ac:dyDescent="0.45">
      <c r="A27" s="12" t="s">
        <v>28</v>
      </c>
      <c r="B27" s="20">
        <v>1124501</v>
      </c>
      <c r="C27" s="21">
        <v>742126</v>
      </c>
      <c r="D27" s="21">
        <v>53</v>
      </c>
      <c r="E27" s="11">
        <f t="shared" si="0"/>
        <v>0.65991315258945971</v>
      </c>
      <c r="F27" s="21">
        <v>2400</v>
      </c>
      <c r="G27" s="11">
        <f t="shared" si="1"/>
        <v>2.1342800050867007E-3</v>
      </c>
      <c r="H27" s="21">
        <v>194</v>
      </c>
      <c r="I27" s="11">
        <f t="shared" si="2"/>
        <v>1.7252096707784164E-4</v>
      </c>
    </row>
    <row r="28" spans="1:9" x14ac:dyDescent="0.45">
      <c r="A28" s="12" t="s">
        <v>29</v>
      </c>
      <c r="B28" s="20">
        <v>767548</v>
      </c>
      <c r="C28" s="21">
        <v>518573</v>
      </c>
      <c r="D28" s="21">
        <v>47</v>
      </c>
      <c r="E28" s="11">
        <f t="shared" si="0"/>
        <v>0.67556165868453832</v>
      </c>
      <c r="F28" s="21">
        <v>1077</v>
      </c>
      <c r="G28" s="11">
        <f t="shared" si="1"/>
        <v>1.4031695737595565E-3</v>
      </c>
      <c r="H28" s="21">
        <v>401</v>
      </c>
      <c r="I28" s="11">
        <f t="shared" si="2"/>
        <v>5.2244289607946348E-4</v>
      </c>
    </row>
    <row r="29" spans="1:9" x14ac:dyDescent="0.45">
      <c r="A29" s="12" t="s">
        <v>30</v>
      </c>
      <c r="B29" s="20">
        <v>816231</v>
      </c>
      <c r="C29" s="21">
        <v>545817</v>
      </c>
      <c r="D29" s="21">
        <v>6</v>
      </c>
      <c r="E29" s="11">
        <f t="shared" si="0"/>
        <v>0.66869672923473866</v>
      </c>
      <c r="F29" s="21">
        <v>1168</v>
      </c>
      <c r="G29" s="11">
        <f t="shared" si="1"/>
        <v>1.4309674589668856E-3</v>
      </c>
      <c r="H29" s="21">
        <v>158</v>
      </c>
      <c r="I29" s="11">
        <f t="shared" si="2"/>
        <v>1.9357265283969857E-4</v>
      </c>
    </row>
    <row r="30" spans="1:9" x14ac:dyDescent="0.45">
      <c r="A30" s="12" t="s">
        <v>31</v>
      </c>
      <c r="B30" s="20">
        <v>2056494</v>
      </c>
      <c r="C30" s="21">
        <v>1436626</v>
      </c>
      <c r="D30" s="21">
        <v>18</v>
      </c>
      <c r="E30" s="11">
        <f t="shared" si="0"/>
        <v>0.69857145218998939</v>
      </c>
      <c r="F30" s="21">
        <v>3767</v>
      </c>
      <c r="G30" s="11">
        <f t="shared" si="1"/>
        <v>1.8317583226598278E-3</v>
      </c>
      <c r="H30" s="21">
        <v>597</v>
      </c>
      <c r="I30" s="11">
        <f t="shared" si="2"/>
        <v>2.9029989875973378E-4</v>
      </c>
    </row>
    <row r="31" spans="1:9" x14ac:dyDescent="0.45">
      <c r="A31" s="12" t="s">
        <v>32</v>
      </c>
      <c r="B31" s="20">
        <v>1996605</v>
      </c>
      <c r="C31" s="21">
        <v>1347635</v>
      </c>
      <c r="D31" s="21">
        <v>45</v>
      </c>
      <c r="E31" s="11">
        <f t="shared" si="0"/>
        <v>0.67494071185837956</v>
      </c>
      <c r="F31" s="21">
        <v>3048</v>
      </c>
      <c r="G31" s="11">
        <f t="shared" si="1"/>
        <v>1.5265913888826282E-3</v>
      </c>
      <c r="H31" s="21">
        <v>174</v>
      </c>
      <c r="I31" s="11">
        <f t="shared" si="2"/>
        <v>8.7147933617315399E-5</v>
      </c>
    </row>
    <row r="32" spans="1:9" x14ac:dyDescent="0.45">
      <c r="A32" s="12" t="s">
        <v>33</v>
      </c>
      <c r="B32" s="20">
        <v>3658300</v>
      </c>
      <c r="C32" s="21">
        <v>2462671</v>
      </c>
      <c r="D32" s="21">
        <v>51</v>
      </c>
      <c r="E32" s="11">
        <f t="shared" si="0"/>
        <v>0.67315966432495966</v>
      </c>
      <c r="F32" s="21">
        <v>7656</v>
      </c>
      <c r="G32" s="11">
        <f t="shared" si="1"/>
        <v>2.0927753328048547E-3</v>
      </c>
      <c r="H32" s="21">
        <v>611</v>
      </c>
      <c r="I32" s="11">
        <f t="shared" si="2"/>
        <v>1.6701746712954104E-4</v>
      </c>
    </row>
    <row r="33" spans="1:9" x14ac:dyDescent="0.45">
      <c r="A33" s="12" t="s">
        <v>34</v>
      </c>
      <c r="B33" s="20">
        <v>7528445</v>
      </c>
      <c r="C33" s="21">
        <v>4636981</v>
      </c>
      <c r="D33" s="21">
        <v>155</v>
      </c>
      <c r="E33" s="11">
        <f t="shared" si="0"/>
        <v>0.61590753469009873</v>
      </c>
      <c r="F33" s="21">
        <v>12497</v>
      </c>
      <c r="G33" s="11">
        <f t="shared" si="1"/>
        <v>1.6599709501762981E-3</v>
      </c>
      <c r="H33" s="21">
        <v>1290</v>
      </c>
      <c r="I33" s="11">
        <f t="shared" si="2"/>
        <v>1.7135012608845518E-4</v>
      </c>
    </row>
    <row r="34" spans="1:9" x14ac:dyDescent="0.45">
      <c r="A34" s="12" t="s">
        <v>35</v>
      </c>
      <c r="B34" s="20">
        <v>1784880</v>
      </c>
      <c r="C34" s="21">
        <v>1169452</v>
      </c>
      <c r="D34" s="21">
        <v>44</v>
      </c>
      <c r="E34" s="11">
        <f t="shared" si="0"/>
        <v>0.65517457756263731</v>
      </c>
      <c r="F34" s="21">
        <v>3598</v>
      </c>
      <c r="G34" s="11">
        <f t="shared" si="1"/>
        <v>2.015821791941195E-3</v>
      </c>
      <c r="H34" s="21">
        <v>498</v>
      </c>
      <c r="I34" s="11">
        <f t="shared" si="2"/>
        <v>2.7901035363721933E-4</v>
      </c>
    </row>
    <row r="35" spans="1:9" x14ac:dyDescent="0.45">
      <c r="A35" s="12" t="s">
        <v>36</v>
      </c>
      <c r="B35" s="20">
        <v>1415176</v>
      </c>
      <c r="C35" s="21">
        <v>899034</v>
      </c>
      <c r="D35" s="21">
        <v>14</v>
      </c>
      <c r="E35" s="11">
        <f t="shared" si="0"/>
        <v>0.63527080730594643</v>
      </c>
      <c r="F35" s="21">
        <v>2943</v>
      </c>
      <c r="G35" s="11">
        <f t="shared" si="1"/>
        <v>2.0795999932163916E-3</v>
      </c>
      <c r="H35" s="21">
        <v>183</v>
      </c>
      <c r="I35" s="11">
        <f t="shared" si="2"/>
        <v>1.2931253780448511E-4</v>
      </c>
    </row>
    <row r="36" spans="1:9" x14ac:dyDescent="0.45">
      <c r="A36" s="12" t="s">
        <v>37</v>
      </c>
      <c r="B36" s="20">
        <v>2511426</v>
      </c>
      <c r="C36" s="21">
        <v>1556619</v>
      </c>
      <c r="D36" s="21">
        <v>78</v>
      </c>
      <c r="E36" s="11">
        <f t="shared" si="0"/>
        <v>0.61978374039290829</v>
      </c>
      <c r="F36" s="21">
        <v>6245</v>
      </c>
      <c r="G36" s="11">
        <f t="shared" si="1"/>
        <v>2.4866350830165811E-3</v>
      </c>
      <c r="H36" s="21">
        <v>668</v>
      </c>
      <c r="I36" s="11">
        <f t="shared" si="2"/>
        <v>2.6598434514893133E-4</v>
      </c>
    </row>
    <row r="37" spans="1:9" x14ac:dyDescent="0.45">
      <c r="A37" s="12" t="s">
        <v>38</v>
      </c>
      <c r="B37" s="20">
        <v>8800726</v>
      </c>
      <c r="C37" s="21">
        <v>5139060</v>
      </c>
      <c r="D37" s="21">
        <v>449</v>
      </c>
      <c r="E37" s="11">
        <f t="shared" si="0"/>
        <v>0.58388489767775975</v>
      </c>
      <c r="F37" s="21">
        <v>17680</v>
      </c>
      <c r="G37" s="11">
        <f t="shared" si="1"/>
        <v>2.0089251727641562E-3</v>
      </c>
      <c r="H37" s="21">
        <v>1754</v>
      </c>
      <c r="I37" s="11">
        <f t="shared" si="2"/>
        <v>1.9930173942467929E-4</v>
      </c>
    </row>
    <row r="38" spans="1:9" x14ac:dyDescent="0.45">
      <c r="A38" s="12" t="s">
        <v>39</v>
      </c>
      <c r="B38" s="20">
        <v>5488603</v>
      </c>
      <c r="C38" s="21">
        <v>3410813</v>
      </c>
      <c r="D38" s="21">
        <v>84</v>
      </c>
      <c r="E38" s="11">
        <f t="shared" si="0"/>
        <v>0.62142024117976835</v>
      </c>
      <c r="F38" s="21">
        <v>10612</v>
      </c>
      <c r="G38" s="11">
        <f t="shared" si="1"/>
        <v>1.9334610282434345E-3</v>
      </c>
      <c r="H38" s="21">
        <v>848</v>
      </c>
      <c r="I38" s="11">
        <f t="shared" si="2"/>
        <v>1.5450197436396839E-4</v>
      </c>
    </row>
    <row r="39" spans="1:9" x14ac:dyDescent="0.45">
      <c r="A39" s="12" t="s">
        <v>40</v>
      </c>
      <c r="B39" s="20">
        <v>1335166</v>
      </c>
      <c r="C39" s="21">
        <v>861639</v>
      </c>
      <c r="D39" s="21">
        <v>42</v>
      </c>
      <c r="E39" s="11">
        <f t="shared" si="0"/>
        <v>0.64531077034615925</v>
      </c>
      <c r="F39" s="21">
        <v>2520</v>
      </c>
      <c r="G39" s="11">
        <f t="shared" si="1"/>
        <v>1.8874057607818054E-3</v>
      </c>
      <c r="H39" s="21">
        <v>424</v>
      </c>
      <c r="I39" s="11">
        <f t="shared" si="2"/>
        <v>3.175635089569387E-4</v>
      </c>
    </row>
    <row r="40" spans="1:9" x14ac:dyDescent="0.45">
      <c r="A40" s="12" t="s">
        <v>41</v>
      </c>
      <c r="B40" s="20">
        <v>934751</v>
      </c>
      <c r="C40" s="21">
        <v>604235</v>
      </c>
      <c r="D40" s="21">
        <v>15</v>
      </c>
      <c r="E40" s="11">
        <f t="shared" si="0"/>
        <v>0.64639674095026378</v>
      </c>
      <c r="F40" s="21">
        <v>1608</v>
      </c>
      <c r="G40" s="11">
        <f t="shared" si="1"/>
        <v>1.7202442147694948E-3</v>
      </c>
      <c r="H40" s="21">
        <v>139</v>
      </c>
      <c r="I40" s="11">
        <f t="shared" si="2"/>
        <v>1.4870270264487548E-4</v>
      </c>
    </row>
    <row r="41" spans="1:9" x14ac:dyDescent="0.45">
      <c r="A41" s="12" t="s">
        <v>42</v>
      </c>
      <c r="B41" s="20">
        <v>551609</v>
      </c>
      <c r="C41" s="21">
        <v>355731</v>
      </c>
      <c r="D41" s="21">
        <v>1</v>
      </c>
      <c r="E41" s="11">
        <f t="shared" si="0"/>
        <v>0.6448952065684207</v>
      </c>
      <c r="F41" s="21">
        <v>721</v>
      </c>
      <c r="G41" s="11">
        <f t="shared" si="1"/>
        <v>1.3070852723577752E-3</v>
      </c>
      <c r="H41" s="21">
        <v>52</v>
      </c>
      <c r="I41" s="11">
        <f t="shared" si="2"/>
        <v>9.4269672902363809E-5</v>
      </c>
    </row>
    <row r="42" spans="1:9" x14ac:dyDescent="0.45">
      <c r="A42" s="12" t="s">
        <v>43</v>
      </c>
      <c r="B42" s="20">
        <v>666176</v>
      </c>
      <c r="C42" s="21">
        <v>457896</v>
      </c>
      <c r="D42" s="21">
        <v>11</v>
      </c>
      <c r="E42" s="11">
        <f t="shared" si="0"/>
        <v>0.68733337736574118</v>
      </c>
      <c r="F42" s="21">
        <v>1116</v>
      </c>
      <c r="G42" s="11">
        <f t="shared" si="1"/>
        <v>1.6752329714669997E-3</v>
      </c>
      <c r="H42" s="21">
        <v>82</v>
      </c>
      <c r="I42" s="11">
        <f t="shared" si="2"/>
        <v>1.2309059467768276E-4</v>
      </c>
    </row>
    <row r="43" spans="1:9" x14ac:dyDescent="0.45">
      <c r="A43" s="12" t="s">
        <v>44</v>
      </c>
      <c r="B43" s="20">
        <v>1879187</v>
      </c>
      <c r="C43" s="21">
        <v>1207429</v>
      </c>
      <c r="D43" s="21">
        <v>33</v>
      </c>
      <c r="E43" s="11">
        <f t="shared" si="0"/>
        <v>0.6425097661914434</v>
      </c>
      <c r="F43" s="21">
        <v>4436</v>
      </c>
      <c r="G43" s="11">
        <f t="shared" si="1"/>
        <v>2.3605952999887717E-3</v>
      </c>
      <c r="H43" s="21">
        <v>659</v>
      </c>
      <c r="I43" s="11">
        <f t="shared" si="2"/>
        <v>3.5068356688291264E-4</v>
      </c>
    </row>
    <row r="44" spans="1:9" x14ac:dyDescent="0.45">
      <c r="A44" s="12" t="s">
        <v>45</v>
      </c>
      <c r="B44" s="20">
        <v>2788648</v>
      </c>
      <c r="C44" s="21">
        <v>1749881</v>
      </c>
      <c r="D44" s="21">
        <v>26</v>
      </c>
      <c r="E44" s="11">
        <f t="shared" si="0"/>
        <v>0.62749224713911544</v>
      </c>
      <c r="F44" s="21">
        <v>4313</v>
      </c>
      <c r="G44" s="11">
        <f t="shared" si="1"/>
        <v>1.5466276130942306E-3</v>
      </c>
      <c r="H44" s="21">
        <v>404</v>
      </c>
      <c r="I44" s="11">
        <f t="shared" si="2"/>
        <v>1.4487307110829333E-4</v>
      </c>
    </row>
    <row r="45" spans="1:9" x14ac:dyDescent="0.45">
      <c r="A45" s="12" t="s">
        <v>46</v>
      </c>
      <c r="B45" s="20">
        <v>1340431</v>
      </c>
      <c r="C45" s="21">
        <v>919672</v>
      </c>
      <c r="D45" s="21">
        <v>52</v>
      </c>
      <c r="E45" s="11">
        <f t="shared" si="0"/>
        <v>0.68606291558461419</v>
      </c>
      <c r="F45" s="21">
        <v>1765</v>
      </c>
      <c r="G45" s="11">
        <f t="shared" si="1"/>
        <v>1.3167406602801637E-3</v>
      </c>
      <c r="H45" s="21">
        <v>267</v>
      </c>
      <c r="I45" s="11">
        <f t="shared" si="2"/>
        <v>1.9918966362311824E-4</v>
      </c>
    </row>
    <row r="46" spans="1:9" x14ac:dyDescent="0.45">
      <c r="A46" s="12" t="s">
        <v>47</v>
      </c>
      <c r="B46" s="20">
        <v>726558</v>
      </c>
      <c r="C46" s="21">
        <v>485062</v>
      </c>
      <c r="D46" s="21">
        <v>4</v>
      </c>
      <c r="E46" s="11">
        <f t="shared" si="0"/>
        <v>0.66761084455748887</v>
      </c>
      <c r="F46" s="21">
        <v>1036</v>
      </c>
      <c r="G46" s="11">
        <f t="shared" si="1"/>
        <v>1.4259013045070043E-3</v>
      </c>
      <c r="H46" s="21">
        <v>93</v>
      </c>
      <c r="I46" s="11">
        <f t="shared" si="2"/>
        <v>1.2800079277910367E-4</v>
      </c>
    </row>
    <row r="47" spans="1:9" x14ac:dyDescent="0.45">
      <c r="A47" s="12" t="s">
        <v>48</v>
      </c>
      <c r="B47" s="20">
        <v>964857</v>
      </c>
      <c r="C47" s="21">
        <v>621711</v>
      </c>
      <c r="D47" s="21">
        <v>12</v>
      </c>
      <c r="E47" s="11">
        <f t="shared" si="0"/>
        <v>0.64434315136854481</v>
      </c>
      <c r="F47" s="21">
        <v>1685</v>
      </c>
      <c r="G47" s="11">
        <f t="shared" si="1"/>
        <v>1.7463727785568225E-3</v>
      </c>
      <c r="H47" s="21">
        <v>87</v>
      </c>
      <c r="I47" s="11">
        <f t="shared" si="2"/>
        <v>9.0168802216286978E-5</v>
      </c>
    </row>
    <row r="48" spans="1:9" x14ac:dyDescent="0.45">
      <c r="A48" s="12" t="s">
        <v>49</v>
      </c>
      <c r="B48" s="20">
        <v>1341487</v>
      </c>
      <c r="C48" s="21">
        <v>897805</v>
      </c>
      <c r="D48" s="21">
        <v>39</v>
      </c>
      <c r="E48" s="11">
        <f t="shared" si="0"/>
        <v>0.66923197913956678</v>
      </c>
      <c r="F48" s="21">
        <v>2011</v>
      </c>
      <c r="G48" s="11">
        <f t="shared" si="1"/>
        <v>1.4990827343090167E-3</v>
      </c>
      <c r="H48" s="21">
        <v>53</v>
      </c>
      <c r="I48" s="11">
        <f t="shared" si="2"/>
        <v>3.9508396279650867E-5</v>
      </c>
    </row>
    <row r="49" spans="1:9" x14ac:dyDescent="0.45">
      <c r="A49" s="12" t="s">
        <v>50</v>
      </c>
      <c r="B49" s="20">
        <v>692927</v>
      </c>
      <c r="C49" s="21">
        <v>447174</v>
      </c>
      <c r="D49" s="21">
        <v>16</v>
      </c>
      <c r="E49" s="11">
        <f t="shared" si="0"/>
        <v>0.64531761643001351</v>
      </c>
      <c r="F49" s="21">
        <v>1063</v>
      </c>
      <c r="G49" s="11">
        <f t="shared" si="1"/>
        <v>1.5340721316964125E-3</v>
      </c>
      <c r="H49" s="21">
        <v>163</v>
      </c>
      <c r="I49" s="11">
        <f t="shared" si="2"/>
        <v>2.3523401454987321E-4</v>
      </c>
    </row>
    <row r="50" spans="1:9" x14ac:dyDescent="0.45">
      <c r="A50" s="12" t="s">
        <v>51</v>
      </c>
      <c r="B50" s="20">
        <v>5108414</v>
      </c>
      <c r="C50" s="21">
        <v>3143374</v>
      </c>
      <c r="D50" s="21">
        <v>377</v>
      </c>
      <c r="E50" s="11">
        <f t="shared" si="0"/>
        <v>0.61525886508023819</v>
      </c>
      <c r="F50" s="21">
        <v>8855</v>
      </c>
      <c r="G50" s="11">
        <f t="shared" si="1"/>
        <v>1.7334147154087355E-3</v>
      </c>
      <c r="H50" s="21">
        <v>888</v>
      </c>
      <c r="I50" s="11">
        <f t="shared" si="2"/>
        <v>1.7383086022393644E-4</v>
      </c>
    </row>
    <row r="51" spans="1:9" x14ac:dyDescent="0.45">
      <c r="A51" s="12" t="s">
        <v>52</v>
      </c>
      <c r="B51" s="20">
        <v>812168</v>
      </c>
      <c r="C51" s="21">
        <v>511308</v>
      </c>
      <c r="D51" s="21">
        <v>145</v>
      </c>
      <c r="E51" s="11">
        <f t="shared" si="0"/>
        <v>0.62938086701273632</v>
      </c>
      <c r="F51" s="21">
        <v>1524</v>
      </c>
      <c r="G51" s="11">
        <f t="shared" si="1"/>
        <v>1.8764590577318978E-3</v>
      </c>
      <c r="H51" s="21">
        <v>173</v>
      </c>
      <c r="I51" s="11">
        <f t="shared" si="2"/>
        <v>2.1301011613360783E-4</v>
      </c>
    </row>
    <row r="52" spans="1:9" x14ac:dyDescent="0.45">
      <c r="A52" s="12" t="s">
        <v>53</v>
      </c>
      <c r="B52" s="20">
        <v>1319965</v>
      </c>
      <c r="C52" s="21">
        <v>904051</v>
      </c>
      <c r="D52" s="21">
        <v>11</v>
      </c>
      <c r="E52" s="11">
        <f t="shared" si="0"/>
        <v>0.68489694802513701</v>
      </c>
      <c r="F52" s="21">
        <v>2274</v>
      </c>
      <c r="G52" s="11">
        <f t="shared" si="1"/>
        <v>1.7227729523131294E-3</v>
      </c>
      <c r="H52" s="21">
        <v>495</v>
      </c>
      <c r="I52" s="11">
        <f t="shared" si="2"/>
        <v>3.7500994344547017E-4</v>
      </c>
    </row>
    <row r="53" spans="1:9" x14ac:dyDescent="0.45">
      <c r="A53" s="12" t="s">
        <v>54</v>
      </c>
      <c r="B53" s="20">
        <v>1747317</v>
      </c>
      <c r="C53" s="21">
        <v>1171445</v>
      </c>
      <c r="D53" s="21">
        <v>56</v>
      </c>
      <c r="E53" s="11">
        <f t="shared" si="0"/>
        <v>0.67039295102148033</v>
      </c>
      <c r="F53" s="21">
        <v>3225</v>
      </c>
      <c r="G53" s="11">
        <f t="shared" si="1"/>
        <v>1.845686844459248E-3</v>
      </c>
      <c r="H53" s="21">
        <v>555</v>
      </c>
      <c r="I53" s="11">
        <f t="shared" si="2"/>
        <v>3.1762982904647523E-4</v>
      </c>
    </row>
    <row r="54" spans="1:9" x14ac:dyDescent="0.45">
      <c r="A54" s="12" t="s">
        <v>55</v>
      </c>
      <c r="B54" s="20">
        <v>1131106</v>
      </c>
      <c r="C54" s="21">
        <v>743211</v>
      </c>
      <c r="D54" s="21">
        <v>114</v>
      </c>
      <c r="E54" s="11">
        <f t="shared" si="0"/>
        <v>0.65696495288682055</v>
      </c>
      <c r="F54" s="21">
        <v>1702</v>
      </c>
      <c r="G54" s="11">
        <f t="shared" si="1"/>
        <v>1.5047219270342479E-3</v>
      </c>
      <c r="H54" s="21">
        <v>205</v>
      </c>
      <c r="I54" s="11">
        <f t="shared" si="2"/>
        <v>1.8123853997768555E-4</v>
      </c>
    </row>
    <row r="55" spans="1:9" x14ac:dyDescent="0.45">
      <c r="A55" s="12" t="s">
        <v>56</v>
      </c>
      <c r="B55" s="20">
        <v>1078190</v>
      </c>
      <c r="C55" s="21">
        <v>691417</v>
      </c>
      <c r="D55" s="21">
        <v>122</v>
      </c>
      <c r="E55" s="11">
        <f t="shared" si="0"/>
        <v>0.64116250382585627</v>
      </c>
      <c r="F55" s="21">
        <v>2046</v>
      </c>
      <c r="G55" s="11">
        <f t="shared" si="1"/>
        <v>1.8976247229152562E-3</v>
      </c>
      <c r="H55" s="21">
        <v>236</v>
      </c>
      <c r="I55" s="11">
        <f t="shared" si="2"/>
        <v>2.1888535415835798E-4</v>
      </c>
    </row>
    <row r="56" spans="1:9" x14ac:dyDescent="0.45">
      <c r="A56" s="12" t="s">
        <v>57</v>
      </c>
      <c r="B56" s="20">
        <v>1605061</v>
      </c>
      <c r="C56" s="21">
        <v>1061542</v>
      </c>
      <c r="D56" s="21">
        <v>66</v>
      </c>
      <c r="E56" s="11">
        <f t="shared" si="0"/>
        <v>0.66133062855555025</v>
      </c>
      <c r="F56" s="21">
        <v>3329</v>
      </c>
      <c r="G56" s="11">
        <f t="shared" si="1"/>
        <v>2.0740644748081225E-3</v>
      </c>
      <c r="H56" s="21">
        <v>336</v>
      </c>
      <c r="I56" s="11">
        <f t="shared" si="2"/>
        <v>2.0933783825038426E-4</v>
      </c>
    </row>
    <row r="57" spans="1:9" x14ac:dyDescent="0.45">
      <c r="A57" s="12" t="s">
        <v>58</v>
      </c>
      <c r="B57" s="20">
        <v>1485316</v>
      </c>
      <c r="C57" s="21">
        <v>714928</v>
      </c>
      <c r="D57" s="21">
        <v>85</v>
      </c>
      <c r="E57" s="11">
        <f t="shared" si="0"/>
        <v>0.48127334520061726</v>
      </c>
      <c r="F57" s="21">
        <v>1923</v>
      </c>
      <c r="G57" s="11">
        <f t="shared" si="1"/>
        <v>1.2946739952979702E-3</v>
      </c>
      <c r="H57" s="21">
        <v>424</v>
      </c>
      <c r="I57" s="11">
        <f t="shared" si="2"/>
        <v>2.8546114092893365E-4</v>
      </c>
    </row>
    <row r="58" spans="1:9" ht="9.75" customHeight="1" x14ac:dyDescent="0.45">
      <c r="A58" s="4"/>
      <c r="B58" s="13"/>
      <c r="C58" s="14"/>
      <c r="D58" s="14"/>
      <c r="E58" s="15"/>
      <c r="F58" s="16"/>
      <c r="G58" s="15"/>
      <c r="H58" s="16"/>
      <c r="I58" s="15"/>
    </row>
    <row r="59" spans="1:9" ht="18.75" customHeight="1" x14ac:dyDescent="0.45">
      <c r="A59" s="2" t="s">
        <v>59</v>
      </c>
      <c r="B59" s="13"/>
      <c r="C59" s="14"/>
      <c r="D59" s="14"/>
      <c r="E59" s="15"/>
      <c r="F59" s="16"/>
      <c r="G59" s="15"/>
      <c r="H59" s="16"/>
      <c r="I59" s="15"/>
    </row>
    <row r="60" spans="1:9" ht="18.75" customHeight="1" x14ac:dyDescent="0.45">
      <c r="A60" s="2" t="s">
        <v>60</v>
      </c>
      <c r="B60" s="13"/>
      <c r="C60" s="14"/>
      <c r="D60" s="14"/>
      <c r="E60" s="15"/>
      <c r="F60" s="16"/>
      <c r="G60" s="15"/>
      <c r="H60" s="16"/>
      <c r="I60" s="15"/>
    </row>
    <row r="61" spans="1:9" x14ac:dyDescent="0.45">
      <c r="A61" s="2" t="s">
        <v>61</v>
      </c>
      <c r="B61" s="17"/>
      <c r="C61" s="17"/>
      <c r="D61" s="17"/>
      <c r="E61" s="18"/>
      <c r="F61" s="18"/>
      <c r="G61" s="18"/>
      <c r="H61" s="18"/>
      <c r="I61" s="18"/>
    </row>
    <row r="62" spans="1:9" x14ac:dyDescent="0.45">
      <c r="A62" s="2" t="s">
        <v>62</v>
      </c>
    </row>
    <row r="63" spans="1:9" s="70" customFormat="1" x14ac:dyDescent="0.45">
      <c r="A63" s="77" t="s">
        <v>158</v>
      </c>
      <c r="B63" s="59"/>
      <c r="C63" s="59"/>
      <c r="D63" s="59"/>
      <c r="F63" s="59"/>
      <c r="H63" s="59"/>
    </row>
    <row r="64" spans="1:9" x14ac:dyDescent="0.45">
      <c r="A64" s="49" t="s">
        <v>63</v>
      </c>
      <c r="B64" s="51"/>
      <c r="C64" s="51"/>
      <c r="D64" s="51"/>
      <c r="E64" s="24"/>
      <c r="F64" s="24"/>
      <c r="G64" s="24"/>
      <c r="H64" s="24"/>
      <c r="I64" s="24"/>
    </row>
  </sheetData>
  <mergeCells count="16">
    <mergeCell ref="H7:H9"/>
    <mergeCell ref="E8:E9"/>
    <mergeCell ref="G8:G9"/>
    <mergeCell ref="I8:I9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3:I3"/>
    <mergeCell ref="D8:D9"/>
  </mergeCells>
  <phoneticPr fontId="2"/>
  <pageMargins left="0.7" right="0.7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topLeftCell="B1" zoomScaleNormal="100" zoomScaleSheetLayoutView="100" workbookViewId="0">
      <selection activeCell="H39" sqref="H39"/>
    </sheetView>
  </sheetViews>
  <sheetFormatPr defaultRowHeight="18" x14ac:dyDescent="0.45"/>
  <cols>
    <col min="1" max="1" width="13.59765625" customWidth="1"/>
    <col min="2" max="4" width="13.59765625" style="1" customWidth="1"/>
    <col min="5" max="5" width="13.59765625" customWidth="1"/>
    <col min="6" max="6" width="13.59765625" style="1" customWidth="1"/>
    <col min="7" max="7" width="13.59765625" customWidth="1"/>
    <col min="8" max="8" width="13.59765625" style="1" customWidth="1"/>
    <col min="9" max="9" width="15.69921875" customWidth="1"/>
    <col min="11" max="11" width="9.5" bestFit="1" customWidth="1"/>
  </cols>
  <sheetData>
    <row r="1" spans="1:9" x14ac:dyDescent="0.45">
      <c r="A1" s="84" t="s">
        <v>64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3"/>
      <c r="G2" s="2"/>
      <c r="H2" s="3"/>
      <c r="I2" s="2"/>
    </row>
    <row r="3" spans="1:9" x14ac:dyDescent="0.45">
      <c r="A3" s="4"/>
      <c r="B3" s="5"/>
      <c r="C3" s="5"/>
      <c r="D3" s="5"/>
      <c r="E3" s="4"/>
      <c r="F3" s="19"/>
      <c r="G3" s="6"/>
      <c r="H3" s="101">
        <f>'進捗状況 (都道府県別)'!H3</f>
        <v>44813</v>
      </c>
      <c r="I3" s="101"/>
    </row>
    <row r="4" spans="1:9" x14ac:dyDescent="0.45">
      <c r="A4" s="2" t="s">
        <v>65</v>
      </c>
      <c r="B4" s="5"/>
      <c r="C4" s="5"/>
      <c r="D4" s="5"/>
      <c r="E4" s="4"/>
      <c r="F4" s="19"/>
      <c r="G4" s="6"/>
      <c r="H4" s="19"/>
      <c r="I4" s="7" t="s">
        <v>1</v>
      </c>
    </row>
    <row r="5" spans="1:9" ht="24" customHeight="1" x14ac:dyDescent="0.45">
      <c r="A5" s="104" t="s">
        <v>66</v>
      </c>
      <c r="B5" s="85" t="s">
        <v>3</v>
      </c>
      <c r="C5" s="81" t="s">
        <v>4</v>
      </c>
      <c r="D5" s="86"/>
      <c r="E5" s="87"/>
      <c r="F5" s="105" t="str">
        <f>'進捗状況 (都道府県別)'!F5</f>
        <v>直近1週間</v>
      </c>
      <c r="G5" s="106"/>
      <c r="H5" s="107">
        <f>'進捗状況 (都道府県別)'!H5:I5</f>
        <v>44812</v>
      </c>
      <c r="I5" s="108"/>
    </row>
    <row r="6" spans="1:9" ht="23.25" customHeight="1" x14ac:dyDescent="0.45">
      <c r="A6" s="104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99" t="s">
        <v>8</v>
      </c>
      <c r="G7" s="8"/>
      <c r="H7" s="99" t="s">
        <v>8</v>
      </c>
      <c r="I7" s="9"/>
    </row>
    <row r="8" spans="1:9" ht="18.75" customHeight="1" x14ac:dyDescent="0.45">
      <c r="A8" s="80"/>
      <c r="B8" s="85"/>
      <c r="C8" s="100"/>
      <c r="D8" s="102" t="s">
        <v>157</v>
      </c>
      <c r="E8" s="83" t="s">
        <v>9</v>
      </c>
      <c r="F8" s="100"/>
      <c r="G8" s="81" t="s">
        <v>10</v>
      </c>
      <c r="H8" s="10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100"/>
      <c r="G9" s="82"/>
      <c r="H9" s="100"/>
      <c r="I9" s="82"/>
    </row>
    <row r="10" spans="1:9" x14ac:dyDescent="0.45">
      <c r="A10" s="10" t="s">
        <v>67</v>
      </c>
      <c r="B10" s="20">
        <f>SUM(B11:B30)</f>
        <v>27484752</v>
      </c>
      <c r="C10" s="21">
        <f>SUM(C11:C30)</f>
        <v>17073068</v>
      </c>
      <c r="D10" s="21">
        <f>SUM(D11:D30)</f>
        <v>698</v>
      </c>
      <c r="E10" s="11">
        <f>(C10-D10)/$B10</f>
        <v>0.62115786964350272</v>
      </c>
      <c r="F10" s="21">
        <f>SUM(F11:F30)</f>
        <v>52715</v>
      </c>
      <c r="G10" s="11">
        <f>F10/$B10</f>
        <v>1.9179725543821535E-3</v>
      </c>
      <c r="H10" s="21">
        <f>SUM(H11:H30)</f>
        <v>5505</v>
      </c>
      <c r="I10" s="11">
        <f>H10/$B10</f>
        <v>2.0029287511853845E-4</v>
      </c>
    </row>
    <row r="11" spans="1:9" x14ac:dyDescent="0.45">
      <c r="A11" s="12" t="s">
        <v>68</v>
      </c>
      <c r="B11" s="20">
        <v>1960668</v>
      </c>
      <c r="C11" s="21">
        <v>1230883</v>
      </c>
      <c r="D11" s="21">
        <v>14</v>
      </c>
      <c r="E11" s="11">
        <f t="shared" ref="E11:E30" si="0">(C11-D11)/$B11</f>
        <v>0.62778042993510375</v>
      </c>
      <c r="F11" s="21">
        <v>3547</v>
      </c>
      <c r="G11" s="11">
        <f t="shared" ref="G11:G30" si="1">F11/$B11</f>
        <v>1.8090773144662942E-3</v>
      </c>
      <c r="H11" s="21">
        <v>611</v>
      </c>
      <c r="I11" s="11">
        <f t="shared" ref="I11:I30" si="2">H11/$B11</f>
        <v>3.1162848580177776E-4</v>
      </c>
    </row>
    <row r="12" spans="1:9" x14ac:dyDescent="0.45">
      <c r="A12" s="12" t="s">
        <v>69</v>
      </c>
      <c r="B12" s="20">
        <v>1065365</v>
      </c>
      <c r="C12" s="21">
        <v>688231</v>
      </c>
      <c r="D12" s="21">
        <v>10</v>
      </c>
      <c r="E12" s="11">
        <f t="shared" si="0"/>
        <v>0.64599550388833871</v>
      </c>
      <c r="F12" s="21">
        <v>2713</v>
      </c>
      <c r="G12" s="11">
        <f t="shared" si="1"/>
        <v>2.5465450807939062E-3</v>
      </c>
      <c r="H12" s="21">
        <v>266</v>
      </c>
      <c r="I12" s="11">
        <f t="shared" si="2"/>
        <v>2.4967968724333916E-4</v>
      </c>
    </row>
    <row r="13" spans="1:9" x14ac:dyDescent="0.45">
      <c r="A13" s="12" t="s">
        <v>70</v>
      </c>
      <c r="B13" s="20">
        <v>1332226</v>
      </c>
      <c r="C13" s="21">
        <v>864249</v>
      </c>
      <c r="D13" s="21">
        <v>2</v>
      </c>
      <c r="E13" s="11">
        <f t="shared" si="0"/>
        <v>0.64872401529470225</v>
      </c>
      <c r="F13" s="21">
        <v>1709</v>
      </c>
      <c r="G13" s="11">
        <f t="shared" si="1"/>
        <v>1.2828153781715714E-3</v>
      </c>
      <c r="H13" s="21">
        <v>253</v>
      </c>
      <c r="I13" s="11">
        <f t="shared" si="2"/>
        <v>1.8990771836009806E-4</v>
      </c>
    </row>
    <row r="14" spans="1:9" x14ac:dyDescent="0.45">
      <c r="A14" s="12" t="s">
        <v>71</v>
      </c>
      <c r="B14" s="20">
        <v>976328</v>
      </c>
      <c r="C14" s="21">
        <v>645956</v>
      </c>
      <c r="D14" s="21">
        <v>0</v>
      </c>
      <c r="E14" s="11">
        <f t="shared" si="0"/>
        <v>0.66161781696315169</v>
      </c>
      <c r="F14" s="21">
        <v>1908</v>
      </c>
      <c r="G14" s="11">
        <f t="shared" si="1"/>
        <v>1.9542612728509273E-3</v>
      </c>
      <c r="H14" s="21">
        <v>182</v>
      </c>
      <c r="I14" s="11">
        <f t="shared" si="2"/>
        <v>1.864127629239354E-4</v>
      </c>
    </row>
    <row r="15" spans="1:9" x14ac:dyDescent="0.45">
      <c r="A15" s="12" t="s">
        <v>72</v>
      </c>
      <c r="B15" s="20">
        <v>3755776</v>
      </c>
      <c r="C15" s="21">
        <v>2444215</v>
      </c>
      <c r="D15" s="21">
        <v>71</v>
      </c>
      <c r="E15" s="11">
        <f t="shared" si="0"/>
        <v>0.65076937495739895</v>
      </c>
      <c r="F15" s="21">
        <v>7341</v>
      </c>
      <c r="G15" s="11">
        <f t="shared" si="1"/>
        <v>1.9545894110830891E-3</v>
      </c>
      <c r="H15" s="21">
        <v>711</v>
      </c>
      <c r="I15" s="11">
        <f t="shared" si="2"/>
        <v>1.8930841455933473E-4</v>
      </c>
    </row>
    <row r="16" spans="1:9" x14ac:dyDescent="0.45">
      <c r="A16" s="12" t="s">
        <v>73</v>
      </c>
      <c r="B16" s="20">
        <v>1522390</v>
      </c>
      <c r="C16" s="21">
        <v>948137</v>
      </c>
      <c r="D16" s="21">
        <v>62</v>
      </c>
      <c r="E16" s="11">
        <f t="shared" si="0"/>
        <v>0.62275435335229479</v>
      </c>
      <c r="F16" s="21">
        <v>3370</v>
      </c>
      <c r="G16" s="11">
        <f t="shared" si="1"/>
        <v>2.2136246296940994E-3</v>
      </c>
      <c r="H16" s="21">
        <v>279</v>
      </c>
      <c r="I16" s="11">
        <f t="shared" si="2"/>
        <v>1.8326447230998627E-4</v>
      </c>
    </row>
    <row r="17" spans="1:9" x14ac:dyDescent="0.45">
      <c r="A17" s="12" t="s">
        <v>74</v>
      </c>
      <c r="B17" s="20">
        <v>719112</v>
      </c>
      <c r="C17" s="21">
        <v>470796</v>
      </c>
      <c r="D17" s="21">
        <v>17</v>
      </c>
      <c r="E17" s="11">
        <f t="shared" si="0"/>
        <v>0.65466714503443135</v>
      </c>
      <c r="F17" s="21">
        <v>1213</v>
      </c>
      <c r="G17" s="11">
        <f t="shared" si="1"/>
        <v>1.6868026121104919E-3</v>
      </c>
      <c r="H17" s="21">
        <v>36</v>
      </c>
      <c r="I17" s="11">
        <f t="shared" si="2"/>
        <v>5.0061742816139904E-5</v>
      </c>
    </row>
    <row r="18" spans="1:9" x14ac:dyDescent="0.45">
      <c r="A18" s="12" t="s">
        <v>75</v>
      </c>
      <c r="B18" s="20">
        <v>779613</v>
      </c>
      <c r="C18" s="21">
        <v>546228</v>
      </c>
      <c r="D18" s="21">
        <v>3</v>
      </c>
      <c r="E18" s="11">
        <f t="shared" si="0"/>
        <v>0.70063608482670248</v>
      </c>
      <c r="F18" s="21">
        <v>1219</v>
      </c>
      <c r="G18" s="11">
        <f t="shared" si="1"/>
        <v>1.5635962971371692E-3</v>
      </c>
      <c r="H18" s="21">
        <v>111</v>
      </c>
      <c r="I18" s="11">
        <f t="shared" si="2"/>
        <v>1.4237833386564872E-4</v>
      </c>
    </row>
    <row r="19" spans="1:9" x14ac:dyDescent="0.45">
      <c r="A19" s="12" t="s">
        <v>76</v>
      </c>
      <c r="B19" s="20">
        <v>689079</v>
      </c>
      <c r="C19" s="21">
        <v>463670</v>
      </c>
      <c r="D19" s="21">
        <v>12</v>
      </c>
      <c r="E19" s="11">
        <f t="shared" si="0"/>
        <v>0.67286624610530865</v>
      </c>
      <c r="F19" s="21">
        <v>1483</v>
      </c>
      <c r="G19" s="11">
        <f t="shared" si="1"/>
        <v>2.1521480120566729E-3</v>
      </c>
      <c r="H19" s="21">
        <v>141</v>
      </c>
      <c r="I19" s="11">
        <f t="shared" si="2"/>
        <v>2.0462095057315635E-4</v>
      </c>
    </row>
    <row r="20" spans="1:9" x14ac:dyDescent="0.45">
      <c r="A20" s="12" t="s">
        <v>77</v>
      </c>
      <c r="B20" s="20">
        <v>795771</v>
      </c>
      <c r="C20" s="21">
        <v>524983</v>
      </c>
      <c r="D20" s="21">
        <v>5</v>
      </c>
      <c r="E20" s="11">
        <f t="shared" si="0"/>
        <v>0.65970989141348457</v>
      </c>
      <c r="F20" s="21">
        <v>1843</v>
      </c>
      <c r="G20" s="11">
        <f t="shared" si="1"/>
        <v>2.3159929175604541E-3</v>
      </c>
      <c r="H20" s="21">
        <v>150</v>
      </c>
      <c r="I20" s="11">
        <f t="shared" si="2"/>
        <v>1.8849643930226158E-4</v>
      </c>
    </row>
    <row r="21" spans="1:9" x14ac:dyDescent="0.45">
      <c r="A21" s="12" t="s">
        <v>78</v>
      </c>
      <c r="B21" s="20">
        <v>2293433</v>
      </c>
      <c r="C21" s="21">
        <v>1380872</v>
      </c>
      <c r="D21" s="21">
        <v>30</v>
      </c>
      <c r="E21" s="11">
        <f t="shared" si="0"/>
        <v>0.60208517100782977</v>
      </c>
      <c r="F21" s="21">
        <v>3523</v>
      </c>
      <c r="G21" s="11">
        <f t="shared" si="1"/>
        <v>1.5361251015399186E-3</v>
      </c>
      <c r="H21" s="21">
        <v>405</v>
      </c>
      <c r="I21" s="11">
        <f t="shared" si="2"/>
        <v>1.7659116268057537E-4</v>
      </c>
    </row>
    <row r="22" spans="1:9" x14ac:dyDescent="0.45">
      <c r="A22" s="12" t="s">
        <v>79</v>
      </c>
      <c r="B22" s="20">
        <v>1388807</v>
      </c>
      <c r="C22" s="21">
        <v>837577</v>
      </c>
      <c r="D22" s="21">
        <v>45</v>
      </c>
      <c r="E22" s="11">
        <f t="shared" si="0"/>
        <v>0.60305859633483994</v>
      </c>
      <c r="F22" s="21">
        <v>3886</v>
      </c>
      <c r="G22" s="11">
        <f t="shared" si="1"/>
        <v>2.7980849750901312E-3</v>
      </c>
      <c r="H22" s="21">
        <v>331</v>
      </c>
      <c r="I22" s="11">
        <f t="shared" si="2"/>
        <v>2.3833405217571629E-4</v>
      </c>
    </row>
    <row r="23" spans="1:9" x14ac:dyDescent="0.45">
      <c r="A23" s="12" t="s">
        <v>80</v>
      </c>
      <c r="B23" s="20">
        <v>2732197</v>
      </c>
      <c r="C23" s="21">
        <v>1499964</v>
      </c>
      <c r="D23" s="21">
        <v>109</v>
      </c>
      <c r="E23" s="11">
        <f t="shared" si="0"/>
        <v>0.54895565729703966</v>
      </c>
      <c r="F23" s="21">
        <v>5471</v>
      </c>
      <c r="G23" s="11">
        <f t="shared" si="1"/>
        <v>2.0024178344387319E-3</v>
      </c>
      <c r="H23" s="21">
        <v>670</v>
      </c>
      <c r="I23" s="11">
        <f t="shared" si="2"/>
        <v>2.4522389856953945E-4</v>
      </c>
    </row>
    <row r="24" spans="1:9" x14ac:dyDescent="0.45">
      <c r="A24" s="12" t="s">
        <v>81</v>
      </c>
      <c r="B24" s="20">
        <v>826154</v>
      </c>
      <c r="C24" s="21">
        <v>492216</v>
      </c>
      <c r="D24" s="21">
        <v>15</v>
      </c>
      <c r="E24" s="11">
        <f t="shared" si="0"/>
        <v>0.59577391140150626</v>
      </c>
      <c r="F24" s="21">
        <v>1660</v>
      </c>
      <c r="G24" s="11">
        <f t="shared" si="1"/>
        <v>2.0093106127913197E-3</v>
      </c>
      <c r="H24" s="21">
        <v>209</v>
      </c>
      <c r="I24" s="11">
        <f t="shared" si="2"/>
        <v>2.5297946871890713E-4</v>
      </c>
    </row>
    <row r="25" spans="1:9" x14ac:dyDescent="0.45">
      <c r="A25" s="12" t="s">
        <v>82</v>
      </c>
      <c r="B25" s="20">
        <v>1517627</v>
      </c>
      <c r="C25" s="21">
        <v>906858</v>
      </c>
      <c r="D25" s="21">
        <v>7</v>
      </c>
      <c r="E25" s="11">
        <f t="shared" si="0"/>
        <v>0.59754537840984645</v>
      </c>
      <c r="F25" s="21">
        <v>3038</v>
      </c>
      <c r="G25" s="11">
        <f t="shared" si="1"/>
        <v>2.0018094037599489E-3</v>
      </c>
      <c r="H25" s="21">
        <v>330</v>
      </c>
      <c r="I25" s="11">
        <f t="shared" si="2"/>
        <v>2.1744473444397074E-4</v>
      </c>
    </row>
    <row r="26" spans="1:9" x14ac:dyDescent="0.45">
      <c r="A26" s="12" t="s">
        <v>83</v>
      </c>
      <c r="B26" s="20">
        <v>704487</v>
      </c>
      <c r="C26" s="21">
        <v>432045</v>
      </c>
      <c r="D26" s="21">
        <v>11</v>
      </c>
      <c r="E26" s="11">
        <f t="shared" si="0"/>
        <v>0.61326042922012758</v>
      </c>
      <c r="F26" s="21">
        <v>1662</v>
      </c>
      <c r="G26" s="11">
        <f t="shared" si="1"/>
        <v>2.3591634764019778E-3</v>
      </c>
      <c r="H26" s="21">
        <v>167</v>
      </c>
      <c r="I26" s="11">
        <f t="shared" si="2"/>
        <v>2.3705192572751521E-4</v>
      </c>
    </row>
    <row r="27" spans="1:9" x14ac:dyDescent="0.45">
      <c r="A27" s="12" t="s">
        <v>84</v>
      </c>
      <c r="B27" s="20">
        <v>1189149</v>
      </c>
      <c r="C27" s="21">
        <v>712116</v>
      </c>
      <c r="D27" s="21">
        <v>4</v>
      </c>
      <c r="E27" s="11">
        <f t="shared" si="0"/>
        <v>0.59884169267265919</v>
      </c>
      <c r="F27" s="21">
        <v>1940</v>
      </c>
      <c r="G27" s="11">
        <f t="shared" si="1"/>
        <v>1.6314187709025531E-3</v>
      </c>
      <c r="H27" s="21">
        <v>137</v>
      </c>
      <c r="I27" s="11">
        <f t="shared" si="2"/>
        <v>1.1520843897610812E-4</v>
      </c>
    </row>
    <row r="28" spans="1:9" x14ac:dyDescent="0.45">
      <c r="A28" s="12" t="s">
        <v>85</v>
      </c>
      <c r="B28" s="20">
        <v>936583</v>
      </c>
      <c r="C28" s="21">
        <v>602057</v>
      </c>
      <c r="D28" s="21">
        <v>268</v>
      </c>
      <c r="E28" s="11">
        <f t="shared" si="0"/>
        <v>0.64253675328294446</v>
      </c>
      <c r="F28" s="21">
        <v>1405</v>
      </c>
      <c r="G28" s="11">
        <f t="shared" si="1"/>
        <v>1.5001339977343171E-3</v>
      </c>
      <c r="H28" s="21">
        <v>189</v>
      </c>
      <c r="I28" s="11">
        <f t="shared" si="2"/>
        <v>2.017973847486021E-4</v>
      </c>
    </row>
    <row r="29" spans="1:9" x14ac:dyDescent="0.45">
      <c r="A29" s="12" t="s">
        <v>86</v>
      </c>
      <c r="B29" s="20">
        <v>1568265</v>
      </c>
      <c r="C29" s="21">
        <v>917441</v>
      </c>
      <c r="D29" s="21">
        <v>4</v>
      </c>
      <c r="E29" s="11">
        <f t="shared" si="0"/>
        <v>0.58500125935348934</v>
      </c>
      <c r="F29" s="21">
        <v>2239</v>
      </c>
      <c r="G29" s="11">
        <f t="shared" si="1"/>
        <v>1.42769238617198E-3</v>
      </c>
      <c r="H29" s="21">
        <v>270</v>
      </c>
      <c r="I29" s="11">
        <f t="shared" si="2"/>
        <v>1.7216478082466931E-4</v>
      </c>
    </row>
    <row r="30" spans="1:9" x14ac:dyDescent="0.45">
      <c r="A30" s="12" t="s">
        <v>87</v>
      </c>
      <c r="B30" s="20">
        <v>731722</v>
      </c>
      <c r="C30" s="21">
        <v>464574</v>
      </c>
      <c r="D30" s="21">
        <v>9</v>
      </c>
      <c r="E30" s="11">
        <f t="shared" si="0"/>
        <v>0.63489275981861959</v>
      </c>
      <c r="F30" s="21">
        <v>1545</v>
      </c>
      <c r="G30" s="11">
        <f t="shared" si="1"/>
        <v>2.1114576300835563E-3</v>
      </c>
      <c r="H30" s="21">
        <v>57</v>
      </c>
      <c r="I30" s="11">
        <f t="shared" si="2"/>
        <v>7.7898436838034121E-5</v>
      </c>
    </row>
    <row r="31" spans="1:9" x14ac:dyDescent="0.45">
      <c r="A31" s="4"/>
      <c r="B31" s="13"/>
      <c r="C31" s="14"/>
      <c r="D31" s="14"/>
      <c r="E31" s="15"/>
      <c r="F31" s="14"/>
      <c r="G31" s="15"/>
      <c r="H31" s="14"/>
      <c r="I31" s="15"/>
    </row>
    <row r="32" spans="1:9" x14ac:dyDescent="0.45">
      <c r="A32" s="4"/>
      <c r="B32" s="13"/>
      <c r="C32" s="14"/>
      <c r="D32" s="14"/>
      <c r="E32" s="15"/>
      <c r="F32" s="14"/>
      <c r="G32" s="15"/>
      <c r="H32" s="14"/>
      <c r="I32" s="15"/>
    </row>
    <row r="33" spans="1:9" x14ac:dyDescent="0.45">
      <c r="A33" s="2" t="s">
        <v>88</v>
      </c>
      <c r="B33" s="5"/>
      <c r="C33" s="5"/>
      <c r="D33" s="5"/>
      <c r="E33" s="4"/>
      <c r="F33" s="19"/>
      <c r="G33" s="6"/>
      <c r="H33" s="19"/>
      <c r="I33" s="6"/>
    </row>
    <row r="34" spans="1:9" ht="22.5" customHeight="1" x14ac:dyDescent="0.45">
      <c r="A34" s="104"/>
      <c r="B34" s="85" t="s">
        <v>3</v>
      </c>
      <c r="C34" s="81" t="s">
        <v>4</v>
      </c>
      <c r="D34" s="86"/>
      <c r="E34" s="87"/>
      <c r="F34" s="105" t="str">
        <f>F5</f>
        <v>直近1週間</v>
      </c>
      <c r="G34" s="106"/>
      <c r="H34" s="105">
        <f>'進捗状況 (都道府県別)'!H5:I5</f>
        <v>44812</v>
      </c>
      <c r="I34" s="106"/>
    </row>
    <row r="35" spans="1:9" ht="24" customHeight="1" x14ac:dyDescent="0.45">
      <c r="A35" s="104"/>
      <c r="B35" s="85"/>
      <c r="C35" s="88"/>
      <c r="D35" s="89"/>
      <c r="E35" s="90"/>
      <c r="F35" s="95" t="s">
        <v>5</v>
      </c>
      <c r="G35" s="96"/>
      <c r="H35" s="97" t="s">
        <v>6</v>
      </c>
      <c r="I35" s="98"/>
    </row>
    <row r="36" spans="1:9" ht="18.75" customHeight="1" x14ac:dyDescent="0.45">
      <c r="A36" s="80"/>
      <c r="B36" s="85"/>
      <c r="C36" s="99" t="s">
        <v>7</v>
      </c>
      <c r="D36" s="69"/>
      <c r="E36" s="8"/>
      <c r="F36" s="99" t="s">
        <v>8</v>
      </c>
      <c r="G36" s="8"/>
      <c r="H36" s="99" t="s">
        <v>8</v>
      </c>
      <c r="I36" s="9"/>
    </row>
    <row r="37" spans="1:9" ht="18.75" customHeight="1" x14ac:dyDescent="0.45">
      <c r="A37" s="80"/>
      <c r="B37" s="85"/>
      <c r="C37" s="100"/>
      <c r="D37" s="83" t="s">
        <v>156</v>
      </c>
      <c r="E37" s="83" t="s">
        <v>9</v>
      </c>
      <c r="F37" s="100"/>
      <c r="G37" s="81" t="s">
        <v>10</v>
      </c>
      <c r="H37" s="100"/>
      <c r="I37" s="83" t="s">
        <v>10</v>
      </c>
    </row>
    <row r="38" spans="1:9" ht="35.1" customHeight="1" x14ac:dyDescent="0.45">
      <c r="A38" s="80"/>
      <c r="B38" s="85"/>
      <c r="C38" s="100"/>
      <c r="D38" s="82"/>
      <c r="E38" s="82"/>
      <c r="F38" s="100"/>
      <c r="G38" s="82"/>
      <c r="H38" s="100"/>
      <c r="I38" s="82"/>
    </row>
    <row r="39" spans="1:9" x14ac:dyDescent="0.45">
      <c r="A39" s="10" t="s">
        <v>67</v>
      </c>
      <c r="B39" s="20">
        <v>9522872</v>
      </c>
      <c r="C39" s="21">
        <v>5970666</v>
      </c>
      <c r="D39" s="21">
        <v>505</v>
      </c>
      <c r="E39" s="11">
        <f t="shared" ref="E39" si="3">(C39-D39)/$B39</f>
        <v>0.62692861985333836</v>
      </c>
      <c r="F39" s="21">
        <v>16880</v>
      </c>
      <c r="G39" s="11">
        <f t="shared" ref="G39" si="4">F39/$B39</f>
        <v>1.7725744922330155E-3</v>
      </c>
      <c r="H39" s="21">
        <v>1648</v>
      </c>
      <c r="I39" s="11">
        <f t="shared" ref="I39" si="5">H39/$B39</f>
        <v>1.7305703573459772E-4</v>
      </c>
    </row>
    <row r="40" spans="1:9" ht="18.75" customHeight="1" x14ac:dyDescent="0.45">
      <c r="A40" s="4"/>
      <c r="B40" s="13"/>
      <c r="C40" s="14"/>
      <c r="D40" s="14"/>
      <c r="E40" s="15"/>
      <c r="F40" s="14"/>
      <c r="G40" s="15"/>
      <c r="H40" s="14"/>
      <c r="I40" s="15"/>
    </row>
    <row r="41" spans="1:9" ht="18.75" customHeight="1" x14ac:dyDescent="0.45">
      <c r="A41" s="2" t="s">
        <v>89</v>
      </c>
      <c r="B41" s="13"/>
      <c r="C41" s="14"/>
      <c r="D41" s="14"/>
      <c r="E41" s="15"/>
      <c r="F41" s="14"/>
      <c r="G41" s="15"/>
      <c r="H41" s="14"/>
      <c r="I41" s="15"/>
    </row>
    <row r="42" spans="1:9" ht="18.75" customHeight="1" x14ac:dyDescent="0.45">
      <c r="A42" s="2" t="s">
        <v>90</v>
      </c>
      <c r="B42" s="13"/>
      <c r="C42" s="14"/>
      <c r="D42" s="14"/>
      <c r="E42" s="15"/>
      <c r="F42" s="14"/>
      <c r="G42" s="15"/>
      <c r="H42" s="14"/>
      <c r="I42" s="15"/>
    </row>
    <row r="43" spans="1:9" x14ac:dyDescent="0.45">
      <c r="A43" s="2" t="s">
        <v>61</v>
      </c>
      <c r="B43" s="17"/>
      <c r="C43" s="17"/>
      <c r="D43" s="17"/>
      <c r="E43" s="18"/>
      <c r="F43" s="17"/>
      <c r="G43" s="18"/>
      <c r="H43" s="17"/>
      <c r="I43" s="18"/>
    </row>
    <row r="44" spans="1:9" x14ac:dyDescent="0.45">
      <c r="A44" s="2" t="s">
        <v>91</v>
      </c>
      <c r="B44" s="17"/>
      <c r="C44" s="17"/>
      <c r="D44" s="17"/>
      <c r="E44" s="18"/>
      <c r="F44" s="17"/>
      <c r="G44" s="18"/>
      <c r="H44" s="17"/>
      <c r="I44" s="18"/>
    </row>
    <row r="45" spans="1:9" s="70" customFormat="1" x14ac:dyDescent="0.45">
      <c r="A45" s="77" t="s">
        <v>158</v>
      </c>
      <c r="B45" s="59"/>
      <c r="C45" s="59"/>
      <c r="D45" s="59"/>
      <c r="F45" s="59"/>
      <c r="H45" s="59"/>
    </row>
    <row r="46" spans="1:9" x14ac:dyDescent="0.45">
      <c r="A46" s="49" t="s">
        <v>159</v>
      </c>
      <c r="B46" s="50"/>
      <c r="C46" s="50"/>
      <c r="D46" s="50"/>
      <c r="F46" s="50"/>
      <c r="H46" s="50"/>
    </row>
  </sheetData>
  <mergeCells count="30"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7:H9"/>
    <mergeCell ref="E8:E9"/>
    <mergeCell ref="G8:G9"/>
    <mergeCell ref="I8:I9"/>
    <mergeCell ref="H3:I3"/>
    <mergeCell ref="D8:D9"/>
    <mergeCell ref="A34:A38"/>
    <mergeCell ref="B34:B38"/>
    <mergeCell ref="C34:E35"/>
    <mergeCell ref="F34:G34"/>
    <mergeCell ref="H34:I34"/>
    <mergeCell ref="F35:G35"/>
    <mergeCell ref="H35:I35"/>
    <mergeCell ref="C36:C38"/>
    <mergeCell ref="F36:F38"/>
    <mergeCell ref="H36:H38"/>
    <mergeCell ref="E37:E38"/>
    <mergeCell ref="G37:G38"/>
    <mergeCell ref="I37:I38"/>
    <mergeCell ref="D37:D38"/>
  </mergeCells>
  <phoneticPr fontId="2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2"/>
  <sheetViews>
    <sheetView view="pageBreakPreview" zoomScaleNormal="100" zoomScaleSheetLayoutView="100" workbookViewId="0"/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5" width="13.8984375" style="75" customWidth="1"/>
    <col min="6" max="7" width="14" customWidth="1"/>
    <col min="8" max="8" width="14" style="75" customWidth="1"/>
    <col min="9" max="10" width="14.09765625" customWidth="1"/>
    <col min="11" max="11" width="14.09765625" style="75" customWidth="1"/>
    <col min="12" max="12" width="12.8984375" customWidth="1"/>
    <col min="13" max="28" width="13.09765625" customWidth="1"/>
    <col min="30" max="30" width="11.59765625" bestFit="1" customWidth="1"/>
  </cols>
  <sheetData>
    <row r="1" spans="1:30" x14ac:dyDescent="0.45">
      <c r="A1" s="22" t="s">
        <v>92</v>
      </c>
      <c r="B1" s="23"/>
      <c r="C1" s="24"/>
      <c r="D1" s="24"/>
      <c r="E1" s="71"/>
      <c r="F1" s="24"/>
      <c r="G1" s="24"/>
      <c r="H1" s="71"/>
      <c r="M1" s="25"/>
    </row>
    <row r="2" spans="1:30" x14ac:dyDescent="0.45">
      <c r="A2" s="22"/>
      <c r="B2" s="22"/>
      <c r="C2" s="22"/>
      <c r="D2" s="22"/>
      <c r="E2" s="72"/>
      <c r="F2" s="22"/>
      <c r="G2" s="22"/>
      <c r="H2" s="72"/>
      <c r="I2" s="22"/>
      <c r="J2" s="22"/>
      <c r="K2" s="72"/>
      <c r="L2" s="22"/>
      <c r="S2" s="26"/>
      <c r="T2" s="26"/>
      <c r="U2" s="26"/>
      <c r="V2" s="26"/>
      <c r="W2" s="26"/>
      <c r="X2" s="26"/>
      <c r="Y2" s="109">
        <f>'進捗状況 (都道府県別)'!H3</f>
        <v>44813</v>
      </c>
      <c r="Z2" s="109"/>
      <c r="AA2" s="109"/>
      <c r="AB2" s="109"/>
    </row>
    <row r="3" spans="1:30" x14ac:dyDescent="0.45">
      <c r="A3" s="111" t="s">
        <v>2</v>
      </c>
      <c r="B3" s="129" t="str">
        <f>_xlfn.CONCAT("接種回数（",TEXT('進捗状況 (都道府県別)'!H3-1,"m月d日"),"まで）")</f>
        <v>接種回数（9月8日まで）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1"/>
    </row>
    <row r="4" spans="1:30" x14ac:dyDescent="0.45">
      <c r="A4" s="112"/>
      <c r="B4" s="112"/>
      <c r="C4" s="114" t="s">
        <v>93</v>
      </c>
      <c r="D4" s="115"/>
      <c r="E4" s="116"/>
      <c r="F4" s="114" t="s">
        <v>94</v>
      </c>
      <c r="G4" s="115"/>
      <c r="H4" s="116"/>
      <c r="I4" s="123" t="s">
        <v>95</v>
      </c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3" t="s">
        <v>96</v>
      </c>
      <c r="W4" s="124"/>
      <c r="X4" s="124"/>
      <c r="Y4" s="124"/>
      <c r="Z4" s="124"/>
      <c r="AA4" s="124"/>
      <c r="AB4" s="125"/>
    </row>
    <row r="5" spans="1:30" x14ac:dyDescent="0.45">
      <c r="A5" s="112"/>
      <c r="B5" s="112"/>
      <c r="C5" s="117"/>
      <c r="D5" s="118"/>
      <c r="E5" s="119"/>
      <c r="F5" s="117"/>
      <c r="G5" s="118"/>
      <c r="H5" s="119"/>
      <c r="I5" s="120"/>
      <c r="J5" s="121"/>
      <c r="K5" s="122"/>
      <c r="L5" s="61" t="s">
        <v>97</v>
      </c>
      <c r="M5" s="61" t="s">
        <v>98</v>
      </c>
      <c r="N5" s="62" t="s">
        <v>99</v>
      </c>
      <c r="O5" s="63" t="s">
        <v>100</v>
      </c>
      <c r="P5" s="63" t="s">
        <v>101</v>
      </c>
      <c r="Q5" s="63" t="s">
        <v>102</v>
      </c>
      <c r="R5" s="63" t="s">
        <v>103</v>
      </c>
      <c r="S5" s="63" t="s">
        <v>104</v>
      </c>
      <c r="T5" s="63" t="s">
        <v>149</v>
      </c>
      <c r="U5" s="63" t="s">
        <v>154</v>
      </c>
      <c r="V5" s="64"/>
      <c r="W5" s="65"/>
      <c r="X5" s="61" t="s">
        <v>105</v>
      </c>
      <c r="Y5" s="61" t="s">
        <v>106</v>
      </c>
      <c r="Z5" s="61" t="s">
        <v>107</v>
      </c>
      <c r="AA5" s="61" t="s">
        <v>148</v>
      </c>
      <c r="AB5" s="61" t="s">
        <v>155</v>
      </c>
    </row>
    <row r="6" spans="1:30" x14ac:dyDescent="0.45">
      <c r="A6" s="113"/>
      <c r="B6" s="113"/>
      <c r="C6" s="52" t="s">
        <v>7</v>
      </c>
      <c r="D6" s="78" t="s">
        <v>151</v>
      </c>
      <c r="E6" s="60" t="s">
        <v>108</v>
      </c>
      <c r="F6" s="52" t="s">
        <v>7</v>
      </c>
      <c r="G6" s="78" t="s">
        <v>151</v>
      </c>
      <c r="H6" s="60" t="s">
        <v>108</v>
      </c>
      <c r="I6" s="52" t="s">
        <v>7</v>
      </c>
      <c r="J6" s="78" t="s">
        <v>151</v>
      </c>
      <c r="K6" s="60" t="s">
        <v>108</v>
      </c>
      <c r="L6" s="126" t="s">
        <v>7</v>
      </c>
      <c r="M6" s="127"/>
      <c r="N6" s="127"/>
      <c r="O6" s="127"/>
      <c r="P6" s="127"/>
      <c r="Q6" s="127"/>
      <c r="R6" s="127"/>
      <c r="S6" s="127"/>
      <c r="T6" s="127"/>
      <c r="U6" s="128"/>
      <c r="V6" s="60" t="s">
        <v>7</v>
      </c>
      <c r="W6" s="60" t="s">
        <v>108</v>
      </c>
      <c r="X6" s="66" t="s">
        <v>109</v>
      </c>
      <c r="Y6" s="66" t="s">
        <v>109</v>
      </c>
      <c r="Z6" s="66" t="s">
        <v>109</v>
      </c>
      <c r="AA6" s="66" t="s">
        <v>109</v>
      </c>
      <c r="AB6" s="66" t="s">
        <v>109</v>
      </c>
      <c r="AD6" s="58" t="s">
        <v>110</v>
      </c>
    </row>
    <row r="7" spans="1:30" x14ac:dyDescent="0.45">
      <c r="A7" s="28" t="s">
        <v>11</v>
      </c>
      <c r="B7" s="30">
        <f>C7+F7+I7+V7</f>
        <v>318721183</v>
      </c>
      <c r="C7" s="30">
        <f>SUM(C8:C54)</f>
        <v>104149436</v>
      </c>
      <c r="D7" s="30">
        <f>SUM(D8:D54)</f>
        <v>1570157</v>
      </c>
      <c r="E7" s="73">
        <f t="shared" ref="E7:E54" si="0">(C7-D7)/AD7</f>
        <v>0.8146468319549427</v>
      </c>
      <c r="F7" s="30">
        <f>SUM(F8:F54)</f>
        <v>102717892</v>
      </c>
      <c r="G7" s="30">
        <f>SUM(G8:G54)</f>
        <v>1474679</v>
      </c>
      <c r="H7" s="73">
        <f>(F7-G7)/AD7</f>
        <v>0.80403628814148198</v>
      </c>
      <c r="I7" s="30">
        <f>SUM(I8:I54)</f>
        <v>81792938</v>
      </c>
      <c r="J7" s="30">
        <f>SUM(J8:J54)</f>
        <v>3927</v>
      </c>
      <c r="K7" s="73">
        <f>(I7-J7)/AD7</f>
        <v>0.64953818499619176</v>
      </c>
      <c r="L7" s="53">
        <f>SUM(L8:L54)</f>
        <v>1039838</v>
      </c>
      <c r="M7" s="53">
        <f t="shared" ref="M7" si="1">SUM(M8:M54)</f>
        <v>5306752</v>
      </c>
      <c r="N7" s="53">
        <f t="shared" ref="N7:U7" si="2">SUM(N8:N54)</f>
        <v>23300447</v>
      </c>
      <c r="O7" s="53">
        <f t="shared" si="2"/>
        <v>25513794</v>
      </c>
      <c r="P7" s="53">
        <f t="shared" si="2"/>
        <v>13757594</v>
      </c>
      <c r="Q7" s="53">
        <f t="shared" si="2"/>
        <v>6562973</v>
      </c>
      <c r="R7" s="53">
        <f t="shared" si="2"/>
        <v>2732770</v>
      </c>
      <c r="S7" s="53">
        <f t="shared" ref="S7:T7" si="3">SUM(S8:S54)</f>
        <v>1863728</v>
      </c>
      <c r="T7" s="53">
        <f t="shared" si="3"/>
        <v>1534856</v>
      </c>
      <c r="U7" s="53">
        <f t="shared" si="2"/>
        <v>180186</v>
      </c>
      <c r="V7" s="53">
        <f>SUM(V8:V54)</f>
        <v>30060917</v>
      </c>
      <c r="W7" s="54">
        <f>V7/AD7</f>
        <v>0.23873272495618225</v>
      </c>
      <c r="X7" s="53">
        <f>SUM(X8:X54)</f>
        <v>6912</v>
      </c>
      <c r="Y7" s="53">
        <f t="shared" ref="Y7" si="4">SUM(Y8:Y54)</f>
        <v>756275</v>
      </c>
      <c r="Z7" s="53">
        <f t="shared" ref="Z7:AB7" si="5">SUM(Z8:Z54)</f>
        <v>12676549</v>
      </c>
      <c r="AA7" s="53">
        <f t="shared" ref="AA7" si="6">SUM(AA8:AA54)</f>
        <v>14696065</v>
      </c>
      <c r="AB7" s="53">
        <f t="shared" si="5"/>
        <v>1925116</v>
      </c>
      <c r="AD7" s="59">
        <f>SUM(AD8:AD54)</f>
        <v>125918711</v>
      </c>
    </row>
    <row r="8" spans="1:30" x14ac:dyDescent="0.45">
      <c r="A8" s="31" t="s">
        <v>12</v>
      </c>
      <c r="B8" s="30">
        <f>C8+F8+I8+V8</f>
        <v>13471286</v>
      </c>
      <c r="C8" s="32">
        <f>SUM(一般接種!D7+一般接種!G7+一般接種!J7+一般接種!M7+医療従事者等!C5)</f>
        <v>4334550</v>
      </c>
      <c r="D8" s="32">
        <v>64167</v>
      </c>
      <c r="E8" s="73">
        <f t="shared" si="0"/>
        <v>0.82412032081072273</v>
      </c>
      <c r="F8" s="32">
        <f>SUM(一般接種!E7+一般接種!H7+一般接種!K7+一般接種!N7+医療従事者等!D5)</f>
        <v>4271190</v>
      </c>
      <c r="G8" s="32">
        <v>59731</v>
      </c>
      <c r="H8" s="73">
        <f t="shared" ref="H8:H54" si="7">(F8-G8)/AD8</f>
        <v>0.81274886635723431</v>
      </c>
      <c r="I8" s="29">
        <f>SUM(L8:U8)</f>
        <v>3487725</v>
      </c>
      <c r="J8" s="32">
        <v>69</v>
      </c>
      <c r="K8" s="73">
        <f t="shared" ref="K8:K54" si="8">(I8-J8)/AD8</f>
        <v>0.67306566684942359</v>
      </c>
      <c r="L8" s="67">
        <v>42125</v>
      </c>
      <c r="M8" s="67">
        <v>231814</v>
      </c>
      <c r="N8" s="67">
        <v>923966</v>
      </c>
      <c r="O8" s="67">
        <v>1076033</v>
      </c>
      <c r="P8" s="67">
        <v>656538</v>
      </c>
      <c r="Q8" s="67">
        <v>306489</v>
      </c>
      <c r="R8" s="67">
        <v>121066</v>
      </c>
      <c r="S8" s="67">
        <v>68364</v>
      </c>
      <c r="T8" s="67">
        <v>55859</v>
      </c>
      <c r="U8" s="67">
        <v>5471</v>
      </c>
      <c r="V8" s="67">
        <f>SUM(X8:AB8)</f>
        <v>1377821</v>
      </c>
      <c r="W8" s="68">
        <f t="shared" ref="W8:W54" si="9">V8/AD8</f>
        <v>0.2658989333134173</v>
      </c>
      <c r="X8" s="67">
        <v>156</v>
      </c>
      <c r="Y8" s="67">
        <v>26391</v>
      </c>
      <c r="Z8" s="67">
        <v>525986</v>
      </c>
      <c r="AA8" s="67">
        <v>741176</v>
      </c>
      <c r="AB8" s="67">
        <v>84112</v>
      </c>
      <c r="AD8" s="59">
        <v>5181747</v>
      </c>
    </row>
    <row r="9" spans="1:30" x14ac:dyDescent="0.45">
      <c r="A9" s="31" t="s">
        <v>13</v>
      </c>
      <c r="B9" s="30">
        <f>C9+F9+I9+V9</f>
        <v>3397859</v>
      </c>
      <c r="C9" s="32">
        <f>SUM(一般接種!D8+一般接種!G8+一般接種!J8+一般接種!M8+医療従事者等!C6)</f>
        <v>1098604</v>
      </c>
      <c r="D9" s="32">
        <v>17903</v>
      </c>
      <c r="E9" s="73">
        <f t="shared" si="0"/>
        <v>0.86969968147791676</v>
      </c>
      <c r="F9" s="32">
        <f>SUM(一般接種!E8+一般接種!H8+一般接種!K8+一般接種!N8+医療従事者等!D6)</f>
        <v>1084885</v>
      </c>
      <c r="G9" s="32">
        <v>16814</v>
      </c>
      <c r="H9" s="73">
        <f t="shared" si="7"/>
        <v>0.85953562409565643</v>
      </c>
      <c r="I9" s="29">
        <f t="shared" ref="I9:I54" si="10">SUM(L9:U9)</f>
        <v>894534</v>
      </c>
      <c r="J9" s="32">
        <v>39</v>
      </c>
      <c r="K9" s="73">
        <f t="shared" si="8"/>
        <v>0.71984944640894111</v>
      </c>
      <c r="L9" s="67">
        <v>10726</v>
      </c>
      <c r="M9" s="67">
        <v>43977</v>
      </c>
      <c r="N9" s="67">
        <v>228420</v>
      </c>
      <c r="O9" s="67">
        <v>263830</v>
      </c>
      <c r="P9" s="67">
        <v>181643</v>
      </c>
      <c r="Q9" s="67">
        <v>92281</v>
      </c>
      <c r="R9" s="67">
        <v>41303</v>
      </c>
      <c r="S9" s="67">
        <v>18909</v>
      </c>
      <c r="T9" s="67">
        <v>11790</v>
      </c>
      <c r="U9" s="67">
        <v>1655</v>
      </c>
      <c r="V9" s="67">
        <f t="shared" ref="V9:V54" si="11">SUM(X9:AB9)</f>
        <v>319836</v>
      </c>
      <c r="W9" s="68">
        <f t="shared" si="9"/>
        <v>0.25738966404692043</v>
      </c>
      <c r="X9" s="67">
        <v>70</v>
      </c>
      <c r="Y9" s="67">
        <v>5722</v>
      </c>
      <c r="Z9" s="67">
        <v>121245</v>
      </c>
      <c r="AA9" s="67">
        <v>167819</v>
      </c>
      <c r="AB9" s="67">
        <v>24980</v>
      </c>
      <c r="AD9" s="59">
        <v>1242614</v>
      </c>
    </row>
    <row r="10" spans="1:30" x14ac:dyDescent="0.45">
      <c r="A10" s="31" t="s">
        <v>14</v>
      </c>
      <c r="B10" s="30">
        <f t="shared" ref="B10:B54" si="12">C10+F10+I10+V10</f>
        <v>3341642</v>
      </c>
      <c r="C10" s="32">
        <f>SUM(一般接種!D9+一般接種!G9+一般接種!J9+一般接種!M9+医療従事者等!C7)</f>
        <v>1063977</v>
      </c>
      <c r="D10" s="32">
        <v>19190</v>
      </c>
      <c r="E10" s="73">
        <f t="shared" si="0"/>
        <v>0.86622509198781561</v>
      </c>
      <c r="F10" s="32">
        <f>SUM(一般接種!E9+一般接種!H9+一般接種!K9+一般接種!N9+医療従事者等!D7)</f>
        <v>1048833</v>
      </c>
      <c r="G10" s="32">
        <v>18066</v>
      </c>
      <c r="H10" s="73">
        <f t="shared" si="7"/>
        <v>0.85460121478636775</v>
      </c>
      <c r="I10" s="29">
        <f t="shared" si="10"/>
        <v>882713</v>
      </c>
      <c r="J10" s="32">
        <v>59</v>
      </c>
      <c r="K10" s="73">
        <f t="shared" si="8"/>
        <v>0.73180183362102846</v>
      </c>
      <c r="L10" s="67">
        <v>10460</v>
      </c>
      <c r="M10" s="67">
        <v>47799</v>
      </c>
      <c r="N10" s="67">
        <v>221626</v>
      </c>
      <c r="O10" s="67">
        <v>256810</v>
      </c>
      <c r="P10" s="67">
        <v>168636</v>
      </c>
      <c r="Q10" s="67">
        <v>106800</v>
      </c>
      <c r="R10" s="67">
        <v>40207</v>
      </c>
      <c r="S10" s="67">
        <v>17194</v>
      </c>
      <c r="T10" s="67">
        <v>11483</v>
      </c>
      <c r="U10" s="67">
        <v>1698</v>
      </c>
      <c r="V10" s="67">
        <f t="shared" si="11"/>
        <v>346119</v>
      </c>
      <c r="W10" s="68">
        <f t="shared" si="9"/>
        <v>0.28696467568387696</v>
      </c>
      <c r="X10" s="67">
        <v>6</v>
      </c>
      <c r="Y10" s="67">
        <v>5459</v>
      </c>
      <c r="Z10" s="67">
        <v>132189</v>
      </c>
      <c r="AA10" s="67">
        <v>176146</v>
      </c>
      <c r="AB10" s="67">
        <v>32319</v>
      </c>
      <c r="AD10" s="59">
        <v>1206138</v>
      </c>
    </row>
    <row r="11" spans="1:30" x14ac:dyDescent="0.45">
      <c r="A11" s="31" t="s">
        <v>15</v>
      </c>
      <c r="B11" s="30">
        <f t="shared" si="12"/>
        <v>5993704</v>
      </c>
      <c r="C11" s="32">
        <f>SUM(一般接種!D10+一般接種!G10+一般接種!J10+一般接種!M10+医療従事者等!C8)</f>
        <v>1942882</v>
      </c>
      <c r="D11" s="32">
        <v>27551</v>
      </c>
      <c r="E11" s="73">
        <f t="shared" si="0"/>
        <v>0.84441135962444958</v>
      </c>
      <c r="F11" s="32">
        <f>SUM(一般接種!E10+一般接種!H10+一般接種!K10+一般接種!N10+医療従事者等!D8)</f>
        <v>1908738</v>
      </c>
      <c r="G11" s="32">
        <v>25928</v>
      </c>
      <c r="H11" s="73">
        <f t="shared" si="7"/>
        <v>0.83007383685353076</v>
      </c>
      <c r="I11" s="29">
        <f t="shared" si="10"/>
        <v>1545167</v>
      </c>
      <c r="J11" s="32">
        <v>30</v>
      </c>
      <c r="K11" s="73">
        <f t="shared" si="8"/>
        <v>0.68120405035789799</v>
      </c>
      <c r="L11" s="67">
        <v>18982</v>
      </c>
      <c r="M11" s="67">
        <v>126069</v>
      </c>
      <c r="N11" s="67">
        <v>460713</v>
      </c>
      <c r="O11" s="67">
        <v>394106</v>
      </c>
      <c r="P11" s="67">
        <v>269937</v>
      </c>
      <c r="Q11" s="67">
        <v>151303</v>
      </c>
      <c r="R11" s="67">
        <v>60497</v>
      </c>
      <c r="S11" s="67">
        <v>35577</v>
      </c>
      <c r="T11" s="67">
        <v>24642</v>
      </c>
      <c r="U11" s="67">
        <v>3341</v>
      </c>
      <c r="V11" s="67">
        <f t="shared" si="11"/>
        <v>596917</v>
      </c>
      <c r="W11" s="68">
        <f t="shared" si="9"/>
        <v>0.26316260508128753</v>
      </c>
      <c r="X11" s="67">
        <v>26</v>
      </c>
      <c r="Y11" s="67">
        <v>24647</v>
      </c>
      <c r="Z11" s="67">
        <v>275966</v>
      </c>
      <c r="AA11" s="67">
        <v>265368</v>
      </c>
      <c r="AB11" s="67">
        <v>30910</v>
      </c>
      <c r="AD11" s="59">
        <v>2268244</v>
      </c>
    </row>
    <row r="12" spans="1:30" x14ac:dyDescent="0.45">
      <c r="A12" s="31" t="s">
        <v>16</v>
      </c>
      <c r="B12" s="30">
        <f t="shared" si="12"/>
        <v>2670821</v>
      </c>
      <c r="C12" s="32">
        <f>SUM(一般接種!D11+一般接種!G11+一般接種!J11+一般接種!M11+医療従事者等!C9)</f>
        <v>859005</v>
      </c>
      <c r="D12" s="32">
        <v>16094</v>
      </c>
      <c r="E12" s="73">
        <f t="shared" si="0"/>
        <v>0.88132164108333499</v>
      </c>
      <c r="F12" s="32">
        <f>SUM(一般接種!E11+一般接種!H11+一般接種!K11+一般接種!N11+医療従事者等!D9)</f>
        <v>849042</v>
      </c>
      <c r="G12" s="32">
        <v>15102</v>
      </c>
      <c r="H12" s="73">
        <f t="shared" si="7"/>
        <v>0.87194184126798246</v>
      </c>
      <c r="I12" s="29">
        <f t="shared" si="10"/>
        <v>729268</v>
      </c>
      <c r="J12" s="32">
        <v>5</v>
      </c>
      <c r="K12" s="73">
        <f t="shared" si="8"/>
        <v>0.76249481136366248</v>
      </c>
      <c r="L12" s="67">
        <v>4887</v>
      </c>
      <c r="M12" s="67">
        <v>29838</v>
      </c>
      <c r="N12" s="67">
        <v>127772</v>
      </c>
      <c r="O12" s="67">
        <v>229432</v>
      </c>
      <c r="P12" s="67">
        <v>189328</v>
      </c>
      <c r="Q12" s="67">
        <v>89888</v>
      </c>
      <c r="R12" s="67">
        <v>30896</v>
      </c>
      <c r="S12" s="67">
        <v>14010</v>
      </c>
      <c r="T12" s="67">
        <v>11776</v>
      </c>
      <c r="U12" s="67">
        <v>1441</v>
      </c>
      <c r="V12" s="67">
        <f t="shared" si="11"/>
        <v>233506</v>
      </c>
      <c r="W12" s="68">
        <f t="shared" si="9"/>
        <v>0.24414664314833384</v>
      </c>
      <c r="X12" s="67">
        <v>3</v>
      </c>
      <c r="Y12" s="67">
        <v>1518</v>
      </c>
      <c r="Z12" s="67">
        <v>58096</v>
      </c>
      <c r="AA12" s="67">
        <v>137734</v>
      </c>
      <c r="AB12" s="67">
        <v>36155</v>
      </c>
      <c r="AD12" s="59">
        <v>956417</v>
      </c>
    </row>
    <row r="13" spans="1:30" x14ac:dyDescent="0.45">
      <c r="A13" s="31" t="s">
        <v>17</v>
      </c>
      <c r="B13" s="30">
        <f t="shared" si="12"/>
        <v>2952324</v>
      </c>
      <c r="C13" s="32">
        <f>SUM(一般接種!D12+一般接種!G12+一般接種!J12+一般接種!M12+医療従事者等!C10)</f>
        <v>937038</v>
      </c>
      <c r="D13" s="32">
        <v>17165</v>
      </c>
      <c r="E13" s="73">
        <f t="shared" si="0"/>
        <v>0.87096236639060287</v>
      </c>
      <c r="F13" s="32">
        <f>SUM(一般接種!E12+一般接種!H12+一般接種!K12+一般接種!N12+医療従事者等!D10)</f>
        <v>927400</v>
      </c>
      <c r="G13" s="32">
        <v>16000</v>
      </c>
      <c r="H13" s="73">
        <f t="shared" si="7"/>
        <v>0.86293988488453899</v>
      </c>
      <c r="I13" s="29">
        <f t="shared" si="10"/>
        <v>779503</v>
      </c>
      <c r="J13" s="32">
        <v>37</v>
      </c>
      <c r="K13" s="73">
        <f t="shared" si="8"/>
        <v>0.73802095711149007</v>
      </c>
      <c r="L13" s="67">
        <v>9648</v>
      </c>
      <c r="M13" s="67">
        <v>34749</v>
      </c>
      <c r="N13" s="67">
        <v>192903</v>
      </c>
      <c r="O13" s="67">
        <v>270870</v>
      </c>
      <c r="P13" s="67">
        <v>142543</v>
      </c>
      <c r="Q13" s="67">
        <v>77142</v>
      </c>
      <c r="R13" s="67">
        <v>25827</v>
      </c>
      <c r="S13" s="67">
        <v>13556</v>
      </c>
      <c r="T13" s="67">
        <v>10442</v>
      </c>
      <c r="U13" s="67">
        <v>1823</v>
      </c>
      <c r="V13" s="67">
        <f t="shared" si="11"/>
        <v>308383</v>
      </c>
      <c r="W13" s="68">
        <f t="shared" si="9"/>
        <v>0.29198594527139432</v>
      </c>
      <c r="X13" s="67">
        <v>2</v>
      </c>
      <c r="Y13" s="67">
        <v>3617</v>
      </c>
      <c r="Z13" s="67">
        <v>99827</v>
      </c>
      <c r="AA13" s="67">
        <v>175491</v>
      </c>
      <c r="AB13" s="67">
        <v>29446</v>
      </c>
      <c r="AD13" s="59">
        <v>1056157</v>
      </c>
    </row>
    <row r="14" spans="1:30" x14ac:dyDescent="0.45">
      <c r="A14" s="31" t="s">
        <v>18</v>
      </c>
      <c r="B14" s="30">
        <f t="shared" si="12"/>
        <v>5008479</v>
      </c>
      <c r="C14" s="32">
        <f>SUM(一般接種!D13+一般接種!G13+一般接種!J13+一般接種!M13+医療従事者等!C11)</f>
        <v>1602923</v>
      </c>
      <c r="D14" s="32">
        <v>22982</v>
      </c>
      <c r="E14" s="73">
        <f t="shared" si="0"/>
        <v>0.85841865771994408</v>
      </c>
      <c r="F14" s="32">
        <f>SUM(一般接種!E13+一般接種!H13+一般接種!K13+一般接種!N13+医療従事者等!D11)</f>
        <v>1583418</v>
      </c>
      <c r="G14" s="32">
        <v>21383</v>
      </c>
      <c r="H14" s="73">
        <f t="shared" si="7"/>
        <v>0.84868991184580489</v>
      </c>
      <c r="I14" s="29">
        <f t="shared" si="10"/>
        <v>1322575</v>
      </c>
      <c r="J14" s="32">
        <v>82</v>
      </c>
      <c r="K14" s="73">
        <f t="shared" si="8"/>
        <v>0.71854117710979204</v>
      </c>
      <c r="L14" s="67">
        <v>19148</v>
      </c>
      <c r="M14" s="67">
        <v>75615</v>
      </c>
      <c r="N14" s="67">
        <v>346417</v>
      </c>
      <c r="O14" s="67">
        <v>419636</v>
      </c>
      <c r="P14" s="67">
        <v>237433</v>
      </c>
      <c r="Q14" s="67">
        <v>129148</v>
      </c>
      <c r="R14" s="67">
        <v>49865</v>
      </c>
      <c r="S14" s="67">
        <v>23670</v>
      </c>
      <c r="T14" s="67">
        <v>18959</v>
      </c>
      <c r="U14" s="67">
        <v>2684</v>
      </c>
      <c r="V14" s="67">
        <f t="shared" si="11"/>
        <v>499563</v>
      </c>
      <c r="W14" s="68">
        <f t="shared" si="9"/>
        <v>0.27142418603387619</v>
      </c>
      <c r="X14" s="67">
        <v>189</v>
      </c>
      <c r="Y14" s="67">
        <v>13237</v>
      </c>
      <c r="Z14" s="67">
        <v>199210</v>
      </c>
      <c r="AA14" s="67">
        <v>237206</v>
      </c>
      <c r="AB14" s="67">
        <v>49721</v>
      </c>
      <c r="AD14" s="59">
        <v>1840525</v>
      </c>
    </row>
    <row r="15" spans="1:30" x14ac:dyDescent="0.45">
      <c r="A15" s="31" t="s">
        <v>19</v>
      </c>
      <c r="B15" s="30">
        <f t="shared" si="12"/>
        <v>7717899</v>
      </c>
      <c r="C15" s="32">
        <f>SUM(一般接種!D14+一般接種!G14+一般接種!J14+一般接種!M14+医療従事者等!C12)</f>
        <v>2486806</v>
      </c>
      <c r="D15" s="32">
        <v>39794</v>
      </c>
      <c r="E15" s="73">
        <f t="shared" si="0"/>
        <v>0.84660739406042262</v>
      </c>
      <c r="F15" s="32">
        <f>SUM(一般接種!E14+一般接種!H14+一般接種!K14+一般接種!N14+医療従事者等!D12)</f>
        <v>2453166</v>
      </c>
      <c r="G15" s="32">
        <v>37395</v>
      </c>
      <c r="H15" s="73">
        <f t="shared" si="7"/>
        <v>0.83579875822298433</v>
      </c>
      <c r="I15" s="29">
        <f t="shared" si="10"/>
        <v>1997196</v>
      </c>
      <c r="J15" s="32">
        <v>46</v>
      </c>
      <c r="K15" s="73">
        <f t="shared" si="8"/>
        <v>0.69096594419960877</v>
      </c>
      <c r="L15" s="67">
        <v>21296</v>
      </c>
      <c r="M15" s="67">
        <v>142193</v>
      </c>
      <c r="N15" s="67">
        <v>555776</v>
      </c>
      <c r="O15" s="67">
        <v>593312</v>
      </c>
      <c r="P15" s="67">
        <v>347188</v>
      </c>
      <c r="Q15" s="67">
        <v>181644</v>
      </c>
      <c r="R15" s="67">
        <v>71419</v>
      </c>
      <c r="S15" s="67">
        <v>42158</v>
      </c>
      <c r="T15" s="67">
        <v>37420</v>
      </c>
      <c r="U15" s="67">
        <v>4790</v>
      </c>
      <c r="V15" s="67">
        <f t="shared" si="11"/>
        <v>780731</v>
      </c>
      <c r="W15" s="68">
        <f t="shared" si="9"/>
        <v>0.27011417899552098</v>
      </c>
      <c r="X15" s="67">
        <v>91</v>
      </c>
      <c r="Y15" s="67">
        <v>26725</v>
      </c>
      <c r="Z15" s="67">
        <v>335496</v>
      </c>
      <c r="AA15" s="67">
        <v>365010</v>
      </c>
      <c r="AB15" s="67">
        <v>53409</v>
      </c>
      <c r="AD15" s="59">
        <v>2890374</v>
      </c>
    </row>
    <row r="16" spans="1:30" x14ac:dyDescent="0.45">
      <c r="A16" s="33" t="s">
        <v>20</v>
      </c>
      <c r="B16" s="30">
        <f t="shared" si="12"/>
        <v>5085735</v>
      </c>
      <c r="C16" s="32">
        <f>SUM(一般接種!D15+一般接種!G15+一般接種!J15+一般接種!M15+医療従事者等!C13)</f>
        <v>1641875</v>
      </c>
      <c r="D16" s="32">
        <v>26571</v>
      </c>
      <c r="E16" s="73">
        <f t="shared" si="0"/>
        <v>0.83156232738033031</v>
      </c>
      <c r="F16" s="32">
        <f>SUM(一般接種!E15+一般接種!H15+一般接種!K15+一般接種!N15+医療従事者等!D13)</f>
        <v>1621351</v>
      </c>
      <c r="G16" s="32">
        <v>25020</v>
      </c>
      <c r="H16" s="73">
        <f t="shared" si="7"/>
        <v>0.82179498201537926</v>
      </c>
      <c r="I16" s="29">
        <f t="shared" si="10"/>
        <v>1331208</v>
      </c>
      <c r="J16" s="32">
        <v>37</v>
      </c>
      <c r="K16" s="73">
        <f t="shared" si="8"/>
        <v>0.68528998560097776</v>
      </c>
      <c r="L16" s="67">
        <v>14857</v>
      </c>
      <c r="M16" s="67">
        <v>72355</v>
      </c>
      <c r="N16" s="67">
        <v>367264</v>
      </c>
      <c r="O16" s="67">
        <v>348254</v>
      </c>
      <c r="P16" s="67">
        <v>253895</v>
      </c>
      <c r="Q16" s="67">
        <v>148053</v>
      </c>
      <c r="R16" s="67">
        <v>63581</v>
      </c>
      <c r="S16" s="67">
        <v>33555</v>
      </c>
      <c r="T16" s="67">
        <v>25922</v>
      </c>
      <c r="U16" s="67">
        <v>3472</v>
      </c>
      <c r="V16" s="67">
        <f t="shared" si="11"/>
        <v>491301</v>
      </c>
      <c r="W16" s="68">
        <f t="shared" si="9"/>
        <v>0.25292291915595061</v>
      </c>
      <c r="X16" s="67">
        <v>250</v>
      </c>
      <c r="Y16" s="67">
        <v>9098</v>
      </c>
      <c r="Z16" s="67">
        <v>219485</v>
      </c>
      <c r="AA16" s="67">
        <v>228446</v>
      </c>
      <c r="AB16" s="67">
        <v>34022</v>
      </c>
      <c r="AD16" s="59">
        <v>1942493</v>
      </c>
    </row>
    <row r="17" spans="1:30" x14ac:dyDescent="0.45">
      <c r="A17" s="31" t="s">
        <v>21</v>
      </c>
      <c r="B17" s="30">
        <f t="shared" si="12"/>
        <v>5001222</v>
      </c>
      <c r="C17" s="32">
        <f>SUM(一般接種!D16+一般接種!G16+一般接種!J16+一般接種!M16+医療従事者等!C14)</f>
        <v>1620175</v>
      </c>
      <c r="D17" s="32">
        <v>26936</v>
      </c>
      <c r="E17" s="73">
        <f t="shared" si="0"/>
        <v>0.81974997517451165</v>
      </c>
      <c r="F17" s="32">
        <f>SUM(一般接種!E16+一般接種!H16+一般接種!K16+一般接種!N16+医療従事者等!D14)</f>
        <v>1595030</v>
      </c>
      <c r="G17" s="32">
        <v>25386</v>
      </c>
      <c r="H17" s="73">
        <f t="shared" si="7"/>
        <v>0.80760992546179267</v>
      </c>
      <c r="I17" s="29">
        <f t="shared" si="10"/>
        <v>1302234</v>
      </c>
      <c r="J17" s="32">
        <v>46</v>
      </c>
      <c r="K17" s="73">
        <f t="shared" si="8"/>
        <v>0.66999902756118002</v>
      </c>
      <c r="L17" s="67">
        <v>16394</v>
      </c>
      <c r="M17" s="67">
        <v>72383</v>
      </c>
      <c r="N17" s="67">
        <v>402744</v>
      </c>
      <c r="O17" s="67">
        <v>435752</v>
      </c>
      <c r="P17" s="67">
        <v>217809</v>
      </c>
      <c r="Q17" s="67">
        <v>78436</v>
      </c>
      <c r="R17" s="67">
        <v>38075</v>
      </c>
      <c r="S17" s="67">
        <v>17335</v>
      </c>
      <c r="T17" s="67">
        <v>19933</v>
      </c>
      <c r="U17" s="67">
        <v>3373</v>
      </c>
      <c r="V17" s="67">
        <f t="shared" si="11"/>
        <v>483783</v>
      </c>
      <c r="W17" s="68">
        <f t="shared" si="9"/>
        <v>0.24891501039068886</v>
      </c>
      <c r="X17" s="67">
        <v>53</v>
      </c>
      <c r="Y17" s="67">
        <v>7103</v>
      </c>
      <c r="Z17" s="67">
        <v>195896</v>
      </c>
      <c r="AA17" s="67">
        <v>240715</v>
      </c>
      <c r="AB17" s="67">
        <v>40016</v>
      </c>
      <c r="AD17" s="59">
        <v>1943567</v>
      </c>
    </row>
    <row r="18" spans="1:30" x14ac:dyDescent="0.45">
      <c r="A18" s="31" t="s">
        <v>22</v>
      </c>
      <c r="B18" s="30">
        <f t="shared" si="12"/>
        <v>18762650</v>
      </c>
      <c r="C18" s="32">
        <f>SUM(一般接種!D17+一般接種!G17+一般接種!J17+一般接種!M17+医療従事者等!C15)</f>
        <v>6158465</v>
      </c>
      <c r="D18" s="32">
        <v>77884</v>
      </c>
      <c r="E18" s="73">
        <f t="shared" si="0"/>
        <v>0.82327882791460927</v>
      </c>
      <c r="F18" s="32">
        <f>SUM(一般接種!E17+一般接種!H17+一般接種!K17+一般接種!N17+医療従事者等!D15)</f>
        <v>6071002</v>
      </c>
      <c r="G18" s="32">
        <v>72976</v>
      </c>
      <c r="H18" s="73">
        <f t="shared" si="7"/>
        <v>0.81210131319381351</v>
      </c>
      <c r="I18" s="29">
        <f t="shared" si="10"/>
        <v>4841821</v>
      </c>
      <c r="J18" s="32">
        <v>130</v>
      </c>
      <c r="K18" s="73">
        <f t="shared" si="8"/>
        <v>0.65553960906115916</v>
      </c>
      <c r="L18" s="67">
        <v>50600</v>
      </c>
      <c r="M18" s="67">
        <v>272919</v>
      </c>
      <c r="N18" s="67">
        <v>1320033</v>
      </c>
      <c r="O18" s="67">
        <v>1420275</v>
      </c>
      <c r="P18" s="67">
        <v>839409</v>
      </c>
      <c r="Q18" s="67">
        <v>479059</v>
      </c>
      <c r="R18" s="67">
        <v>202777</v>
      </c>
      <c r="S18" s="67">
        <v>130660</v>
      </c>
      <c r="T18" s="67">
        <v>113744</v>
      </c>
      <c r="U18" s="67">
        <v>12345</v>
      </c>
      <c r="V18" s="67">
        <f t="shared" si="11"/>
        <v>1691362</v>
      </c>
      <c r="W18" s="68">
        <f t="shared" si="9"/>
        <v>0.22900155839373068</v>
      </c>
      <c r="X18" s="67">
        <v>225</v>
      </c>
      <c r="Y18" s="67">
        <v>45061</v>
      </c>
      <c r="Z18" s="67">
        <v>706080</v>
      </c>
      <c r="AA18" s="67">
        <v>832752</v>
      </c>
      <c r="AB18" s="67">
        <v>107244</v>
      </c>
      <c r="AD18" s="59">
        <v>7385810</v>
      </c>
    </row>
    <row r="19" spans="1:30" x14ac:dyDescent="0.45">
      <c r="A19" s="31" t="s">
        <v>23</v>
      </c>
      <c r="B19" s="30">
        <f t="shared" si="12"/>
        <v>16177046</v>
      </c>
      <c r="C19" s="32">
        <f>SUM(一般接種!D18+一般接種!G18+一般接種!J18+一般接種!M18+医療従事者等!C16)</f>
        <v>5260794</v>
      </c>
      <c r="D19" s="32">
        <v>71300</v>
      </c>
      <c r="E19" s="73">
        <f t="shared" si="0"/>
        <v>0.82231677938575665</v>
      </c>
      <c r="F19" s="32">
        <f>SUM(一般接種!E18+一般接種!H18+一般接種!K18+一般接種!N18+医療従事者等!D16)</f>
        <v>5195166</v>
      </c>
      <c r="G19" s="32">
        <v>67338</v>
      </c>
      <c r="H19" s="73">
        <f t="shared" si="7"/>
        <v>0.81254530908102129</v>
      </c>
      <c r="I19" s="29">
        <f t="shared" si="10"/>
        <v>4212063</v>
      </c>
      <c r="J19" s="32">
        <v>217</v>
      </c>
      <c r="K19" s="73">
        <f t="shared" si="8"/>
        <v>0.6674006440683391</v>
      </c>
      <c r="L19" s="67">
        <v>43677</v>
      </c>
      <c r="M19" s="67">
        <v>215116</v>
      </c>
      <c r="N19" s="67">
        <v>1090887</v>
      </c>
      <c r="O19" s="67">
        <v>1327281</v>
      </c>
      <c r="P19" s="67">
        <v>756840</v>
      </c>
      <c r="Q19" s="67">
        <v>394881</v>
      </c>
      <c r="R19" s="67">
        <v>169964</v>
      </c>
      <c r="S19" s="67">
        <v>115229</v>
      </c>
      <c r="T19" s="67">
        <v>87521</v>
      </c>
      <c r="U19" s="67">
        <v>10667</v>
      </c>
      <c r="V19" s="67">
        <f t="shared" si="11"/>
        <v>1509023</v>
      </c>
      <c r="W19" s="68">
        <f t="shared" si="9"/>
        <v>0.23911674883505649</v>
      </c>
      <c r="X19" s="67">
        <v>253</v>
      </c>
      <c r="Y19" s="67">
        <v>35584</v>
      </c>
      <c r="Z19" s="67">
        <v>641061</v>
      </c>
      <c r="AA19" s="67">
        <v>728567</v>
      </c>
      <c r="AB19" s="67">
        <v>103558</v>
      </c>
      <c r="AD19" s="59">
        <v>6310821</v>
      </c>
    </row>
    <row r="20" spans="1:30" x14ac:dyDescent="0.45">
      <c r="A20" s="31" t="s">
        <v>24</v>
      </c>
      <c r="B20" s="30">
        <f t="shared" si="12"/>
        <v>34254762</v>
      </c>
      <c r="C20" s="32">
        <f>SUM(一般接種!D19+一般接種!G19+一般接種!J19+一般接種!M19+医療従事者等!C17)</f>
        <v>11347810</v>
      </c>
      <c r="D20" s="32">
        <v>170559</v>
      </c>
      <c r="E20" s="73">
        <f t="shared" si="0"/>
        <v>0.81024886339722613</v>
      </c>
      <c r="F20" s="32">
        <f>SUM(一般接種!E19+一般接種!H19+一般接種!K19+一般接種!N19+医療従事者等!D17)</f>
        <v>11200008</v>
      </c>
      <c r="G20" s="32">
        <v>160320</v>
      </c>
      <c r="H20" s="73">
        <f t="shared" si="7"/>
        <v>0.80027679921118311</v>
      </c>
      <c r="I20" s="29">
        <f t="shared" si="10"/>
        <v>8762887</v>
      </c>
      <c r="J20" s="32">
        <v>567</v>
      </c>
      <c r="K20" s="73">
        <f t="shared" si="8"/>
        <v>0.63518836793794664</v>
      </c>
      <c r="L20" s="67">
        <v>105303</v>
      </c>
      <c r="M20" s="67">
        <v>616632</v>
      </c>
      <c r="N20" s="67">
        <v>2644223</v>
      </c>
      <c r="O20" s="67">
        <v>2946863</v>
      </c>
      <c r="P20" s="67">
        <v>1271179</v>
      </c>
      <c r="Q20" s="67">
        <v>519472</v>
      </c>
      <c r="R20" s="67">
        <v>237265</v>
      </c>
      <c r="S20" s="67">
        <v>231479</v>
      </c>
      <c r="T20" s="67">
        <v>173177</v>
      </c>
      <c r="U20" s="67">
        <v>17294</v>
      </c>
      <c r="V20" s="67">
        <f t="shared" si="11"/>
        <v>2944057</v>
      </c>
      <c r="W20" s="68">
        <f t="shared" si="9"/>
        <v>0.21341730967897626</v>
      </c>
      <c r="X20" s="67">
        <v>1400</v>
      </c>
      <c r="Y20" s="67">
        <v>145276</v>
      </c>
      <c r="Z20" s="67">
        <v>1519328</v>
      </c>
      <c r="AA20" s="67">
        <v>1176714</v>
      </c>
      <c r="AB20" s="67">
        <v>101339</v>
      </c>
      <c r="AD20" s="59">
        <v>13794837</v>
      </c>
    </row>
    <row r="21" spans="1:30" x14ac:dyDescent="0.45">
      <c r="A21" s="31" t="s">
        <v>25</v>
      </c>
      <c r="B21" s="30">
        <f t="shared" si="12"/>
        <v>23279059</v>
      </c>
      <c r="C21" s="32">
        <f>SUM(一般接種!D20+一般接種!G20+一般接種!J20+一般接種!M20+医療従事者等!C18)</f>
        <v>7645087</v>
      </c>
      <c r="D21" s="32">
        <v>120874</v>
      </c>
      <c r="E21" s="73">
        <f t="shared" si="0"/>
        <v>0.81650520056984455</v>
      </c>
      <c r="F21" s="32">
        <f>SUM(一般接種!E20+一般接種!H20+一般接種!K20+一般接種!N20+医療従事者等!D18)</f>
        <v>7552316</v>
      </c>
      <c r="G21" s="32">
        <v>113680</v>
      </c>
      <c r="H21" s="73">
        <f t="shared" si="7"/>
        <v>0.80721863923124804</v>
      </c>
      <c r="I21" s="29">
        <f t="shared" si="10"/>
        <v>5967212</v>
      </c>
      <c r="J21" s="32">
        <v>278</v>
      </c>
      <c r="K21" s="73">
        <f t="shared" si="8"/>
        <v>0.64751391839346184</v>
      </c>
      <c r="L21" s="67">
        <v>51933</v>
      </c>
      <c r="M21" s="67">
        <v>308706</v>
      </c>
      <c r="N21" s="67">
        <v>1462089</v>
      </c>
      <c r="O21" s="67">
        <v>2067125</v>
      </c>
      <c r="P21" s="67">
        <v>1104134</v>
      </c>
      <c r="Q21" s="67">
        <v>478725</v>
      </c>
      <c r="R21" s="67">
        <v>191702</v>
      </c>
      <c r="S21" s="67">
        <v>162678</v>
      </c>
      <c r="T21" s="67">
        <v>124387</v>
      </c>
      <c r="U21" s="67">
        <v>15733</v>
      </c>
      <c r="V21" s="67">
        <f t="shared" si="11"/>
        <v>2114444</v>
      </c>
      <c r="W21" s="68">
        <f t="shared" si="9"/>
        <v>0.22945316969544916</v>
      </c>
      <c r="X21" s="67">
        <v>678</v>
      </c>
      <c r="Y21" s="67">
        <v>47738</v>
      </c>
      <c r="Z21" s="67">
        <v>894239</v>
      </c>
      <c r="AA21" s="67">
        <v>1035083</v>
      </c>
      <c r="AB21" s="67">
        <v>136706</v>
      </c>
      <c r="AD21" s="59">
        <v>9215144</v>
      </c>
    </row>
    <row r="22" spans="1:30" x14ac:dyDescent="0.45">
      <c r="A22" s="31" t="s">
        <v>26</v>
      </c>
      <c r="B22" s="30">
        <f t="shared" si="12"/>
        <v>5998241</v>
      </c>
      <c r="C22" s="32">
        <f>SUM(一般接種!D21+一般接種!G21+一般接種!J21+一般接種!M21+医療従事者等!C19)</f>
        <v>1911801</v>
      </c>
      <c r="D22" s="32">
        <v>29063</v>
      </c>
      <c r="E22" s="73">
        <f t="shared" si="0"/>
        <v>0.86037580303015071</v>
      </c>
      <c r="F22" s="32">
        <f>SUM(一般接種!E21+一般接種!H21+一般接種!K21+一般接種!N21+医療従事者等!D19)</f>
        <v>1880717</v>
      </c>
      <c r="G22" s="32">
        <v>27210</v>
      </c>
      <c r="H22" s="73">
        <f t="shared" si="7"/>
        <v>0.84701778662087102</v>
      </c>
      <c r="I22" s="29">
        <f t="shared" si="10"/>
        <v>1601468</v>
      </c>
      <c r="J22" s="32">
        <v>4</v>
      </c>
      <c r="K22" s="73">
        <f t="shared" si="8"/>
        <v>0.73183888306491784</v>
      </c>
      <c r="L22" s="67">
        <v>16834</v>
      </c>
      <c r="M22" s="67">
        <v>65144</v>
      </c>
      <c r="N22" s="67">
        <v>344212</v>
      </c>
      <c r="O22" s="67">
        <v>568163</v>
      </c>
      <c r="P22" s="67">
        <v>356824</v>
      </c>
      <c r="Q22" s="67">
        <v>150127</v>
      </c>
      <c r="R22" s="67">
        <v>50203</v>
      </c>
      <c r="S22" s="67">
        <v>28406</v>
      </c>
      <c r="T22" s="67">
        <v>19126</v>
      </c>
      <c r="U22" s="67">
        <v>2429</v>
      </c>
      <c r="V22" s="67">
        <f t="shared" si="11"/>
        <v>604255</v>
      </c>
      <c r="W22" s="68">
        <f t="shared" si="9"/>
        <v>0.27613315334368549</v>
      </c>
      <c r="X22" s="67">
        <v>9</v>
      </c>
      <c r="Y22" s="67">
        <v>6126</v>
      </c>
      <c r="Z22" s="67">
        <v>189834</v>
      </c>
      <c r="AA22" s="67">
        <v>346021</v>
      </c>
      <c r="AB22" s="67">
        <v>62265</v>
      </c>
      <c r="AD22" s="59">
        <v>2188274</v>
      </c>
    </row>
    <row r="23" spans="1:30" x14ac:dyDescent="0.45">
      <c r="A23" s="31" t="s">
        <v>27</v>
      </c>
      <c r="B23" s="30">
        <f t="shared" si="12"/>
        <v>2803071</v>
      </c>
      <c r="C23" s="32">
        <f>SUM(一般接種!D22+一般接種!G22+一般接種!J22+一般接種!M22+医療従事者等!C20)</f>
        <v>900129</v>
      </c>
      <c r="D23" s="32">
        <v>13995</v>
      </c>
      <c r="E23" s="73">
        <f t="shared" si="0"/>
        <v>0.85428621008792227</v>
      </c>
      <c r="F23" s="32">
        <f>SUM(一般接種!E22+一般接種!H22+一般接種!K22+一般接種!N22+医療従事者等!D20)</f>
        <v>892046</v>
      </c>
      <c r="G23" s="32">
        <v>13088</v>
      </c>
      <c r="H23" s="73">
        <f t="shared" si="7"/>
        <v>0.8473681166126793</v>
      </c>
      <c r="I23" s="29">
        <f t="shared" si="10"/>
        <v>720446</v>
      </c>
      <c r="J23" s="32">
        <v>10</v>
      </c>
      <c r="K23" s="73">
        <f t="shared" si="8"/>
        <v>0.69454342125559154</v>
      </c>
      <c r="L23" s="67">
        <v>10213</v>
      </c>
      <c r="M23" s="67">
        <v>39371</v>
      </c>
      <c r="N23" s="67">
        <v>213131</v>
      </c>
      <c r="O23" s="67">
        <v>219798</v>
      </c>
      <c r="P23" s="67">
        <v>127799</v>
      </c>
      <c r="Q23" s="67">
        <v>63103</v>
      </c>
      <c r="R23" s="67">
        <v>20067</v>
      </c>
      <c r="S23" s="67">
        <v>13743</v>
      </c>
      <c r="T23" s="67">
        <v>11716</v>
      </c>
      <c r="U23" s="67">
        <v>1505</v>
      </c>
      <c r="V23" s="67">
        <f t="shared" si="11"/>
        <v>290450</v>
      </c>
      <c r="W23" s="68">
        <f t="shared" si="9"/>
        <v>0.2800111830942465</v>
      </c>
      <c r="X23" s="67">
        <v>104</v>
      </c>
      <c r="Y23" s="67">
        <v>3791</v>
      </c>
      <c r="Z23" s="67">
        <v>125847</v>
      </c>
      <c r="AA23" s="67">
        <v>140434</v>
      </c>
      <c r="AB23" s="67">
        <v>20274</v>
      </c>
      <c r="AD23" s="59">
        <v>1037280</v>
      </c>
    </row>
    <row r="24" spans="1:30" x14ac:dyDescent="0.45">
      <c r="A24" s="31" t="s">
        <v>28</v>
      </c>
      <c r="B24" s="30">
        <f t="shared" si="12"/>
        <v>2886632</v>
      </c>
      <c r="C24" s="32">
        <f>SUM(一般接種!D23+一般接種!G23+一般接種!J23+一般接種!M23+医療従事者等!C21)</f>
        <v>941468</v>
      </c>
      <c r="D24" s="32">
        <v>13890</v>
      </c>
      <c r="E24" s="73">
        <f t="shared" si="0"/>
        <v>0.82487965773262983</v>
      </c>
      <c r="F24" s="32">
        <f>SUM(一般接種!E23+一般接種!H23+一般接種!K23+一般接種!N23+医療従事者等!D21)</f>
        <v>930209</v>
      </c>
      <c r="G24" s="32">
        <v>13116</v>
      </c>
      <c r="H24" s="73">
        <f t="shared" si="7"/>
        <v>0.81555552196040737</v>
      </c>
      <c r="I24" s="29">
        <f t="shared" si="10"/>
        <v>742126</v>
      </c>
      <c r="J24" s="32">
        <v>53</v>
      </c>
      <c r="K24" s="73">
        <f t="shared" si="8"/>
        <v>0.65991315258945971</v>
      </c>
      <c r="L24" s="67">
        <v>9377</v>
      </c>
      <c r="M24" s="67">
        <v>55489</v>
      </c>
      <c r="N24" s="67">
        <v>204853</v>
      </c>
      <c r="O24" s="67">
        <v>217000</v>
      </c>
      <c r="P24" s="67">
        <v>131551</v>
      </c>
      <c r="Q24" s="67">
        <v>68173</v>
      </c>
      <c r="R24" s="67">
        <v>26875</v>
      </c>
      <c r="S24" s="67">
        <v>13883</v>
      </c>
      <c r="T24" s="67">
        <v>13164</v>
      </c>
      <c r="U24" s="67">
        <v>1761</v>
      </c>
      <c r="V24" s="67">
        <f t="shared" si="11"/>
        <v>272829</v>
      </c>
      <c r="W24" s="68">
        <f t="shared" si="9"/>
        <v>0.24262228312824977</v>
      </c>
      <c r="X24" s="67">
        <v>39</v>
      </c>
      <c r="Y24" s="67">
        <v>6863</v>
      </c>
      <c r="Z24" s="67">
        <v>103565</v>
      </c>
      <c r="AA24" s="67">
        <v>139619</v>
      </c>
      <c r="AB24" s="67">
        <v>22743</v>
      </c>
      <c r="AD24" s="59">
        <v>1124501</v>
      </c>
    </row>
    <row r="25" spans="1:30" x14ac:dyDescent="0.45">
      <c r="A25" s="31" t="s">
        <v>29</v>
      </c>
      <c r="B25" s="30">
        <f t="shared" si="12"/>
        <v>1998756</v>
      </c>
      <c r="C25" s="32">
        <f>SUM(一般接種!D24+一般接種!G24+一般接種!J24+一般接種!M24+医療従事者等!C22)</f>
        <v>650181</v>
      </c>
      <c r="D25" s="32">
        <v>8847</v>
      </c>
      <c r="E25" s="73">
        <f t="shared" si="0"/>
        <v>0.83556207559657503</v>
      </c>
      <c r="F25" s="32">
        <f>SUM(一般接種!E24+一般接種!H24+一般接種!K24+一般接種!N24+医療従事者等!D22)</f>
        <v>643524</v>
      </c>
      <c r="G25" s="32">
        <v>8224</v>
      </c>
      <c r="H25" s="73">
        <f t="shared" si="7"/>
        <v>0.8277006780031998</v>
      </c>
      <c r="I25" s="29">
        <f t="shared" si="10"/>
        <v>518573</v>
      </c>
      <c r="J25" s="32">
        <v>47</v>
      </c>
      <c r="K25" s="73">
        <f t="shared" si="8"/>
        <v>0.67556165868453832</v>
      </c>
      <c r="L25" s="67">
        <v>7675</v>
      </c>
      <c r="M25" s="67">
        <v>32413</v>
      </c>
      <c r="N25" s="67">
        <v>143807</v>
      </c>
      <c r="O25" s="67">
        <v>172180</v>
      </c>
      <c r="P25" s="67">
        <v>92089</v>
      </c>
      <c r="Q25" s="67">
        <v>34605</v>
      </c>
      <c r="R25" s="67">
        <v>15973</v>
      </c>
      <c r="S25" s="67">
        <v>10587</v>
      </c>
      <c r="T25" s="67">
        <v>8373</v>
      </c>
      <c r="U25" s="67">
        <v>871</v>
      </c>
      <c r="V25" s="67">
        <f t="shared" si="11"/>
        <v>186478</v>
      </c>
      <c r="W25" s="68">
        <f t="shared" si="9"/>
        <v>0.24295288372844434</v>
      </c>
      <c r="X25" s="67">
        <v>146</v>
      </c>
      <c r="Y25" s="67">
        <v>3811</v>
      </c>
      <c r="Z25" s="67">
        <v>69346</v>
      </c>
      <c r="AA25" s="67">
        <v>100463</v>
      </c>
      <c r="AB25" s="67">
        <v>12712</v>
      </c>
      <c r="AD25" s="59">
        <v>767548</v>
      </c>
    </row>
    <row r="26" spans="1:30" x14ac:dyDescent="0.45">
      <c r="A26" s="31" t="s">
        <v>30</v>
      </c>
      <c r="B26" s="30">
        <f t="shared" si="12"/>
        <v>2123550</v>
      </c>
      <c r="C26" s="32">
        <f>SUM(一般接種!D25+一般接種!G25+一般接種!J25+一般接種!M25+医療従事者等!C23)</f>
        <v>684771</v>
      </c>
      <c r="D26" s="32">
        <v>10218</v>
      </c>
      <c r="E26" s="73">
        <f t="shared" si="0"/>
        <v>0.82642413728466568</v>
      </c>
      <c r="F26" s="32">
        <f>SUM(一般接種!E25+一般接種!H25+一般接種!K25+一般接種!N25+医療従事者等!D23)</f>
        <v>676296</v>
      </c>
      <c r="G26" s="32">
        <v>9542</v>
      </c>
      <c r="H26" s="73">
        <f t="shared" si="7"/>
        <v>0.81686924412329354</v>
      </c>
      <c r="I26" s="29">
        <f t="shared" si="10"/>
        <v>545817</v>
      </c>
      <c r="J26" s="32">
        <v>6</v>
      </c>
      <c r="K26" s="73">
        <f t="shared" si="8"/>
        <v>0.66869672923473866</v>
      </c>
      <c r="L26" s="67">
        <v>6871</v>
      </c>
      <c r="M26" s="67">
        <v>38037</v>
      </c>
      <c r="N26" s="67">
        <v>169309</v>
      </c>
      <c r="O26" s="67">
        <v>165327</v>
      </c>
      <c r="P26" s="67">
        <v>96491</v>
      </c>
      <c r="Q26" s="67">
        <v>34686</v>
      </c>
      <c r="R26" s="67">
        <v>12464</v>
      </c>
      <c r="S26" s="67">
        <v>12998</v>
      </c>
      <c r="T26" s="67">
        <v>8808</v>
      </c>
      <c r="U26" s="67">
        <v>826</v>
      </c>
      <c r="V26" s="67">
        <f t="shared" si="11"/>
        <v>216666</v>
      </c>
      <c r="W26" s="68">
        <f t="shared" si="9"/>
        <v>0.26544691392510211</v>
      </c>
      <c r="X26" s="67">
        <v>117</v>
      </c>
      <c r="Y26" s="67">
        <v>6418</v>
      </c>
      <c r="Z26" s="67">
        <v>89938</v>
      </c>
      <c r="AA26" s="67">
        <v>109420</v>
      </c>
      <c r="AB26" s="67">
        <v>10773</v>
      </c>
      <c r="AD26" s="59">
        <v>816231</v>
      </c>
    </row>
    <row r="27" spans="1:30" x14ac:dyDescent="0.45">
      <c r="A27" s="31" t="s">
        <v>31</v>
      </c>
      <c r="B27" s="30">
        <f t="shared" si="12"/>
        <v>5488272</v>
      </c>
      <c r="C27" s="32">
        <f>SUM(一般接種!D26+一般接種!G26+一般接種!J26+一般接種!M26+医療従事者等!C24)</f>
        <v>1738793</v>
      </c>
      <c r="D27" s="32">
        <v>29390</v>
      </c>
      <c r="E27" s="73">
        <f t="shared" si="0"/>
        <v>0.83122197293062849</v>
      </c>
      <c r="F27" s="32">
        <f>SUM(一般接種!E26+一般接種!H26+一般接種!K26+一般接種!N26+医療従事者等!D24)</f>
        <v>1716104</v>
      </c>
      <c r="G27" s="32">
        <v>27703</v>
      </c>
      <c r="H27" s="73">
        <f t="shared" si="7"/>
        <v>0.82100944617392513</v>
      </c>
      <c r="I27" s="29">
        <f t="shared" si="10"/>
        <v>1436626</v>
      </c>
      <c r="J27" s="32">
        <v>18</v>
      </c>
      <c r="K27" s="73">
        <f t="shared" si="8"/>
        <v>0.69857145218998939</v>
      </c>
      <c r="L27" s="67">
        <v>14391</v>
      </c>
      <c r="M27" s="67">
        <v>69429</v>
      </c>
      <c r="N27" s="67">
        <v>457828</v>
      </c>
      <c r="O27" s="67">
        <v>433195</v>
      </c>
      <c r="P27" s="67">
        <v>235745</v>
      </c>
      <c r="Q27" s="67">
        <v>123346</v>
      </c>
      <c r="R27" s="67">
        <v>48345</v>
      </c>
      <c r="S27" s="67">
        <v>27741</v>
      </c>
      <c r="T27" s="67">
        <v>23788</v>
      </c>
      <c r="U27" s="67">
        <v>2818</v>
      </c>
      <c r="V27" s="67">
        <f t="shared" si="11"/>
        <v>596749</v>
      </c>
      <c r="W27" s="68">
        <f t="shared" si="9"/>
        <v>0.29017784637348809</v>
      </c>
      <c r="X27" s="67">
        <v>13</v>
      </c>
      <c r="Y27" s="67">
        <v>6584</v>
      </c>
      <c r="Z27" s="67">
        <v>257343</v>
      </c>
      <c r="AA27" s="67">
        <v>300858</v>
      </c>
      <c r="AB27" s="67">
        <v>31951</v>
      </c>
      <c r="AD27" s="59">
        <v>2056494</v>
      </c>
    </row>
    <row r="28" spans="1:30" x14ac:dyDescent="0.45">
      <c r="A28" s="31" t="s">
        <v>32</v>
      </c>
      <c r="B28" s="30">
        <f t="shared" si="12"/>
        <v>5250499</v>
      </c>
      <c r="C28" s="32">
        <f>SUM(一般接種!D27+一般接種!G27+一般接種!J27+一般接種!M27+医療従事者等!C25)</f>
        <v>1674194</v>
      </c>
      <c r="D28" s="32">
        <v>25052</v>
      </c>
      <c r="E28" s="73">
        <f t="shared" si="0"/>
        <v>0.82597308931911917</v>
      </c>
      <c r="F28" s="32">
        <f>SUM(一般接種!E27+一般接種!H27+一般接種!K27+一般接種!N27+医療従事者等!D25)</f>
        <v>1659827</v>
      </c>
      <c r="G28" s="32">
        <v>23556</v>
      </c>
      <c r="H28" s="73">
        <f t="shared" si="7"/>
        <v>0.81952664648240392</v>
      </c>
      <c r="I28" s="29">
        <f t="shared" si="10"/>
        <v>1347635</v>
      </c>
      <c r="J28" s="32">
        <v>45</v>
      </c>
      <c r="K28" s="73">
        <f t="shared" si="8"/>
        <v>0.67494071185837956</v>
      </c>
      <c r="L28" s="67">
        <v>15513</v>
      </c>
      <c r="M28" s="67">
        <v>85356</v>
      </c>
      <c r="N28" s="67">
        <v>466907</v>
      </c>
      <c r="O28" s="67">
        <v>403704</v>
      </c>
      <c r="P28" s="67">
        <v>192489</v>
      </c>
      <c r="Q28" s="67">
        <v>97950</v>
      </c>
      <c r="R28" s="67">
        <v>38054</v>
      </c>
      <c r="S28" s="67">
        <v>22380</v>
      </c>
      <c r="T28" s="67">
        <v>22544</v>
      </c>
      <c r="U28" s="67">
        <v>2738</v>
      </c>
      <c r="V28" s="67">
        <f t="shared" si="11"/>
        <v>568843</v>
      </c>
      <c r="W28" s="68">
        <f t="shared" si="9"/>
        <v>0.28490512645215255</v>
      </c>
      <c r="X28" s="67">
        <v>43</v>
      </c>
      <c r="Y28" s="67">
        <v>9429</v>
      </c>
      <c r="Z28" s="67">
        <v>257301</v>
      </c>
      <c r="AA28" s="67">
        <v>273721</v>
      </c>
      <c r="AB28" s="67">
        <v>28349</v>
      </c>
      <c r="AD28" s="59">
        <v>1996605</v>
      </c>
    </row>
    <row r="29" spans="1:30" x14ac:dyDescent="0.45">
      <c r="A29" s="31" t="s">
        <v>33</v>
      </c>
      <c r="B29" s="30">
        <f t="shared" si="12"/>
        <v>9631271</v>
      </c>
      <c r="C29" s="32">
        <f>SUM(一般接種!D28+一般接種!G28+一般接種!J28+一般接種!M28+医療従事者等!C26)</f>
        <v>3151694</v>
      </c>
      <c r="D29" s="32">
        <v>43518</v>
      </c>
      <c r="E29" s="73">
        <f t="shared" si="0"/>
        <v>0.84962304895716589</v>
      </c>
      <c r="F29" s="32">
        <f>SUM(一般接種!E28+一般接種!H28+一般接種!K28+一般接種!N28+医療従事者等!D26)</f>
        <v>3116609</v>
      </c>
      <c r="G29" s="32">
        <v>40474</v>
      </c>
      <c r="H29" s="73">
        <f t="shared" si="7"/>
        <v>0.84086460924473116</v>
      </c>
      <c r="I29" s="29">
        <f t="shared" si="10"/>
        <v>2462671</v>
      </c>
      <c r="J29" s="32">
        <v>51</v>
      </c>
      <c r="K29" s="73">
        <f t="shared" si="8"/>
        <v>0.67315966432495966</v>
      </c>
      <c r="L29" s="67">
        <v>23596</v>
      </c>
      <c r="M29" s="67">
        <v>116023</v>
      </c>
      <c r="N29" s="67">
        <v>657921</v>
      </c>
      <c r="O29" s="67">
        <v>757515</v>
      </c>
      <c r="P29" s="67">
        <v>454043</v>
      </c>
      <c r="Q29" s="67">
        <v>252061</v>
      </c>
      <c r="R29" s="67">
        <v>88167</v>
      </c>
      <c r="S29" s="67">
        <v>53133</v>
      </c>
      <c r="T29" s="67">
        <v>53474</v>
      </c>
      <c r="U29" s="67">
        <v>6738</v>
      </c>
      <c r="V29" s="67">
        <f t="shared" si="11"/>
        <v>900297</v>
      </c>
      <c r="W29" s="68">
        <f t="shared" si="9"/>
        <v>0.24609709427876336</v>
      </c>
      <c r="X29" s="67">
        <v>26</v>
      </c>
      <c r="Y29" s="67">
        <v>12195</v>
      </c>
      <c r="Z29" s="67">
        <v>353606</v>
      </c>
      <c r="AA29" s="67">
        <v>454841</v>
      </c>
      <c r="AB29" s="67">
        <v>79629</v>
      </c>
      <c r="AD29" s="59">
        <v>3658300</v>
      </c>
    </row>
    <row r="30" spans="1:30" x14ac:dyDescent="0.45">
      <c r="A30" s="31" t="s">
        <v>34</v>
      </c>
      <c r="B30" s="30">
        <f t="shared" si="12"/>
        <v>18196363</v>
      </c>
      <c r="C30" s="32">
        <f>SUM(一般接種!D29+一般接種!G29+一般接種!J29+一般接種!M29+医療従事者等!C27)</f>
        <v>6034664</v>
      </c>
      <c r="D30" s="32">
        <v>93498</v>
      </c>
      <c r="E30" s="73">
        <f t="shared" si="0"/>
        <v>0.78916243659879293</v>
      </c>
      <c r="F30" s="32">
        <f>SUM(一般接種!E29+一般接種!H29+一般接種!K29+一般接種!N29+医療従事者等!D27)</f>
        <v>5928259</v>
      </c>
      <c r="G30" s="32">
        <v>88303</v>
      </c>
      <c r="H30" s="73">
        <f t="shared" si="7"/>
        <v>0.77571875732638018</v>
      </c>
      <c r="I30" s="29">
        <f t="shared" si="10"/>
        <v>4636981</v>
      </c>
      <c r="J30" s="32">
        <v>155</v>
      </c>
      <c r="K30" s="73">
        <f t="shared" si="8"/>
        <v>0.61590753469009873</v>
      </c>
      <c r="L30" s="67">
        <v>43255</v>
      </c>
      <c r="M30" s="67">
        <v>375761</v>
      </c>
      <c r="N30" s="67">
        <v>1356625</v>
      </c>
      <c r="O30" s="67">
        <v>1362727</v>
      </c>
      <c r="P30" s="67">
        <v>761623</v>
      </c>
      <c r="Q30" s="67">
        <v>370689</v>
      </c>
      <c r="R30" s="67">
        <v>150558</v>
      </c>
      <c r="S30" s="67">
        <v>109067</v>
      </c>
      <c r="T30" s="67">
        <v>94796</v>
      </c>
      <c r="U30" s="67">
        <v>11880</v>
      </c>
      <c r="V30" s="67">
        <f t="shared" si="11"/>
        <v>1596459</v>
      </c>
      <c r="W30" s="68">
        <f t="shared" si="9"/>
        <v>0.2120569387170923</v>
      </c>
      <c r="X30" s="67">
        <v>67</v>
      </c>
      <c r="Y30" s="67">
        <v>45283</v>
      </c>
      <c r="Z30" s="67">
        <v>692661</v>
      </c>
      <c r="AA30" s="67">
        <v>751285</v>
      </c>
      <c r="AB30" s="67">
        <v>107163</v>
      </c>
      <c r="AD30" s="59">
        <v>7528445</v>
      </c>
    </row>
    <row r="31" spans="1:30" x14ac:dyDescent="0.45">
      <c r="A31" s="31" t="s">
        <v>35</v>
      </c>
      <c r="B31" s="30">
        <f t="shared" si="12"/>
        <v>4537162</v>
      </c>
      <c r="C31" s="32">
        <f>SUM(一般接種!D30+一般接種!G30+一般接種!J30+一般接種!M30+医療従事者等!C28)</f>
        <v>1485026</v>
      </c>
      <c r="D31" s="32">
        <v>22808</v>
      </c>
      <c r="E31" s="73">
        <f t="shared" si="0"/>
        <v>0.81922482183676215</v>
      </c>
      <c r="F31" s="32">
        <f>SUM(一般接種!E30+一般接種!H30+一般接種!K30+一般接種!N30+医療従事者等!D28)</f>
        <v>1469128</v>
      </c>
      <c r="G31" s="32">
        <v>21548</v>
      </c>
      <c r="H31" s="73">
        <f t="shared" si="7"/>
        <v>0.81102371027744158</v>
      </c>
      <c r="I31" s="29">
        <f t="shared" si="10"/>
        <v>1169452</v>
      </c>
      <c r="J31" s="32">
        <v>44</v>
      </c>
      <c r="K31" s="73">
        <f t="shared" si="8"/>
        <v>0.65517457756263731</v>
      </c>
      <c r="L31" s="67">
        <v>16834</v>
      </c>
      <c r="M31" s="67">
        <v>67562</v>
      </c>
      <c r="N31" s="67">
        <v>347279</v>
      </c>
      <c r="O31" s="67">
        <v>354045</v>
      </c>
      <c r="P31" s="67">
        <v>197063</v>
      </c>
      <c r="Q31" s="67">
        <v>98823</v>
      </c>
      <c r="R31" s="67">
        <v>40858</v>
      </c>
      <c r="S31" s="67">
        <v>24619</v>
      </c>
      <c r="T31" s="67">
        <v>20375</v>
      </c>
      <c r="U31" s="67">
        <v>1994</v>
      </c>
      <c r="V31" s="67">
        <f t="shared" si="11"/>
        <v>413556</v>
      </c>
      <c r="W31" s="68">
        <f t="shared" si="9"/>
        <v>0.231699610057819</v>
      </c>
      <c r="X31" s="67">
        <v>82</v>
      </c>
      <c r="Y31" s="67">
        <v>5591</v>
      </c>
      <c r="Z31" s="67">
        <v>162615</v>
      </c>
      <c r="AA31" s="67">
        <v>224412</v>
      </c>
      <c r="AB31" s="67">
        <v>20856</v>
      </c>
      <c r="AD31" s="59">
        <v>1784880</v>
      </c>
    </row>
    <row r="32" spans="1:30" x14ac:dyDescent="0.45">
      <c r="A32" s="31" t="s">
        <v>36</v>
      </c>
      <c r="B32" s="30">
        <f t="shared" si="12"/>
        <v>3526505</v>
      </c>
      <c r="C32" s="32">
        <f>SUM(一般接種!D31+一般接種!G31+一般接種!J31+一般接種!M31+医療従事者等!C29)</f>
        <v>1161532</v>
      </c>
      <c r="D32" s="32">
        <v>11891</v>
      </c>
      <c r="E32" s="73">
        <f t="shared" si="0"/>
        <v>0.81236609439391283</v>
      </c>
      <c r="F32" s="32">
        <f>SUM(一般接種!E31+一般接種!H31+一般接種!K31+一般接種!N31+医療従事者等!D29)</f>
        <v>1149141</v>
      </c>
      <c r="G32" s="32">
        <v>11188</v>
      </c>
      <c r="H32" s="73">
        <f t="shared" si="7"/>
        <v>0.80410705099577717</v>
      </c>
      <c r="I32" s="29">
        <f t="shared" si="10"/>
        <v>899034</v>
      </c>
      <c r="J32" s="32">
        <v>14</v>
      </c>
      <c r="K32" s="73">
        <f t="shared" si="8"/>
        <v>0.63527080730594643</v>
      </c>
      <c r="L32" s="67">
        <v>8769</v>
      </c>
      <c r="M32" s="67">
        <v>53144</v>
      </c>
      <c r="N32" s="67">
        <v>238947</v>
      </c>
      <c r="O32" s="67">
        <v>286160</v>
      </c>
      <c r="P32" s="67">
        <v>161329</v>
      </c>
      <c r="Q32" s="67">
        <v>83280</v>
      </c>
      <c r="R32" s="67">
        <v>25268</v>
      </c>
      <c r="S32" s="67">
        <v>21632</v>
      </c>
      <c r="T32" s="67">
        <v>18125</v>
      </c>
      <c r="U32" s="67">
        <v>2380</v>
      </c>
      <c r="V32" s="67">
        <f t="shared" si="11"/>
        <v>316798</v>
      </c>
      <c r="W32" s="68">
        <f t="shared" si="9"/>
        <v>0.22385766858680475</v>
      </c>
      <c r="X32" s="67">
        <v>9</v>
      </c>
      <c r="Y32" s="67">
        <v>7096</v>
      </c>
      <c r="Z32" s="67">
        <v>134432</v>
      </c>
      <c r="AA32" s="67">
        <v>152132</v>
      </c>
      <c r="AB32" s="67">
        <v>23129</v>
      </c>
      <c r="AD32" s="59">
        <v>1415176</v>
      </c>
    </row>
    <row r="33" spans="1:30" x14ac:dyDescent="0.45">
      <c r="A33" s="31" t="s">
        <v>37</v>
      </c>
      <c r="B33" s="30">
        <f t="shared" si="12"/>
        <v>6179984</v>
      </c>
      <c r="C33" s="32">
        <f>SUM(一般接種!D32+一般接種!G32+一般接種!J32+一般接種!M32+医療従事者等!C30)</f>
        <v>2036663</v>
      </c>
      <c r="D33" s="32">
        <v>31938</v>
      </c>
      <c r="E33" s="73">
        <f t="shared" si="0"/>
        <v>0.79824171606091521</v>
      </c>
      <c r="F33" s="32">
        <f>SUM(一般接種!E32+一般接種!H32+一般接種!K32+一般接種!N32+医療従事者等!D30)</f>
        <v>2005090</v>
      </c>
      <c r="G33" s="32">
        <v>29824</v>
      </c>
      <c r="H33" s="73">
        <f t="shared" si="7"/>
        <v>0.78651172680381587</v>
      </c>
      <c r="I33" s="29">
        <f t="shared" si="10"/>
        <v>1556619</v>
      </c>
      <c r="J33" s="32">
        <v>78</v>
      </c>
      <c r="K33" s="73">
        <f t="shared" si="8"/>
        <v>0.61978374039290829</v>
      </c>
      <c r="L33" s="67">
        <v>26263</v>
      </c>
      <c r="M33" s="67">
        <v>97710</v>
      </c>
      <c r="N33" s="67">
        <v>451935</v>
      </c>
      <c r="O33" s="67">
        <v>475956</v>
      </c>
      <c r="P33" s="67">
        <v>252984</v>
      </c>
      <c r="Q33" s="67">
        <v>126155</v>
      </c>
      <c r="R33" s="67">
        <v>51391</v>
      </c>
      <c r="S33" s="67">
        <v>37061</v>
      </c>
      <c r="T33" s="67">
        <v>33143</v>
      </c>
      <c r="U33" s="67">
        <v>4021</v>
      </c>
      <c r="V33" s="67">
        <f t="shared" si="11"/>
        <v>581612</v>
      </c>
      <c r="W33" s="68">
        <f t="shared" si="9"/>
        <v>0.23158635771071892</v>
      </c>
      <c r="X33" s="67">
        <v>15</v>
      </c>
      <c r="Y33" s="67">
        <v>8328</v>
      </c>
      <c r="Z33" s="67">
        <v>243229</v>
      </c>
      <c r="AA33" s="67">
        <v>291175</v>
      </c>
      <c r="AB33" s="67">
        <v>38865</v>
      </c>
      <c r="AD33" s="59">
        <v>2511426</v>
      </c>
    </row>
    <row r="34" spans="1:30" x14ac:dyDescent="0.45">
      <c r="A34" s="31" t="s">
        <v>38</v>
      </c>
      <c r="B34" s="30">
        <f t="shared" si="12"/>
        <v>20685379</v>
      </c>
      <c r="C34" s="32">
        <f>SUM(一般接種!D33+一般接種!G33+一般接種!J33+一般接種!M33+医療従事者等!C31)</f>
        <v>6921868</v>
      </c>
      <c r="D34" s="32">
        <v>108149</v>
      </c>
      <c r="E34" s="73">
        <f t="shared" si="0"/>
        <v>0.77422237665392601</v>
      </c>
      <c r="F34" s="32">
        <f>SUM(一般接種!E33+一般接種!H33+一般接種!K33+一般接種!N33+医療従事者等!D31)</f>
        <v>6831904</v>
      </c>
      <c r="G34" s="32">
        <v>101702</v>
      </c>
      <c r="H34" s="73">
        <f t="shared" si="7"/>
        <v>0.76473259137939298</v>
      </c>
      <c r="I34" s="29">
        <f t="shared" si="10"/>
        <v>5139060</v>
      </c>
      <c r="J34" s="32">
        <v>449</v>
      </c>
      <c r="K34" s="73">
        <f t="shared" si="8"/>
        <v>0.58388489767775975</v>
      </c>
      <c r="L34" s="67">
        <v>65714</v>
      </c>
      <c r="M34" s="67">
        <v>376310</v>
      </c>
      <c r="N34" s="67">
        <v>1531203</v>
      </c>
      <c r="O34" s="67">
        <v>1562976</v>
      </c>
      <c r="P34" s="67">
        <v>775337</v>
      </c>
      <c r="Q34" s="67">
        <v>371056</v>
      </c>
      <c r="R34" s="67">
        <v>199003</v>
      </c>
      <c r="S34" s="67">
        <v>138217</v>
      </c>
      <c r="T34" s="67">
        <v>107709</v>
      </c>
      <c r="U34" s="67">
        <v>11535</v>
      </c>
      <c r="V34" s="67">
        <f t="shared" si="11"/>
        <v>1792547</v>
      </c>
      <c r="W34" s="68">
        <f t="shared" si="9"/>
        <v>0.20368171898545642</v>
      </c>
      <c r="X34" s="67">
        <v>463</v>
      </c>
      <c r="Y34" s="67">
        <v>49757</v>
      </c>
      <c r="Z34" s="67">
        <v>795219</v>
      </c>
      <c r="AA34" s="67">
        <v>849786</v>
      </c>
      <c r="AB34" s="67">
        <v>97322</v>
      </c>
      <c r="AD34" s="59">
        <v>8800726</v>
      </c>
    </row>
    <row r="35" spans="1:30" x14ac:dyDescent="0.45">
      <c r="A35" s="31" t="s">
        <v>39</v>
      </c>
      <c r="B35" s="30">
        <f t="shared" si="12"/>
        <v>13502391</v>
      </c>
      <c r="C35" s="32">
        <f>SUM(一般接種!D34+一般接種!G34+一般接種!J34+一般接種!M34+医療従事者等!C32)</f>
        <v>4446242</v>
      </c>
      <c r="D35" s="32">
        <v>65320</v>
      </c>
      <c r="E35" s="73">
        <f t="shared" si="0"/>
        <v>0.79818525770583149</v>
      </c>
      <c r="F35" s="32">
        <f>SUM(一般接種!E34+一般接種!H34+一般接種!K34+一般接種!N34+医療従事者等!D32)</f>
        <v>4393553</v>
      </c>
      <c r="G35" s="32">
        <v>61393</v>
      </c>
      <c r="H35" s="73">
        <f t="shared" si="7"/>
        <v>0.7893010297884544</v>
      </c>
      <c r="I35" s="29">
        <f t="shared" si="10"/>
        <v>3410813</v>
      </c>
      <c r="J35" s="32">
        <v>84</v>
      </c>
      <c r="K35" s="73">
        <f t="shared" si="8"/>
        <v>0.62142024117976835</v>
      </c>
      <c r="L35" s="67">
        <v>45806</v>
      </c>
      <c r="M35" s="67">
        <v>244303</v>
      </c>
      <c r="N35" s="67">
        <v>1011135</v>
      </c>
      <c r="O35" s="67">
        <v>1038470</v>
      </c>
      <c r="P35" s="67">
        <v>545301</v>
      </c>
      <c r="Q35" s="67">
        <v>253742</v>
      </c>
      <c r="R35" s="67">
        <v>116070</v>
      </c>
      <c r="S35" s="67">
        <v>80979</v>
      </c>
      <c r="T35" s="67">
        <v>66854</v>
      </c>
      <c r="U35" s="67">
        <v>8153</v>
      </c>
      <c r="V35" s="67">
        <f t="shared" si="11"/>
        <v>1251783</v>
      </c>
      <c r="W35" s="68">
        <f t="shared" si="9"/>
        <v>0.22806951058402292</v>
      </c>
      <c r="X35" s="67">
        <v>108</v>
      </c>
      <c r="Y35" s="67">
        <v>26842</v>
      </c>
      <c r="Z35" s="67">
        <v>537091</v>
      </c>
      <c r="AA35" s="67">
        <v>610369</v>
      </c>
      <c r="AB35" s="67">
        <v>77373</v>
      </c>
      <c r="AD35" s="59">
        <v>5488603</v>
      </c>
    </row>
    <row r="36" spans="1:30" x14ac:dyDescent="0.45">
      <c r="A36" s="31" t="s">
        <v>40</v>
      </c>
      <c r="B36" s="30">
        <f t="shared" si="12"/>
        <v>3392339</v>
      </c>
      <c r="C36" s="32">
        <f>SUM(一般接種!D35+一般接種!G35+一般接種!J35+一般接種!M35+医療従事者等!C33)</f>
        <v>1096942</v>
      </c>
      <c r="D36" s="32">
        <v>13022</v>
      </c>
      <c r="E36" s="73">
        <f t="shared" si="0"/>
        <v>0.81182414770897404</v>
      </c>
      <c r="F36" s="32">
        <f>SUM(一般接種!E35+一般接種!H35+一般接種!K35+一般接種!N35+医療従事者等!D33)</f>
        <v>1085642</v>
      </c>
      <c r="G36" s="32">
        <v>12121</v>
      </c>
      <c r="H36" s="73">
        <f t="shared" si="7"/>
        <v>0.80403560306358912</v>
      </c>
      <c r="I36" s="29">
        <f t="shared" si="10"/>
        <v>861639</v>
      </c>
      <c r="J36" s="32">
        <v>42</v>
      </c>
      <c r="K36" s="73">
        <f t="shared" si="8"/>
        <v>0.64531077034615925</v>
      </c>
      <c r="L36" s="67">
        <v>7600</v>
      </c>
      <c r="M36" s="67">
        <v>54599</v>
      </c>
      <c r="N36" s="67">
        <v>307993</v>
      </c>
      <c r="O36" s="67">
        <v>254522</v>
      </c>
      <c r="P36" s="67">
        <v>131855</v>
      </c>
      <c r="Q36" s="67">
        <v>53896</v>
      </c>
      <c r="R36" s="67">
        <v>20416</v>
      </c>
      <c r="S36" s="67">
        <v>14669</v>
      </c>
      <c r="T36" s="67">
        <v>14604</v>
      </c>
      <c r="U36" s="67">
        <v>1485</v>
      </c>
      <c r="V36" s="67">
        <f t="shared" si="11"/>
        <v>348116</v>
      </c>
      <c r="W36" s="68">
        <f t="shared" si="9"/>
        <v>0.26072862850012657</v>
      </c>
      <c r="X36" s="67">
        <v>71</v>
      </c>
      <c r="Y36" s="67">
        <v>5860</v>
      </c>
      <c r="Z36" s="67">
        <v>159216</v>
      </c>
      <c r="AA36" s="67">
        <v>166237</v>
      </c>
      <c r="AB36" s="67">
        <v>16732</v>
      </c>
      <c r="AD36" s="59">
        <v>1335166</v>
      </c>
    </row>
    <row r="37" spans="1:30" x14ac:dyDescent="0.45">
      <c r="A37" s="31" t="s">
        <v>41</v>
      </c>
      <c r="B37" s="30">
        <f t="shared" si="12"/>
        <v>2337954</v>
      </c>
      <c r="C37" s="32">
        <f>SUM(一般接種!D36+一般接種!G36+一般接種!J36+一般接種!M36+医療従事者等!C34)</f>
        <v>751628</v>
      </c>
      <c r="D37" s="32">
        <v>12682</v>
      </c>
      <c r="E37" s="73">
        <f t="shared" si="0"/>
        <v>0.7905271029397134</v>
      </c>
      <c r="F37" s="32">
        <f>SUM(一般接種!E36+一般接種!H36+一般接種!K36+一般接種!N36+医療従事者等!D34)</f>
        <v>742511</v>
      </c>
      <c r="G37" s="32">
        <v>11981</v>
      </c>
      <c r="H37" s="73">
        <f t="shared" si="7"/>
        <v>0.78152363570619343</v>
      </c>
      <c r="I37" s="29">
        <f t="shared" si="10"/>
        <v>604235</v>
      </c>
      <c r="J37" s="32">
        <v>15</v>
      </c>
      <c r="K37" s="73">
        <f t="shared" si="8"/>
        <v>0.64639674095026378</v>
      </c>
      <c r="L37" s="67">
        <v>7692</v>
      </c>
      <c r="M37" s="67">
        <v>44859</v>
      </c>
      <c r="N37" s="67">
        <v>212629</v>
      </c>
      <c r="O37" s="67">
        <v>197570</v>
      </c>
      <c r="P37" s="67">
        <v>83872</v>
      </c>
      <c r="Q37" s="67">
        <v>30047</v>
      </c>
      <c r="R37" s="67">
        <v>10781</v>
      </c>
      <c r="S37" s="67">
        <v>8356</v>
      </c>
      <c r="T37" s="67">
        <v>7504</v>
      </c>
      <c r="U37" s="67">
        <v>925</v>
      </c>
      <c r="V37" s="67">
        <f t="shared" si="11"/>
        <v>239580</v>
      </c>
      <c r="W37" s="68">
        <f t="shared" si="9"/>
        <v>0.25630355035726093</v>
      </c>
      <c r="X37" s="67">
        <v>2</v>
      </c>
      <c r="Y37" s="67">
        <v>3084</v>
      </c>
      <c r="Z37" s="67">
        <v>91277</v>
      </c>
      <c r="AA37" s="67">
        <v>128454</v>
      </c>
      <c r="AB37" s="67">
        <v>16763</v>
      </c>
      <c r="AD37" s="59">
        <v>934751</v>
      </c>
    </row>
    <row r="38" spans="1:30" x14ac:dyDescent="0.45">
      <c r="A38" s="31" t="s">
        <v>42</v>
      </c>
      <c r="B38" s="30">
        <f t="shared" si="12"/>
        <v>1386429</v>
      </c>
      <c r="C38" s="32">
        <f>SUM(一般接種!D37+一般接種!G37+一般接種!J37+一般接種!M37+医療従事者等!C35)</f>
        <v>445999</v>
      </c>
      <c r="D38" s="32">
        <v>6613</v>
      </c>
      <c r="E38" s="73">
        <f t="shared" si="0"/>
        <v>0.79655335572842356</v>
      </c>
      <c r="F38" s="32">
        <f>SUM(一般接種!E37+一般接種!H37+一般接種!K37+一般接種!N37+医療従事者等!D35)</f>
        <v>440502</v>
      </c>
      <c r="G38" s="32">
        <v>6179</v>
      </c>
      <c r="H38" s="73">
        <f t="shared" si="7"/>
        <v>0.78737475276871838</v>
      </c>
      <c r="I38" s="29">
        <f t="shared" si="10"/>
        <v>355731</v>
      </c>
      <c r="J38" s="32">
        <v>1</v>
      </c>
      <c r="K38" s="73">
        <f t="shared" si="8"/>
        <v>0.6448952065684207</v>
      </c>
      <c r="L38" s="67">
        <v>4921</v>
      </c>
      <c r="M38" s="67">
        <v>23227</v>
      </c>
      <c r="N38" s="67">
        <v>108426</v>
      </c>
      <c r="O38" s="67">
        <v>110748</v>
      </c>
      <c r="P38" s="67">
        <v>59684</v>
      </c>
      <c r="Q38" s="67">
        <v>25079</v>
      </c>
      <c r="R38" s="67">
        <v>9455</v>
      </c>
      <c r="S38" s="67">
        <v>7483</v>
      </c>
      <c r="T38" s="67">
        <v>5995</v>
      </c>
      <c r="U38" s="67">
        <v>713</v>
      </c>
      <c r="V38" s="67">
        <f t="shared" si="11"/>
        <v>144197</v>
      </c>
      <c r="W38" s="68">
        <f t="shared" si="9"/>
        <v>0.2614116158365799</v>
      </c>
      <c r="X38" s="67">
        <v>17</v>
      </c>
      <c r="Y38" s="67">
        <v>2693</v>
      </c>
      <c r="Z38" s="67">
        <v>57831</v>
      </c>
      <c r="AA38" s="67">
        <v>72326</v>
      </c>
      <c r="AB38" s="67">
        <v>11330</v>
      </c>
      <c r="AD38" s="59">
        <v>551609</v>
      </c>
    </row>
    <row r="39" spans="1:30" x14ac:dyDescent="0.45">
      <c r="A39" s="31" t="s">
        <v>43</v>
      </c>
      <c r="B39" s="30">
        <f t="shared" si="12"/>
        <v>1750866</v>
      </c>
      <c r="C39" s="32">
        <f>SUM(一般接種!D38+一般接種!G38+一般接種!J38+一般接種!M38+医療従事者等!C36)</f>
        <v>567252</v>
      </c>
      <c r="D39" s="32">
        <v>9336</v>
      </c>
      <c r="E39" s="73">
        <f t="shared" si="0"/>
        <v>0.83749039292919591</v>
      </c>
      <c r="F39" s="32">
        <f>SUM(一般接種!E38+一般接種!H38+一般接種!K38+一般接種!N38+医療従事者等!D36)</f>
        <v>558306</v>
      </c>
      <c r="G39" s="32">
        <v>8705</v>
      </c>
      <c r="H39" s="73">
        <f t="shared" si="7"/>
        <v>0.82500870640791624</v>
      </c>
      <c r="I39" s="29">
        <f t="shared" si="10"/>
        <v>457896</v>
      </c>
      <c r="J39" s="32">
        <v>11</v>
      </c>
      <c r="K39" s="73">
        <f t="shared" si="8"/>
        <v>0.68733337736574118</v>
      </c>
      <c r="L39" s="67">
        <v>4906</v>
      </c>
      <c r="M39" s="67">
        <v>30279</v>
      </c>
      <c r="N39" s="67">
        <v>111474</v>
      </c>
      <c r="O39" s="67">
        <v>142709</v>
      </c>
      <c r="P39" s="67">
        <v>82680</v>
      </c>
      <c r="Q39" s="67">
        <v>45572</v>
      </c>
      <c r="R39" s="67">
        <v>20788</v>
      </c>
      <c r="S39" s="67">
        <v>11284</v>
      </c>
      <c r="T39" s="67">
        <v>7088</v>
      </c>
      <c r="U39" s="67">
        <v>1116</v>
      </c>
      <c r="V39" s="67">
        <f t="shared" si="11"/>
        <v>167412</v>
      </c>
      <c r="W39" s="68">
        <f t="shared" si="9"/>
        <v>0.25130295897780769</v>
      </c>
      <c r="X39" s="67">
        <v>25</v>
      </c>
      <c r="Y39" s="67">
        <v>2148</v>
      </c>
      <c r="Z39" s="67">
        <v>47671</v>
      </c>
      <c r="AA39" s="67">
        <v>98503</v>
      </c>
      <c r="AB39" s="67">
        <v>19065</v>
      </c>
      <c r="AD39" s="59">
        <v>666176</v>
      </c>
    </row>
    <row r="40" spans="1:30" x14ac:dyDescent="0.45">
      <c r="A40" s="31" t="s">
        <v>44</v>
      </c>
      <c r="B40" s="30">
        <f t="shared" si="12"/>
        <v>4669948</v>
      </c>
      <c r="C40" s="32">
        <f>SUM(一般接種!D39+一般接種!G39+一般接種!J39+一般接種!M39+医療従事者等!C37)</f>
        <v>1522197</v>
      </c>
      <c r="D40" s="32">
        <v>24012</v>
      </c>
      <c r="E40" s="73">
        <f t="shared" si="0"/>
        <v>0.79725168383987333</v>
      </c>
      <c r="F40" s="32">
        <f>SUM(一般接種!E39+一般接種!H39+一般接種!K39+一般接種!N39+医療従事者等!D37)</f>
        <v>1491914</v>
      </c>
      <c r="G40" s="32">
        <v>22751</v>
      </c>
      <c r="H40" s="73">
        <f t="shared" si="7"/>
        <v>0.78180777112655631</v>
      </c>
      <c r="I40" s="29">
        <f t="shared" si="10"/>
        <v>1207429</v>
      </c>
      <c r="J40" s="32">
        <v>33</v>
      </c>
      <c r="K40" s="73">
        <f t="shared" si="8"/>
        <v>0.6425097661914434</v>
      </c>
      <c r="L40" s="67">
        <v>21861</v>
      </c>
      <c r="M40" s="67">
        <v>138167</v>
      </c>
      <c r="N40" s="67">
        <v>363106</v>
      </c>
      <c r="O40" s="67">
        <v>318484</v>
      </c>
      <c r="P40" s="67">
        <v>163995</v>
      </c>
      <c r="Q40" s="67">
        <v>92218</v>
      </c>
      <c r="R40" s="67">
        <v>51187</v>
      </c>
      <c r="S40" s="67">
        <v>29775</v>
      </c>
      <c r="T40" s="67">
        <v>25768</v>
      </c>
      <c r="U40" s="67">
        <v>2868</v>
      </c>
      <c r="V40" s="67">
        <f t="shared" si="11"/>
        <v>448408</v>
      </c>
      <c r="W40" s="68">
        <f t="shared" si="9"/>
        <v>0.23861808324557376</v>
      </c>
      <c r="X40" s="67">
        <v>253</v>
      </c>
      <c r="Y40" s="67">
        <v>7542</v>
      </c>
      <c r="Z40" s="67">
        <v>162995</v>
      </c>
      <c r="AA40" s="67">
        <v>245173</v>
      </c>
      <c r="AB40" s="67">
        <v>32445</v>
      </c>
      <c r="AD40" s="59">
        <v>1879187</v>
      </c>
    </row>
    <row r="41" spans="1:30" x14ac:dyDescent="0.45">
      <c r="A41" s="31" t="s">
        <v>45</v>
      </c>
      <c r="B41" s="30">
        <f t="shared" si="12"/>
        <v>6880448</v>
      </c>
      <c r="C41" s="32">
        <f>SUM(一般接種!D40+一般接種!G40+一般接種!J40+一般接種!M40+医療従事者等!C38)</f>
        <v>2252702</v>
      </c>
      <c r="D41" s="32">
        <v>31372</v>
      </c>
      <c r="E41" s="73">
        <f t="shared" si="0"/>
        <v>0.79656163129946844</v>
      </c>
      <c r="F41" s="32">
        <f>SUM(一般接種!E40+一般接種!H40+一般接種!K40+一般接種!N40+医療従事者等!D38)</f>
        <v>2224877</v>
      </c>
      <c r="G41" s="32">
        <v>29495</v>
      </c>
      <c r="H41" s="73">
        <f t="shared" si="7"/>
        <v>0.7872567638511565</v>
      </c>
      <c r="I41" s="29">
        <f t="shared" si="10"/>
        <v>1749881</v>
      </c>
      <c r="J41" s="32">
        <v>26</v>
      </c>
      <c r="K41" s="73">
        <f t="shared" si="8"/>
        <v>0.62749224713911544</v>
      </c>
      <c r="L41" s="67">
        <v>22442</v>
      </c>
      <c r="M41" s="67">
        <v>122085</v>
      </c>
      <c r="N41" s="67">
        <v>546390</v>
      </c>
      <c r="O41" s="67">
        <v>533083</v>
      </c>
      <c r="P41" s="67">
        <v>293401</v>
      </c>
      <c r="Q41" s="67">
        <v>116842</v>
      </c>
      <c r="R41" s="67">
        <v>46132</v>
      </c>
      <c r="S41" s="67">
        <v>32936</v>
      </c>
      <c r="T41" s="67">
        <v>32781</v>
      </c>
      <c r="U41" s="67">
        <v>3789</v>
      </c>
      <c r="V41" s="67">
        <f t="shared" si="11"/>
        <v>652988</v>
      </c>
      <c r="W41" s="68">
        <f t="shared" si="9"/>
        <v>0.23415934890312437</v>
      </c>
      <c r="X41" s="67">
        <v>56</v>
      </c>
      <c r="Y41" s="67">
        <v>15724</v>
      </c>
      <c r="Z41" s="67">
        <v>273736</v>
      </c>
      <c r="AA41" s="67">
        <v>318592</v>
      </c>
      <c r="AB41" s="67">
        <v>44880</v>
      </c>
      <c r="AD41" s="59">
        <v>2788648</v>
      </c>
    </row>
    <row r="42" spans="1:30" x14ac:dyDescent="0.45">
      <c r="A42" s="31" t="s">
        <v>46</v>
      </c>
      <c r="B42" s="30">
        <f t="shared" si="12"/>
        <v>3553567</v>
      </c>
      <c r="C42" s="32">
        <f>SUM(一般接種!D41+一般接種!G41+一般接種!J41+一般接種!M41+医療従事者等!C39)</f>
        <v>1126869</v>
      </c>
      <c r="D42" s="32">
        <v>20044</v>
      </c>
      <c r="E42" s="73">
        <f t="shared" si="0"/>
        <v>0.82572321887512301</v>
      </c>
      <c r="F42" s="32">
        <f>SUM(一般接種!E41+一般接種!H41+一般接種!K41+一般接種!N41+医療従事者等!D39)</f>
        <v>1103405</v>
      </c>
      <c r="G42" s="32">
        <v>18972</v>
      </c>
      <c r="H42" s="73">
        <f t="shared" si="7"/>
        <v>0.80901814416407858</v>
      </c>
      <c r="I42" s="29">
        <f t="shared" si="10"/>
        <v>919672</v>
      </c>
      <c r="J42" s="32">
        <v>52</v>
      </c>
      <c r="K42" s="73">
        <f t="shared" si="8"/>
        <v>0.68606291558461419</v>
      </c>
      <c r="L42" s="67">
        <v>44835</v>
      </c>
      <c r="M42" s="67">
        <v>47015</v>
      </c>
      <c r="N42" s="67">
        <v>287922</v>
      </c>
      <c r="O42" s="67">
        <v>310321</v>
      </c>
      <c r="P42" s="67">
        <v>133944</v>
      </c>
      <c r="Q42" s="67">
        <v>42136</v>
      </c>
      <c r="R42" s="67">
        <v>18923</v>
      </c>
      <c r="S42" s="67">
        <v>17419</v>
      </c>
      <c r="T42" s="67">
        <v>15695</v>
      </c>
      <c r="U42" s="67">
        <v>1462</v>
      </c>
      <c r="V42" s="67">
        <f t="shared" si="11"/>
        <v>403621</v>
      </c>
      <c r="W42" s="68">
        <f t="shared" si="9"/>
        <v>0.30111285101582996</v>
      </c>
      <c r="X42" s="67">
        <v>403</v>
      </c>
      <c r="Y42" s="67">
        <v>9176</v>
      </c>
      <c r="Z42" s="67">
        <v>143785</v>
      </c>
      <c r="AA42" s="67">
        <v>223495</v>
      </c>
      <c r="AB42" s="67">
        <v>26762</v>
      </c>
      <c r="AD42" s="59">
        <v>1340431</v>
      </c>
    </row>
    <row r="43" spans="1:30" x14ac:dyDescent="0.45">
      <c r="A43" s="31" t="s">
        <v>47</v>
      </c>
      <c r="B43" s="30">
        <f t="shared" si="12"/>
        <v>1869633</v>
      </c>
      <c r="C43" s="32">
        <f>SUM(一般接種!D42+一般接種!G42+一般接種!J42+一般接種!M42+医療従事者等!C40)</f>
        <v>601313</v>
      </c>
      <c r="D43" s="32">
        <v>10672</v>
      </c>
      <c r="E43" s="73">
        <f t="shared" si="0"/>
        <v>0.8129302822348663</v>
      </c>
      <c r="F43" s="32">
        <f>SUM(一般接種!E42+一般接種!H42+一般接種!K42+一般接種!N42+医療従事者等!D40)</f>
        <v>593682</v>
      </c>
      <c r="G43" s="32">
        <v>9985</v>
      </c>
      <c r="H43" s="73">
        <f t="shared" si="7"/>
        <v>0.80337288970735987</v>
      </c>
      <c r="I43" s="29">
        <f t="shared" si="10"/>
        <v>485062</v>
      </c>
      <c r="J43" s="32">
        <v>4</v>
      </c>
      <c r="K43" s="73">
        <f t="shared" si="8"/>
        <v>0.66761084455748887</v>
      </c>
      <c r="L43" s="67">
        <v>7957</v>
      </c>
      <c r="M43" s="67">
        <v>39918</v>
      </c>
      <c r="N43" s="67">
        <v>153346</v>
      </c>
      <c r="O43" s="67">
        <v>160809</v>
      </c>
      <c r="P43" s="67">
        <v>67449</v>
      </c>
      <c r="Q43" s="67">
        <v>29087</v>
      </c>
      <c r="R43" s="67">
        <v>11875</v>
      </c>
      <c r="S43" s="67">
        <v>7787</v>
      </c>
      <c r="T43" s="67">
        <v>6202</v>
      </c>
      <c r="U43" s="67">
        <v>632</v>
      </c>
      <c r="V43" s="67">
        <f t="shared" si="11"/>
        <v>189576</v>
      </c>
      <c r="W43" s="68">
        <f t="shared" si="9"/>
        <v>0.26092342249345546</v>
      </c>
      <c r="X43" s="67">
        <v>10</v>
      </c>
      <c r="Y43" s="67">
        <v>3515</v>
      </c>
      <c r="Z43" s="67">
        <v>74702</v>
      </c>
      <c r="AA43" s="67">
        <v>99471</v>
      </c>
      <c r="AB43" s="67">
        <v>11878</v>
      </c>
      <c r="AD43" s="59">
        <v>726558</v>
      </c>
    </row>
    <row r="44" spans="1:30" x14ac:dyDescent="0.45">
      <c r="A44" s="31" t="s">
        <v>48</v>
      </c>
      <c r="B44" s="30">
        <f t="shared" si="12"/>
        <v>2409334</v>
      </c>
      <c r="C44" s="32">
        <f>SUM(一般接種!D43+一般接種!G43+一般接種!J43+一般接種!M43+医療従事者等!C41)</f>
        <v>782762</v>
      </c>
      <c r="D44" s="32">
        <v>12121</v>
      </c>
      <c r="E44" s="73">
        <f t="shared" si="0"/>
        <v>0.7987100679168001</v>
      </c>
      <c r="F44" s="32">
        <f>SUM(一般接種!E43+一般接種!H43+一般接種!K43+一般接種!N43+医療従事者等!D41)</f>
        <v>774268</v>
      </c>
      <c r="G44" s="32">
        <v>11407</v>
      </c>
      <c r="H44" s="73">
        <f t="shared" si="7"/>
        <v>0.79064669686803324</v>
      </c>
      <c r="I44" s="29">
        <f t="shared" si="10"/>
        <v>621711</v>
      </c>
      <c r="J44" s="32">
        <v>12</v>
      </c>
      <c r="K44" s="73">
        <f t="shared" si="8"/>
        <v>0.64434315136854481</v>
      </c>
      <c r="L44" s="67">
        <v>9453</v>
      </c>
      <c r="M44" s="67">
        <v>48527</v>
      </c>
      <c r="N44" s="67">
        <v>170770</v>
      </c>
      <c r="O44" s="67">
        <v>187209</v>
      </c>
      <c r="P44" s="67">
        <v>114100</v>
      </c>
      <c r="Q44" s="67">
        <v>52843</v>
      </c>
      <c r="R44" s="67">
        <v>16700</v>
      </c>
      <c r="S44" s="67">
        <v>10453</v>
      </c>
      <c r="T44" s="67">
        <v>10610</v>
      </c>
      <c r="U44" s="67">
        <v>1046</v>
      </c>
      <c r="V44" s="67">
        <f t="shared" si="11"/>
        <v>230593</v>
      </c>
      <c r="W44" s="68">
        <f t="shared" si="9"/>
        <v>0.23899189206276164</v>
      </c>
      <c r="X44" s="67">
        <v>150</v>
      </c>
      <c r="Y44" s="67">
        <v>7877</v>
      </c>
      <c r="Z44" s="67">
        <v>98400</v>
      </c>
      <c r="AA44" s="67">
        <v>110765</v>
      </c>
      <c r="AB44" s="67">
        <v>13401</v>
      </c>
      <c r="AD44" s="59">
        <v>964857</v>
      </c>
    </row>
    <row r="45" spans="1:30" x14ac:dyDescent="0.45">
      <c r="A45" s="31" t="s">
        <v>49</v>
      </c>
      <c r="B45" s="30">
        <f t="shared" si="12"/>
        <v>3496271</v>
      </c>
      <c r="C45" s="32">
        <f>SUM(一般接種!D44+一般接種!G44+一般接種!J44+一般接種!M44+医療従事者等!C42)</f>
        <v>1118484</v>
      </c>
      <c r="D45" s="32">
        <v>20631</v>
      </c>
      <c r="E45" s="73">
        <f t="shared" si="0"/>
        <v>0.81838512039251965</v>
      </c>
      <c r="F45" s="32">
        <f>SUM(一般接種!E44+一般接種!H44+一般接種!K44+一般接種!N44+医療従事者等!D42)</f>
        <v>1106875</v>
      </c>
      <c r="G45" s="32">
        <v>19368</v>
      </c>
      <c r="H45" s="73">
        <f t="shared" si="7"/>
        <v>0.81067278326215608</v>
      </c>
      <c r="I45" s="29">
        <f t="shared" si="10"/>
        <v>897805</v>
      </c>
      <c r="J45" s="32">
        <v>39</v>
      </c>
      <c r="K45" s="73">
        <f t="shared" si="8"/>
        <v>0.66923197913956678</v>
      </c>
      <c r="L45" s="67">
        <v>12490</v>
      </c>
      <c r="M45" s="67">
        <v>59369</v>
      </c>
      <c r="N45" s="67">
        <v>280543</v>
      </c>
      <c r="O45" s="67">
        <v>272748</v>
      </c>
      <c r="P45" s="67">
        <v>142454</v>
      </c>
      <c r="Q45" s="67">
        <v>71814</v>
      </c>
      <c r="R45" s="67">
        <v>28063</v>
      </c>
      <c r="S45" s="67">
        <v>15493</v>
      </c>
      <c r="T45" s="67">
        <v>13073</v>
      </c>
      <c r="U45" s="67">
        <v>1758</v>
      </c>
      <c r="V45" s="67">
        <f t="shared" si="11"/>
        <v>373107</v>
      </c>
      <c r="W45" s="68">
        <f t="shared" si="9"/>
        <v>0.27812941907003197</v>
      </c>
      <c r="X45" s="67">
        <v>212</v>
      </c>
      <c r="Y45" s="67">
        <v>6027</v>
      </c>
      <c r="Z45" s="67">
        <v>167412</v>
      </c>
      <c r="AA45" s="67">
        <v>180853</v>
      </c>
      <c r="AB45" s="67">
        <v>18603</v>
      </c>
      <c r="AD45" s="59">
        <v>1341487</v>
      </c>
    </row>
    <row r="46" spans="1:30" x14ac:dyDescent="0.45">
      <c r="A46" s="31" t="s">
        <v>50</v>
      </c>
      <c r="B46" s="30">
        <f t="shared" si="12"/>
        <v>1760631</v>
      </c>
      <c r="C46" s="32">
        <f>SUM(一般接種!D45+一般接種!G45+一般接種!J45+一般接種!M45+医療従事者等!C43)</f>
        <v>567690</v>
      </c>
      <c r="D46" s="32">
        <v>8880</v>
      </c>
      <c r="E46" s="73">
        <f t="shared" si="0"/>
        <v>0.80644858693628618</v>
      </c>
      <c r="F46" s="32">
        <f>SUM(一般接種!E45+一般接種!H45+一般接種!K45+一般接種!N45+医療従事者等!D43)</f>
        <v>560300</v>
      </c>
      <c r="G46" s="32">
        <v>8368</v>
      </c>
      <c r="H46" s="73">
        <f t="shared" si="7"/>
        <v>0.79652257741435961</v>
      </c>
      <c r="I46" s="29">
        <f t="shared" si="10"/>
        <v>447174</v>
      </c>
      <c r="J46" s="32">
        <v>16</v>
      </c>
      <c r="K46" s="73">
        <f t="shared" si="8"/>
        <v>0.64531761643001351</v>
      </c>
      <c r="L46" s="67">
        <v>10606</v>
      </c>
      <c r="M46" s="67">
        <v>33567</v>
      </c>
      <c r="N46" s="67">
        <v>141049</v>
      </c>
      <c r="O46" s="67">
        <v>125485</v>
      </c>
      <c r="P46" s="67">
        <v>73423</v>
      </c>
      <c r="Q46" s="67">
        <v>36106</v>
      </c>
      <c r="R46" s="67">
        <v>13305</v>
      </c>
      <c r="S46" s="67">
        <v>6336</v>
      </c>
      <c r="T46" s="67">
        <v>6522</v>
      </c>
      <c r="U46" s="67">
        <v>775</v>
      </c>
      <c r="V46" s="67">
        <f t="shared" si="11"/>
        <v>185467</v>
      </c>
      <c r="W46" s="68">
        <f t="shared" si="9"/>
        <v>0.2676573434142413</v>
      </c>
      <c r="X46" s="67">
        <v>167</v>
      </c>
      <c r="Y46" s="67">
        <v>5521</v>
      </c>
      <c r="Z46" s="67">
        <v>74201</v>
      </c>
      <c r="AA46" s="67">
        <v>92937</v>
      </c>
      <c r="AB46" s="67">
        <v>12641</v>
      </c>
      <c r="AD46" s="59">
        <v>692927</v>
      </c>
    </row>
    <row r="47" spans="1:30" x14ac:dyDescent="0.45">
      <c r="A47" s="31" t="s">
        <v>51</v>
      </c>
      <c r="B47" s="30">
        <f t="shared" si="12"/>
        <v>12522375</v>
      </c>
      <c r="C47" s="32">
        <f>SUM(一般接種!D46+一般接種!G46+一般接種!J46+一般接種!M46+医療従事者等!C44)</f>
        <v>4149314</v>
      </c>
      <c r="D47" s="32">
        <v>51282</v>
      </c>
      <c r="E47" s="73">
        <f t="shared" si="0"/>
        <v>0.80221219345182282</v>
      </c>
      <c r="F47" s="32">
        <f>SUM(一般接種!E46+一般接種!H46+一般接種!K46+一般接種!N46+医療従事者等!D44)</f>
        <v>4067630</v>
      </c>
      <c r="G47" s="32">
        <v>47685</v>
      </c>
      <c r="H47" s="73">
        <f t="shared" si="7"/>
        <v>0.78692623581409027</v>
      </c>
      <c r="I47" s="29">
        <f t="shared" si="10"/>
        <v>3143374</v>
      </c>
      <c r="J47" s="32">
        <v>377</v>
      </c>
      <c r="K47" s="73">
        <f t="shared" si="8"/>
        <v>0.61525886508023819</v>
      </c>
      <c r="L47" s="67">
        <v>44125</v>
      </c>
      <c r="M47" s="67">
        <v>231080</v>
      </c>
      <c r="N47" s="67">
        <v>930906</v>
      </c>
      <c r="O47" s="67">
        <v>1025367</v>
      </c>
      <c r="P47" s="67">
        <v>491613</v>
      </c>
      <c r="Q47" s="67">
        <v>193792</v>
      </c>
      <c r="R47" s="67">
        <v>85809</v>
      </c>
      <c r="S47" s="67">
        <v>73271</v>
      </c>
      <c r="T47" s="67">
        <v>60322</v>
      </c>
      <c r="U47" s="67">
        <v>7089</v>
      </c>
      <c r="V47" s="67">
        <f t="shared" si="11"/>
        <v>1162057</v>
      </c>
      <c r="W47" s="68">
        <f t="shared" si="9"/>
        <v>0.22747901794960237</v>
      </c>
      <c r="X47" s="67">
        <v>97</v>
      </c>
      <c r="Y47" s="67">
        <v>39953</v>
      </c>
      <c r="Z47" s="67">
        <v>497157</v>
      </c>
      <c r="AA47" s="67">
        <v>557457</v>
      </c>
      <c r="AB47" s="67">
        <v>67393</v>
      </c>
      <c r="AD47" s="59">
        <v>5108414</v>
      </c>
    </row>
    <row r="48" spans="1:30" x14ac:dyDescent="0.45">
      <c r="A48" s="31" t="s">
        <v>52</v>
      </c>
      <c r="B48" s="30">
        <f t="shared" si="12"/>
        <v>2039824</v>
      </c>
      <c r="C48" s="32">
        <f>SUM(一般接種!D47+一般接種!G47+一般接種!J47+一般接種!M47+医療従事者等!C45)</f>
        <v>660465</v>
      </c>
      <c r="D48" s="32">
        <v>15968</v>
      </c>
      <c r="E48" s="73">
        <f t="shared" si="0"/>
        <v>0.79355133420671586</v>
      </c>
      <c r="F48" s="32">
        <f>SUM(一般接種!E47+一般接種!H47+一般接種!K47+一般接種!N47+医療従事者等!D45)</f>
        <v>652487</v>
      </c>
      <c r="G48" s="32">
        <v>15013</v>
      </c>
      <c r="H48" s="73">
        <f t="shared" si="7"/>
        <v>0.78490410850956949</v>
      </c>
      <c r="I48" s="29">
        <f t="shared" si="10"/>
        <v>511308</v>
      </c>
      <c r="J48" s="32">
        <v>145</v>
      </c>
      <c r="K48" s="73">
        <f t="shared" si="8"/>
        <v>0.62938086701273632</v>
      </c>
      <c r="L48" s="67">
        <v>8419</v>
      </c>
      <c r="M48" s="67">
        <v>56692</v>
      </c>
      <c r="N48" s="67">
        <v>165985</v>
      </c>
      <c r="O48" s="67">
        <v>147298</v>
      </c>
      <c r="P48" s="67">
        <v>63394</v>
      </c>
      <c r="Q48" s="67">
        <v>32435</v>
      </c>
      <c r="R48" s="67">
        <v>15380</v>
      </c>
      <c r="S48" s="67">
        <v>10215</v>
      </c>
      <c r="T48" s="67">
        <v>10209</v>
      </c>
      <c r="U48" s="67">
        <v>1281</v>
      </c>
      <c r="V48" s="67">
        <f t="shared" si="11"/>
        <v>215564</v>
      </c>
      <c r="W48" s="68">
        <f t="shared" si="9"/>
        <v>0.26541799233656088</v>
      </c>
      <c r="X48" s="67">
        <v>42</v>
      </c>
      <c r="Y48" s="67">
        <v>6136</v>
      </c>
      <c r="Z48" s="67">
        <v>83729</v>
      </c>
      <c r="AA48" s="67">
        <v>110400</v>
      </c>
      <c r="AB48" s="67">
        <v>15257</v>
      </c>
      <c r="AD48" s="59">
        <v>812168</v>
      </c>
    </row>
    <row r="49" spans="1:30" x14ac:dyDescent="0.45">
      <c r="A49" s="31" t="s">
        <v>53</v>
      </c>
      <c r="B49" s="30">
        <f t="shared" si="12"/>
        <v>3450923</v>
      </c>
      <c r="C49" s="32">
        <f>SUM(一般接種!D48+一般接種!G48+一般接種!J48+一般接種!M48+医療従事者等!C46)</f>
        <v>1105667</v>
      </c>
      <c r="D49" s="32">
        <v>16887</v>
      </c>
      <c r="E49" s="73">
        <f t="shared" si="0"/>
        <v>0.82485520449405858</v>
      </c>
      <c r="F49" s="32">
        <f>SUM(一般接種!E48+一般接種!H48+一般接種!K48+一般接種!N48+医療従事者等!D46)</f>
        <v>1089642</v>
      </c>
      <c r="G49" s="32">
        <v>15714</v>
      </c>
      <c r="H49" s="73">
        <f t="shared" si="7"/>
        <v>0.81360339099900381</v>
      </c>
      <c r="I49" s="29">
        <f t="shared" si="10"/>
        <v>904051</v>
      </c>
      <c r="J49" s="32">
        <v>11</v>
      </c>
      <c r="K49" s="73">
        <f t="shared" si="8"/>
        <v>0.68489694802513701</v>
      </c>
      <c r="L49" s="67">
        <v>14906</v>
      </c>
      <c r="M49" s="67">
        <v>66032</v>
      </c>
      <c r="N49" s="67">
        <v>278246</v>
      </c>
      <c r="O49" s="67">
        <v>302657</v>
      </c>
      <c r="P49" s="67">
        <v>132877</v>
      </c>
      <c r="Q49" s="67">
        <v>52059</v>
      </c>
      <c r="R49" s="67">
        <v>25104</v>
      </c>
      <c r="S49" s="67">
        <v>16903</v>
      </c>
      <c r="T49" s="67">
        <v>13781</v>
      </c>
      <c r="U49" s="67">
        <v>1486</v>
      </c>
      <c r="V49" s="67">
        <f t="shared" si="11"/>
        <v>351563</v>
      </c>
      <c r="W49" s="68">
        <f t="shared" si="9"/>
        <v>0.26634266817680774</v>
      </c>
      <c r="X49" s="67">
        <v>97</v>
      </c>
      <c r="Y49" s="67">
        <v>7048</v>
      </c>
      <c r="Z49" s="67">
        <v>145740</v>
      </c>
      <c r="AA49" s="67">
        <v>180931</v>
      </c>
      <c r="AB49" s="67">
        <v>17747</v>
      </c>
      <c r="AD49" s="59">
        <v>1319965</v>
      </c>
    </row>
    <row r="50" spans="1:30" x14ac:dyDescent="0.45">
      <c r="A50" s="31" t="s">
        <v>54</v>
      </c>
      <c r="B50" s="30">
        <f t="shared" si="12"/>
        <v>4553418</v>
      </c>
      <c r="C50" s="32">
        <f>SUM(一般接種!D49+一般接種!G49+一般接種!J49+一般接種!M49+医療従事者等!C47)</f>
        <v>1466416</v>
      </c>
      <c r="D50" s="32">
        <v>21429</v>
      </c>
      <c r="E50" s="73">
        <f t="shared" si="0"/>
        <v>0.82697472753942192</v>
      </c>
      <c r="F50" s="32">
        <f>SUM(一般接種!E49+一般接種!H49+一般接種!K49+一般接種!N49+医療従事者等!D47)</f>
        <v>1449623</v>
      </c>
      <c r="G50" s="32">
        <v>20112</v>
      </c>
      <c r="H50" s="73">
        <f t="shared" si="7"/>
        <v>0.81811771991001059</v>
      </c>
      <c r="I50" s="29">
        <f t="shared" si="10"/>
        <v>1171445</v>
      </c>
      <c r="J50" s="32">
        <v>56</v>
      </c>
      <c r="K50" s="73">
        <f t="shared" si="8"/>
        <v>0.67039295102148033</v>
      </c>
      <c r="L50" s="67">
        <v>21318</v>
      </c>
      <c r="M50" s="67">
        <v>78208</v>
      </c>
      <c r="N50" s="67">
        <v>344534</v>
      </c>
      <c r="O50" s="67">
        <v>429786</v>
      </c>
      <c r="P50" s="67">
        <v>176808</v>
      </c>
      <c r="Q50" s="67">
        <v>66126</v>
      </c>
      <c r="R50" s="67">
        <v>22416</v>
      </c>
      <c r="S50" s="67">
        <v>15341</v>
      </c>
      <c r="T50" s="67">
        <v>15279</v>
      </c>
      <c r="U50" s="67">
        <v>1629</v>
      </c>
      <c r="V50" s="67">
        <f t="shared" si="11"/>
        <v>465934</v>
      </c>
      <c r="W50" s="68">
        <f t="shared" si="9"/>
        <v>0.26665682300349619</v>
      </c>
      <c r="X50" s="67">
        <v>152</v>
      </c>
      <c r="Y50" s="67">
        <v>11109</v>
      </c>
      <c r="Z50" s="67">
        <v>185679</v>
      </c>
      <c r="AA50" s="67">
        <v>242955</v>
      </c>
      <c r="AB50" s="67">
        <v>26039</v>
      </c>
      <c r="AD50" s="59">
        <v>1747317</v>
      </c>
    </row>
    <row r="51" spans="1:30" x14ac:dyDescent="0.45">
      <c r="A51" s="31" t="s">
        <v>55</v>
      </c>
      <c r="B51" s="30">
        <f t="shared" si="12"/>
        <v>2885674</v>
      </c>
      <c r="C51" s="32">
        <f>SUM(一般接種!D50+一般接種!G50+一般接種!J50+一般接種!M50+医療従事者等!C48)</f>
        <v>929538</v>
      </c>
      <c r="D51" s="32">
        <v>14976</v>
      </c>
      <c r="E51" s="73">
        <f t="shared" si="0"/>
        <v>0.80855551999547348</v>
      </c>
      <c r="F51" s="32">
        <f>SUM(一般接種!E50+一般接種!H50+一般接種!K50+一般接種!N50+医療従事者等!D48)</f>
        <v>914053</v>
      </c>
      <c r="G51" s="32">
        <v>14158</v>
      </c>
      <c r="H51" s="73">
        <f t="shared" si="7"/>
        <v>0.79558856552789925</v>
      </c>
      <c r="I51" s="29">
        <f t="shared" si="10"/>
        <v>743211</v>
      </c>
      <c r="J51" s="32">
        <v>114</v>
      </c>
      <c r="K51" s="73">
        <f t="shared" si="8"/>
        <v>0.65696495288682055</v>
      </c>
      <c r="L51" s="67">
        <v>19516</v>
      </c>
      <c r="M51" s="67">
        <v>50911</v>
      </c>
      <c r="N51" s="67">
        <v>216615</v>
      </c>
      <c r="O51" s="67">
        <v>219020</v>
      </c>
      <c r="P51" s="67">
        <v>116393</v>
      </c>
      <c r="Q51" s="67">
        <v>63453</v>
      </c>
      <c r="R51" s="67">
        <v>24949</v>
      </c>
      <c r="S51" s="67">
        <v>17683</v>
      </c>
      <c r="T51" s="67">
        <v>13328</v>
      </c>
      <c r="U51" s="67">
        <v>1343</v>
      </c>
      <c r="V51" s="67">
        <f t="shared" si="11"/>
        <v>298872</v>
      </c>
      <c r="W51" s="68">
        <f t="shared" si="9"/>
        <v>0.26422987765956507</v>
      </c>
      <c r="X51" s="67">
        <v>244</v>
      </c>
      <c r="Y51" s="67">
        <v>8481</v>
      </c>
      <c r="Z51" s="67">
        <v>113410</v>
      </c>
      <c r="AA51" s="67">
        <v>160245</v>
      </c>
      <c r="AB51" s="67">
        <v>16492</v>
      </c>
      <c r="AD51" s="59">
        <v>1131106</v>
      </c>
    </row>
    <row r="52" spans="1:30" x14ac:dyDescent="0.45">
      <c r="A52" s="31" t="s">
        <v>56</v>
      </c>
      <c r="B52" s="30">
        <f t="shared" si="12"/>
        <v>2697267</v>
      </c>
      <c r="C52" s="32">
        <f>SUM(一般接種!D51+一般接種!G51+一般接種!J51+一般接種!M51+医療従事者等!C49)</f>
        <v>875259</v>
      </c>
      <c r="D52" s="32">
        <v>21426</v>
      </c>
      <c r="E52" s="73">
        <f t="shared" si="0"/>
        <v>0.79191329914022579</v>
      </c>
      <c r="F52" s="32">
        <f>SUM(一般接種!E51+一般接種!H51+一般接種!K51+一般接種!N51+医療従事者等!D49)</f>
        <v>863056</v>
      </c>
      <c r="G52" s="32">
        <v>20462</v>
      </c>
      <c r="H52" s="73">
        <f t="shared" si="7"/>
        <v>0.78148934788859103</v>
      </c>
      <c r="I52" s="29">
        <f t="shared" si="10"/>
        <v>691417</v>
      </c>
      <c r="J52" s="32">
        <v>122</v>
      </c>
      <c r="K52" s="73">
        <f t="shared" si="8"/>
        <v>0.64116250382585627</v>
      </c>
      <c r="L52" s="67">
        <v>10947</v>
      </c>
      <c r="M52" s="67">
        <v>46253</v>
      </c>
      <c r="N52" s="67">
        <v>186615</v>
      </c>
      <c r="O52" s="67">
        <v>215483</v>
      </c>
      <c r="P52" s="67">
        <v>122029</v>
      </c>
      <c r="Q52" s="67">
        <v>56995</v>
      </c>
      <c r="R52" s="67">
        <v>24116</v>
      </c>
      <c r="S52" s="67">
        <v>13764</v>
      </c>
      <c r="T52" s="67">
        <v>13234</v>
      </c>
      <c r="U52" s="67">
        <v>1981</v>
      </c>
      <c r="V52" s="67">
        <f t="shared" si="11"/>
        <v>267535</v>
      </c>
      <c r="W52" s="68">
        <f t="shared" si="9"/>
        <v>0.24813344586761146</v>
      </c>
      <c r="X52" s="67">
        <v>156</v>
      </c>
      <c r="Y52" s="67">
        <v>5710</v>
      </c>
      <c r="Z52" s="67">
        <v>93223</v>
      </c>
      <c r="AA52" s="67">
        <v>141822</v>
      </c>
      <c r="AB52" s="67">
        <v>26624</v>
      </c>
      <c r="AD52" s="59">
        <v>1078190</v>
      </c>
    </row>
    <row r="53" spans="1:30" x14ac:dyDescent="0.45">
      <c r="A53" s="31" t="s">
        <v>57</v>
      </c>
      <c r="B53" s="30">
        <f t="shared" si="12"/>
        <v>4103138</v>
      </c>
      <c r="C53" s="32">
        <f>SUM(一般接種!D52+一般接種!G52+一般接種!J52+一般接種!M52+医療従事者等!C50)</f>
        <v>1327360</v>
      </c>
      <c r="D53" s="32">
        <v>19726</v>
      </c>
      <c r="E53" s="73">
        <f t="shared" si="0"/>
        <v>0.814694270186616</v>
      </c>
      <c r="F53" s="32">
        <f>SUM(一般接種!E52+一般接種!H52+一般接種!K52+一般接種!N52+医療従事者等!D50)</f>
        <v>1303644</v>
      </c>
      <c r="G53" s="32">
        <v>18529</v>
      </c>
      <c r="H53" s="73">
        <f t="shared" si="7"/>
        <v>0.80066427381887662</v>
      </c>
      <c r="I53" s="29">
        <f t="shared" si="10"/>
        <v>1061542</v>
      </c>
      <c r="J53" s="32">
        <v>66</v>
      </c>
      <c r="K53" s="73">
        <f t="shared" si="8"/>
        <v>0.66133062855555025</v>
      </c>
      <c r="L53" s="67">
        <v>17327</v>
      </c>
      <c r="M53" s="67">
        <v>70762</v>
      </c>
      <c r="N53" s="67">
        <v>342534</v>
      </c>
      <c r="O53" s="67">
        <v>302178</v>
      </c>
      <c r="P53" s="67">
        <v>172204</v>
      </c>
      <c r="Q53" s="67">
        <v>82523</v>
      </c>
      <c r="R53" s="67">
        <v>34344</v>
      </c>
      <c r="S53" s="67">
        <v>19371</v>
      </c>
      <c r="T53" s="67">
        <v>18429</v>
      </c>
      <c r="U53" s="67">
        <v>1870</v>
      </c>
      <c r="V53" s="67">
        <f t="shared" si="11"/>
        <v>410592</v>
      </c>
      <c r="W53" s="68">
        <f t="shared" si="9"/>
        <v>0.25581083834196955</v>
      </c>
      <c r="X53" s="67">
        <v>101</v>
      </c>
      <c r="Y53" s="67">
        <v>6517</v>
      </c>
      <c r="Z53" s="67">
        <v>169823</v>
      </c>
      <c r="AA53" s="67">
        <v>210501</v>
      </c>
      <c r="AB53" s="67">
        <v>23650</v>
      </c>
      <c r="AD53" s="59">
        <v>1605061</v>
      </c>
    </row>
    <row r="54" spans="1:30" x14ac:dyDescent="0.45">
      <c r="A54" s="31" t="s">
        <v>58</v>
      </c>
      <c r="B54" s="30">
        <f t="shared" si="12"/>
        <v>3038580</v>
      </c>
      <c r="C54" s="32">
        <f>SUM(一般接種!D53+一般接種!G53+一般接種!J53+一般接種!M53+医療従事者等!C51)</f>
        <v>1062562</v>
      </c>
      <c r="D54" s="32">
        <v>12531</v>
      </c>
      <c r="E54" s="73">
        <f t="shared" si="0"/>
        <v>0.70694114922346496</v>
      </c>
      <c r="F54" s="32">
        <f>SUM(一般接種!E53+一般接種!H53+一般接種!K53+一般接種!N53+医療従事者等!D51)</f>
        <v>1041523</v>
      </c>
      <c r="G54" s="32">
        <v>11664</v>
      </c>
      <c r="H54" s="73">
        <f t="shared" si="7"/>
        <v>0.69336020079228933</v>
      </c>
      <c r="I54" s="29">
        <f t="shared" si="10"/>
        <v>714928</v>
      </c>
      <c r="J54" s="32">
        <v>85</v>
      </c>
      <c r="K54" s="73">
        <f t="shared" si="8"/>
        <v>0.48127334520061726</v>
      </c>
      <c r="L54" s="67">
        <v>17370</v>
      </c>
      <c r="M54" s="67">
        <v>58985</v>
      </c>
      <c r="N54" s="67">
        <v>211439</v>
      </c>
      <c r="O54" s="67">
        <v>191522</v>
      </c>
      <c r="P54" s="67">
        <v>118239</v>
      </c>
      <c r="Q54" s="67">
        <v>58833</v>
      </c>
      <c r="R54" s="67">
        <v>25287</v>
      </c>
      <c r="S54" s="67">
        <v>16369</v>
      </c>
      <c r="T54" s="67">
        <v>15382</v>
      </c>
      <c r="U54" s="67">
        <v>1502</v>
      </c>
      <c r="V54" s="67">
        <f t="shared" si="11"/>
        <v>219567</v>
      </c>
      <c r="W54" s="68">
        <f t="shared" si="9"/>
        <v>0.14782510926967729</v>
      </c>
      <c r="X54" s="67">
        <v>14</v>
      </c>
      <c r="Y54" s="67">
        <v>6864</v>
      </c>
      <c r="Z54" s="67">
        <v>100431</v>
      </c>
      <c r="AA54" s="67">
        <v>102185</v>
      </c>
      <c r="AB54" s="67">
        <v>10073</v>
      </c>
      <c r="AD54" s="59">
        <v>1485316</v>
      </c>
    </row>
    <row r="55" spans="1:30" x14ac:dyDescent="0.45">
      <c r="A55" s="22"/>
      <c r="B55" s="23"/>
      <c r="C55" s="22"/>
      <c r="D55" s="22"/>
      <c r="E55" s="72"/>
      <c r="F55" s="22"/>
      <c r="G55" s="22"/>
      <c r="H55" s="72"/>
      <c r="I55" s="22"/>
      <c r="J55" s="22"/>
      <c r="K55" s="72"/>
      <c r="L55" s="22"/>
      <c r="M55" s="22"/>
      <c r="N55" s="22"/>
      <c r="O55" s="22"/>
      <c r="P55" s="22"/>
      <c r="Q55" s="22"/>
      <c r="R55" s="22"/>
    </row>
    <row r="56" spans="1:30" x14ac:dyDescent="0.45">
      <c r="A56" s="110" t="s">
        <v>111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22"/>
      <c r="N56" s="22"/>
      <c r="O56" s="22"/>
      <c r="P56" s="22"/>
      <c r="Q56" s="22"/>
      <c r="R56" s="22"/>
    </row>
    <row r="57" spans="1:30" x14ac:dyDescent="0.45">
      <c r="A57" s="22" t="s">
        <v>112</v>
      </c>
      <c r="B57" s="22"/>
      <c r="C57" s="22"/>
      <c r="D57" s="22"/>
      <c r="E57" s="72"/>
      <c r="F57" s="22"/>
      <c r="G57" s="22"/>
      <c r="H57" s="72"/>
      <c r="I57" s="22"/>
      <c r="J57" s="22"/>
      <c r="K57" s="72"/>
      <c r="L57" s="22"/>
      <c r="M57" s="22"/>
      <c r="N57" s="22"/>
      <c r="O57" s="22"/>
      <c r="P57" s="22"/>
      <c r="Q57" s="22"/>
      <c r="R57" s="22"/>
    </row>
    <row r="58" spans="1:30" x14ac:dyDescent="0.45">
      <c r="A58" s="22" t="s">
        <v>113</v>
      </c>
      <c r="B58" s="22"/>
      <c r="C58" s="22"/>
      <c r="D58" s="22"/>
      <c r="E58" s="72"/>
      <c r="F58" s="22"/>
      <c r="G58" s="22"/>
      <c r="H58" s="72"/>
      <c r="I58" s="22"/>
      <c r="J58" s="22"/>
      <c r="K58" s="72"/>
      <c r="L58" s="22"/>
      <c r="M58" s="22"/>
      <c r="N58" s="22"/>
      <c r="O58" s="22"/>
      <c r="P58" s="22"/>
      <c r="Q58" s="22"/>
      <c r="R58" s="22"/>
    </row>
    <row r="59" spans="1:30" x14ac:dyDescent="0.45">
      <c r="A59" s="24" t="s">
        <v>114</v>
      </c>
      <c r="B59" s="22"/>
      <c r="C59" s="22"/>
      <c r="D59" s="22"/>
      <c r="E59" s="72"/>
      <c r="F59" s="22"/>
      <c r="G59" s="22"/>
      <c r="H59" s="72"/>
      <c r="I59" s="22"/>
      <c r="J59" s="22"/>
      <c r="K59" s="72"/>
      <c r="L59" s="22"/>
      <c r="M59" s="22"/>
      <c r="N59" s="22"/>
      <c r="O59" s="22"/>
      <c r="P59" s="22"/>
      <c r="Q59" s="22"/>
      <c r="R59" s="22"/>
    </row>
    <row r="60" spans="1:30" x14ac:dyDescent="0.45">
      <c r="A60" s="110" t="s">
        <v>115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49"/>
      <c r="P60" s="49"/>
      <c r="Q60" s="49"/>
      <c r="R60" s="49"/>
    </row>
    <row r="61" spans="1:30" x14ac:dyDescent="0.45">
      <c r="A61" s="77" t="s">
        <v>152</v>
      </c>
      <c r="B61" s="57"/>
      <c r="C61" s="57"/>
      <c r="D61" s="57"/>
      <c r="E61" s="74"/>
      <c r="F61" s="57"/>
      <c r="G61" s="57"/>
      <c r="H61" s="74"/>
      <c r="I61" s="57"/>
      <c r="J61" s="57"/>
      <c r="K61" s="74"/>
      <c r="L61" s="57"/>
      <c r="M61" s="57"/>
      <c r="N61" s="57"/>
      <c r="O61" s="57"/>
      <c r="P61" s="57"/>
      <c r="Q61" s="57"/>
      <c r="R61" s="57"/>
    </row>
    <row r="62" spans="1:30" x14ac:dyDescent="0.45">
      <c r="A62" s="24" t="s">
        <v>153</v>
      </c>
      <c r="B62" s="24"/>
      <c r="C62" s="24"/>
      <c r="D62" s="24"/>
      <c r="E62" s="71"/>
      <c r="F62" s="24"/>
      <c r="G62" s="24"/>
      <c r="H62" s="71"/>
      <c r="I62" s="24"/>
      <c r="J62" s="24"/>
      <c r="K62" s="71"/>
      <c r="L62" s="22"/>
      <c r="M62" s="22"/>
      <c r="N62" s="22"/>
      <c r="O62" s="22"/>
      <c r="P62" s="22"/>
      <c r="Q62" s="22"/>
      <c r="R62" s="22"/>
    </row>
  </sheetData>
  <mergeCells count="12">
    <mergeCell ref="Y2:AB2"/>
    <mergeCell ref="A56:L56"/>
    <mergeCell ref="A60:N60"/>
    <mergeCell ref="A3:A6"/>
    <mergeCell ref="B4:B6"/>
    <mergeCell ref="C4:E5"/>
    <mergeCell ref="F4:H5"/>
    <mergeCell ref="I5:K5"/>
    <mergeCell ref="I4:U4"/>
    <mergeCell ref="L6:U6"/>
    <mergeCell ref="B3:AB3"/>
    <mergeCell ref="V4:AB4"/>
  </mergeCells>
  <phoneticPr fontId="2"/>
  <pageMargins left="0.7" right="0.7" top="0.75" bottom="0.75" header="0.3" footer="0.3"/>
  <pageSetup paperSize="9" scale="2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H18" sqref="H18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116</v>
      </c>
      <c r="B1" s="23"/>
      <c r="C1" s="24"/>
      <c r="D1" s="24"/>
    </row>
    <row r="2" spans="1:23" x14ac:dyDescent="0.45">
      <c r="B2"/>
      <c r="T2" s="138"/>
      <c r="U2" s="138"/>
      <c r="V2" s="153">
        <f>'進捗状況 (都道府県別)'!H3</f>
        <v>44813</v>
      </c>
      <c r="W2" s="153"/>
    </row>
    <row r="3" spans="1:23" ht="37.5" customHeight="1" x14ac:dyDescent="0.45">
      <c r="A3" s="139" t="s">
        <v>2</v>
      </c>
      <c r="B3" s="152" t="str">
        <f>_xlfn.CONCAT("接種回数
（",TEXT('進捗状況 (都道府県別)'!H3-1,"m月d日"),"まで）")</f>
        <v>接種回数
（9月8日まで）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22"/>
      <c r="P3" s="135" t="str">
        <f>_xlfn.CONCAT("接種回数
（",TEXT('進捗状況 (都道府県別)'!H3-1,"m月d日"),"まで）","※4")</f>
        <v>接種回数
（9月8日まで）※4</v>
      </c>
      <c r="Q3" s="136"/>
      <c r="R3" s="136"/>
      <c r="S3" s="136"/>
      <c r="T3" s="136"/>
      <c r="U3" s="136"/>
      <c r="V3" s="136"/>
      <c r="W3" s="137"/>
    </row>
    <row r="4" spans="1:23" ht="18.75" customHeight="1" x14ac:dyDescent="0.45">
      <c r="A4" s="140"/>
      <c r="B4" s="142" t="s">
        <v>11</v>
      </c>
      <c r="C4" s="143" t="s">
        <v>117</v>
      </c>
      <c r="D4" s="143"/>
      <c r="E4" s="143"/>
      <c r="F4" s="144" t="s">
        <v>146</v>
      </c>
      <c r="G4" s="145"/>
      <c r="H4" s="146"/>
      <c r="I4" s="144" t="s">
        <v>118</v>
      </c>
      <c r="J4" s="145"/>
      <c r="K4" s="146"/>
      <c r="L4" s="149" t="s">
        <v>119</v>
      </c>
      <c r="M4" s="150"/>
      <c r="N4" s="151"/>
      <c r="P4" s="113" t="s">
        <v>120</v>
      </c>
      <c r="Q4" s="113"/>
      <c r="R4" s="147" t="s">
        <v>147</v>
      </c>
      <c r="S4" s="147"/>
      <c r="T4" s="148" t="s">
        <v>118</v>
      </c>
      <c r="U4" s="148"/>
      <c r="V4" s="134" t="s">
        <v>121</v>
      </c>
      <c r="W4" s="134"/>
    </row>
    <row r="5" spans="1:23" ht="36" x14ac:dyDescent="0.45">
      <c r="A5" s="141"/>
      <c r="B5" s="142"/>
      <c r="C5" s="34" t="s">
        <v>122</v>
      </c>
      <c r="D5" s="34" t="s">
        <v>93</v>
      </c>
      <c r="E5" s="34" t="s">
        <v>94</v>
      </c>
      <c r="F5" s="34" t="s">
        <v>122</v>
      </c>
      <c r="G5" s="34" t="s">
        <v>93</v>
      </c>
      <c r="H5" s="34" t="s">
        <v>94</v>
      </c>
      <c r="I5" s="34" t="s">
        <v>122</v>
      </c>
      <c r="J5" s="34" t="s">
        <v>93</v>
      </c>
      <c r="K5" s="34" t="s">
        <v>94</v>
      </c>
      <c r="L5" s="55" t="s">
        <v>122</v>
      </c>
      <c r="M5" s="55" t="s">
        <v>93</v>
      </c>
      <c r="N5" s="55" t="s">
        <v>94</v>
      </c>
      <c r="P5" s="35" t="s">
        <v>123</v>
      </c>
      <c r="Q5" s="35" t="s">
        <v>124</v>
      </c>
      <c r="R5" s="35" t="s">
        <v>125</v>
      </c>
      <c r="S5" s="35" t="s">
        <v>126</v>
      </c>
      <c r="T5" s="35" t="s">
        <v>125</v>
      </c>
      <c r="U5" s="35" t="s">
        <v>124</v>
      </c>
      <c r="V5" s="35" t="s">
        <v>127</v>
      </c>
      <c r="W5" s="35" t="s">
        <v>124</v>
      </c>
    </row>
    <row r="6" spans="1:23" x14ac:dyDescent="0.45">
      <c r="A6" s="28" t="s">
        <v>128</v>
      </c>
      <c r="B6" s="36">
        <f>SUM(B7:B53)</f>
        <v>194573213</v>
      </c>
      <c r="C6" s="36">
        <f>SUM(C7:C53)</f>
        <v>162030921</v>
      </c>
      <c r="D6" s="36">
        <f>SUM(D7:D53)</f>
        <v>81290753</v>
      </c>
      <c r="E6" s="37">
        <f>SUM(E7:E53)</f>
        <v>80740168</v>
      </c>
      <c r="F6" s="37">
        <f t="shared" ref="F6:T6" si="0">SUM(F7:F53)</f>
        <v>32373541</v>
      </c>
      <c r="G6" s="37">
        <f>SUM(G7:G53)</f>
        <v>16237549</v>
      </c>
      <c r="H6" s="37">
        <f t="shared" ref="H6:N6" si="1">SUM(H7:H53)</f>
        <v>16135992</v>
      </c>
      <c r="I6" s="37">
        <f>SUM(I7:I53)</f>
        <v>117748</v>
      </c>
      <c r="J6" s="37">
        <f t="shared" si="1"/>
        <v>58706</v>
      </c>
      <c r="K6" s="37">
        <f t="shared" si="1"/>
        <v>59042</v>
      </c>
      <c r="L6" s="56">
        <f>SUM(L7:L53)</f>
        <v>51003</v>
      </c>
      <c r="M6" s="56">
        <f t="shared" si="1"/>
        <v>30264</v>
      </c>
      <c r="N6" s="56">
        <f t="shared" si="1"/>
        <v>20739</v>
      </c>
      <c r="O6" s="38"/>
      <c r="P6" s="37">
        <f>SUM(P7:P53)</f>
        <v>177130860</v>
      </c>
      <c r="Q6" s="39">
        <f>C6/P6</f>
        <v>0.91475263542445395</v>
      </c>
      <c r="R6" s="37">
        <f t="shared" si="0"/>
        <v>34262000</v>
      </c>
      <c r="S6" s="40">
        <f>F6/R6</f>
        <v>0.94488182242717877</v>
      </c>
      <c r="T6" s="37">
        <f t="shared" si="0"/>
        <v>205240</v>
      </c>
      <c r="U6" s="40">
        <f>I6/T6</f>
        <v>0.57370882868836481</v>
      </c>
      <c r="V6" s="37">
        <f t="shared" ref="V6" si="2">SUM(V7:V53)</f>
        <v>538430</v>
      </c>
      <c r="W6" s="40">
        <f>L6/V6</f>
        <v>9.472540534517021E-2</v>
      </c>
    </row>
    <row r="7" spans="1:23" x14ac:dyDescent="0.45">
      <c r="A7" s="41" t="s">
        <v>12</v>
      </c>
      <c r="B7" s="36">
        <v>7983730</v>
      </c>
      <c r="C7" s="36">
        <v>6481761</v>
      </c>
      <c r="D7" s="36">
        <v>3252231</v>
      </c>
      <c r="E7" s="37">
        <v>3229530</v>
      </c>
      <c r="F7" s="42">
        <v>1498809</v>
      </c>
      <c r="G7" s="37">
        <v>751420</v>
      </c>
      <c r="H7" s="37">
        <v>747389</v>
      </c>
      <c r="I7" s="37">
        <v>871</v>
      </c>
      <c r="J7" s="37">
        <v>428</v>
      </c>
      <c r="K7" s="37">
        <v>443</v>
      </c>
      <c r="L7" s="56">
        <v>2289</v>
      </c>
      <c r="M7" s="56">
        <v>1350</v>
      </c>
      <c r="N7" s="56">
        <v>939</v>
      </c>
      <c r="O7" s="38"/>
      <c r="P7" s="37">
        <v>7433760</v>
      </c>
      <c r="Q7" s="39">
        <v>0.87193573642409761</v>
      </c>
      <c r="R7" s="43">
        <v>1518500</v>
      </c>
      <c r="S7" s="39">
        <v>0.98703259795851173</v>
      </c>
      <c r="T7" s="37">
        <v>900</v>
      </c>
      <c r="U7" s="40">
        <v>0.96777777777777774</v>
      </c>
      <c r="V7" s="37">
        <v>17680</v>
      </c>
      <c r="W7" s="40">
        <v>0.12946832579185522</v>
      </c>
    </row>
    <row r="8" spans="1:23" x14ac:dyDescent="0.45">
      <c r="A8" s="41" t="s">
        <v>13</v>
      </c>
      <c r="B8" s="36">
        <v>2055854</v>
      </c>
      <c r="C8" s="36">
        <v>1864184</v>
      </c>
      <c r="D8" s="36">
        <v>934569</v>
      </c>
      <c r="E8" s="37">
        <v>929615</v>
      </c>
      <c r="F8" s="42">
        <v>188707</v>
      </c>
      <c r="G8" s="37">
        <v>94813</v>
      </c>
      <c r="H8" s="37">
        <v>93894</v>
      </c>
      <c r="I8" s="37">
        <v>2428</v>
      </c>
      <c r="J8" s="37">
        <v>1217</v>
      </c>
      <c r="K8" s="37">
        <v>1211</v>
      </c>
      <c r="L8" s="56">
        <v>535</v>
      </c>
      <c r="M8" s="56">
        <v>333</v>
      </c>
      <c r="N8" s="56">
        <v>202</v>
      </c>
      <c r="O8" s="38"/>
      <c r="P8" s="37">
        <v>1921955</v>
      </c>
      <c r="Q8" s="39">
        <v>0.96994154389670939</v>
      </c>
      <c r="R8" s="43">
        <v>186500</v>
      </c>
      <c r="S8" s="39">
        <v>1.0118337801608579</v>
      </c>
      <c r="T8" s="37">
        <v>3900</v>
      </c>
      <c r="U8" s="40">
        <v>0.62256410256410255</v>
      </c>
      <c r="V8" s="37">
        <v>2150</v>
      </c>
      <c r="W8" s="40">
        <v>0.24883720930232558</v>
      </c>
    </row>
    <row r="9" spans="1:23" x14ac:dyDescent="0.45">
      <c r="A9" s="41" t="s">
        <v>14</v>
      </c>
      <c r="B9" s="36">
        <v>1976470</v>
      </c>
      <c r="C9" s="36">
        <v>1731254</v>
      </c>
      <c r="D9" s="36">
        <v>868418</v>
      </c>
      <c r="E9" s="37">
        <v>862836</v>
      </c>
      <c r="F9" s="42">
        <v>244926</v>
      </c>
      <c r="G9" s="37">
        <v>122936</v>
      </c>
      <c r="H9" s="37">
        <v>121990</v>
      </c>
      <c r="I9" s="37">
        <v>99</v>
      </c>
      <c r="J9" s="37">
        <v>50</v>
      </c>
      <c r="K9" s="37">
        <v>49</v>
      </c>
      <c r="L9" s="56">
        <v>191</v>
      </c>
      <c r="M9" s="56">
        <v>135</v>
      </c>
      <c r="N9" s="56">
        <v>56</v>
      </c>
      <c r="O9" s="38"/>
      <c r="P9" s="37">
        <v>1879585</v>
      </c>
      <c r="Q9" s="39">
        <v>0.92108311143151278</v>
      </c>
      <c r="R9" s="43">
        <v>227500</v>
      </c>
      <c r="S9" s="39">
        <v>1.0765978021978022</v>
      </c>
      <c r="T9" s="37">
        <v>360</v>
      </c>
      <c r="U9" s="40">
        <v>0.27500000000000002</v>
      </c>
      <c r="V9" s="37">
        <v>2040</v>
      </c>
      <c r="W9" s="40">
        <v>9.3627450980392157E-2</v>
      </c>
    </row>
    <row r="10" spans="1:23" x14ac:dyDescent="0.45">
      <c r="A10" s="41" t="s">
        <v>15</v>
      </c>
      <c r="B10" s="36">
        <v>3572362</v>
      </c>
      <c r="C10" s="36">
        <v>2829544</v>
      </c>
      <c r="D10" s="36">
        <v>1419487</v>
      </c>
      <c r="E10" s="37">
        <v>1410057</v>
      </c>
      <c r="F10" s="42">
        <v>741901</v>
      </c>
      <c r="G10" s="37">
        <v>371849</v>
      </c>
      <c r="H10" s="37">
        <v>370052</v>
      </c>
      <c r="I10" s="37">
        <v>56</v>
      </c>
      <c r="J10" s="37">
        <v>20</v>
      </c>
      <c r="K10" s="37">
        <v>36</v>
      </c>
      <c r="L10" s="56">
        <v>861</v>
      </c>
      <c r="M10" s="56">
        <v>514</v>
      </c>
      <c r="N10" s="56">
        <v>347</v>
      </c>
      <c r="O10" s="38"/>
      <c r="P10" s="37">
        <v>3171035</v>
      </c>
      <c r="Q10" s="39">
        <v>0.89230929333797959</v>
      </c>
      <c r="R10" s="43">
        <v>854400</v>
      </c>
      <c r="S10" s="39">
        <v>0.8683298220973783</v>
      </c>
      <c r="T10" s="37">
        <v>340</v>
      </c>
      <c r="U10" s="40">
        <v>0.16470588235294117</v>
      </c>
      <c r="V10" s="37">
        <v>13000</v>
      </c>
      <c r="W10" s="40">
        <v>6.6230769230769232E-2</v>
      </c>
    </row>
    <row r="11" spans="1:23" x14ac:dyDescent="0.45">
      <c r="A11" s="41" t="s">
        <v>16</v>
      </c>
      <c r="B11" s="36">
        <v>1598079</v>
      </c>
      <c r="C11" s="36">
        <v>1501395</v>
      </c>
      <c r="D11" s="36">
        <v>752535</v>
      </c>
      <c r="E11" s="37">
        <v>748860</v>
      </c>
      <c r="F11" s="42">
        <v>96265</v>
      </c>
      <c r="G11" s="37">
        <v>48439</v>
      </c>
      <c r="H11" s="37">
        <v>47826</v>
      </c>
      <c r="I11" s="37">
        <v>67</v>
      </c>
      <c r="J11" s="37">
        <v>34</v>
      </c>
      <c r="K11" s="37">
        <v>33</v>
      </c>
      <c r="L11" s="56">
        <v>352</v>
      </c>
      <c r="M11" s="56">
        <v>214</v>
      </c>
      <c r="N11" s="56">
        <v>138</v>
      </c>
      <c r="O11" s="38"/>
      <c r="P11" s="37">
        <v>1523455</v>
      </c>
      <c r="Q11" s="39">
        <v>0.98551975608075071</v>
      </c>
      <c r="R11" s="43">
        <v>87900</v>
      </c>
      <c r="S11" s="39">
        <v>1.095164960182025</v>
      </c>
      <c r="T11" s="37">
        <v>140</v>
      </c>
      <c r="U11" s="40">
        <v>0.47857142857142859</v>
      </c>
      <c r="V11" s="37">
        <v>2500</v>
      </c>
      <c r="W11" s="40">
        <v>0.14080000000000001</v>
      </c>
    </row>
    <row r="12" spans="1:23" x14ac:dyDescent="0.45">
      <c r="A12" s="41" t="s">
        <v>17</v>
      </c>
      <c r="B12" s="36">
        <v>1749880</v>
      </c>
      <c r="C12" s="36">
        <v>1671274</v>
      </c>
      <c r="D12" s="36">
        <v>838104</v>
      </c>
      <c r="E12" s="37">
        <v>833170</v>
      </c>
      <c r="F12" s="42">
        <v>78115</v>
      </c>
      <c r="G12" s="37">
        <v>39116</v>
      </c>
      <c r="H12" s="37">
        <v>38999</v>
      </c>
      <c r="I12" s="37">
        <v>161</v>
      </c>
      <c r="J12" s="37">
        <v>80</v>
      </c>
      <c r="K12" s="37">
        <v>81</v>
      </c>
      <c r="L12" s="56">
        <v>330</v>
      </c>
      <c r="M12" s="56">
        <v>227</v>
      </c>
      <c r="N12" s="56">
        <v>103</v>
      </c>
      <c r="O12" s="38"/>
      <c r="P12" s="37">
        <v>1736595</v>
      </c>
      <c r="Q12" s="39">
        <v>0.96238558788894357</v>
      </c>
      <c r="R12" s="43">
        <v>61700</v>
      </c>
      <c r="S12" s="39">
        <v>1.2660453808752026</v>
      </c>
      <c r="T12" s="37">
        <v>340</v>
      </c>
      <c r="U12" s="40">
        <v>0.47352941176470587</v>
      </c>
      <c r="V12" s="37">
        <v>1390</v>
      </c>
      <c r="W12" s="40">
        <v>0.23741007194244604</v>
      </c>
    </row>
    <row r="13" spans="1:23" x14ac:dyDescent="0.45">
      <c r="A13" s="41" t="s">
        <v>18</v>
      </c>
      <c r="B13" s="36">
        <v>2984218</v>
      </c>
      <c r="C13" s="36">
        <v>2774956</v>
      </c>
      <c r="D13" s="36">
        <v>1392541</v>
      </c>
      <c r="E13" s="37">
        <v>1382415</v>
      </c>
      <c r="F13" s="42">
        <v>208289</v>
      </c>
      <c r="G13" s="37">
        <v>104632</v>
      </c>
      <c r="H13" s="37">
        <v>103657</v>
      </c>
      <c r="I13" s="37">
        <v>254</v>
      </c>
      <c r="J13" s="37">
        <v>126</v>
      </c>
      <c r="K13" s="37">
        <v>128</v>
      </c>
      <c r="L13" s="56">
        <v>719</v>
      </c>
      <c r="M13" s="56">
        <v>410</v>
      </c>
      <c r="N13" s="56">
        <v>309</v>
      </c>
      <c r="O13" s="38"/>
      <c r="P13" s="37">
        <v>2910040</v>
      </c>
      <c r="Q13" s="39">
        <v>0.95358001951863203</v>
      </c>
      <c r="R13" s="43">
        <v>178600</v>
      </c>
      <c r="S13" s="39">
        <v>1.1662318029115342</v>
      </c>
      <c r="T13" s="37">
        <v>660</v>
      </c>
      <c r="U13" s="40">
        <v>0.38484848484848483</v>
      </c>
      <c r="V13" s="37">
        <v>11240</v>
      </c>
      <c r="W13" s="40">
        <v>6.3967971530249107E-2</v>
      </c>
    </row>
    <row r="14" spans="1:23" x14ac:dyDescent="0.45">
      <c r="A14" s="41" t="s">
        <v>19</v>
      </c>
      <c r="B14" s="36">
        <v>4667599</v>
      </c>
      <c r="C14" s="36">
        <v>3794534</v>
      </c>
      <c r="D14" s="36">
        <v>1903551</v>
      </c>
      <c r="E14" s="37">
        <v>1890983</v>
      </c>
      <c r="F14" s="42">
        <v>871525</v>
      </c>
      <c r="G14" s="37">
        <v>437181</v>
      </c>
      <c r="H14" s="37">
        <v>434344</v>
      </c>
      <c r="I14" s="37">
        <v>370</v>
      </c>
      <c r="J14" s="37">
        <v>176</v>
      </c>
      <c r="K14" s="37">
        <v>194</v>
      </c>
      <c r="L14" s="56">
        <v>1170</v>
      </c>
      <c r="M14" s="56">
        <v>708</v>
      </c>
      <c r="N14" s="56">
        <v>462</v>
      </c>
      <c r="O14" s="38"/>
      <c r="P14" s="37">
        <v>4064675</v>
      </c>
      <c r="Q14" s="39">
        <v>0.93353933586326088</v>
      </c>
      <c r="R14" s="43">
        <v>892500</v>
      </c>
      <c r="S14" s="39">
        <v>0.97649859943977591</v>
      </c>
      <c r="T14" s="37">
        <v>960</v>
      </c>
      <c r="U14" s="40">
        <v>0.38541666666666669</v>
      </c>
      <c r="V14" s="37">
        <v>7220</v>
      </c>
      <c r="W14" s="40">
        <v>0.16204986149584488</v>
      </c>
    </row>
    <row r="15" spans="1:23" x14ac:dyDescent="0.45">
      <c r="A15" s="44" t="s">
        <v>20</v>
      </c>
      <c r="B15" s="36">
        <v>3102490</v>
      </c>
      <c r="C15" s="36">
        <v>2717821</v>
      </c>
      <c r="D15" s="36">
        <v>1363174</v>
      </c>
      <c r="E15" s="37">
        <v>1354647</v>
      </c>
      <c r="F15" s="42">
        <v>382777</v>
      </c>
      <c r="G15" s="37">
        <v>192466</v>
      </c>
      <c r="H15" s="37">
        <v>190311</v>
      </c>
      <c r="I15" s="37">
        <v>831</v>
      </c>
      <c r="J15" s="37">
        <v>413</v>
      </c>
      <c r="K15" s="37">
        <v>418</v>
      </c>
      <c r="L15" s="56">
        <v>1061</v>
      </c>
      <c r="M15" s="56">
        <v>652</v>
      </c>
      <c r="N15" s="56">
        <v>409</v>
      </c>
      <c r="O15" s="38"/>
      <c r="P15" s="37">
        <v>2869350</v>
      </c>
      <c r="Q15" s="39">
        <v>0.94719047867984041</v>
      </c>
      <c r="R15" s="43">
        <v>375900</v>
      </c>
      <c r="S15" s="39">
        <v>1.01829475924448</v>
      </c>
      <c r="T15" s="37">
        <v>1320</v>
      </c>
      <c r="U15" s="40">
        <v>0.62954545454545452</v>
      </c>
      <c r="V15" s="37">
        <v>10910</v>
      </c>
      <c r="W15" s="40">
        <v>9.7250229147571032E-2</v>
      </c>
    </row>
    <row r="16" spans="1:23" x14ac:dyDescent="0.45">
      <c r="A16" s="41" t="s">
        <v>21</v>
      </c>
      <c r="B16" s="36">
        <v>3021602</v>
      </c>
      <c r="C16" s="36">
        <v>2169455</v>
      </c>
      <c r="D16" s="36">
        <v>1088718</v>
      </c>
      <c r="E16" s="37">
        <v>1080737</v>
      </c>
      <c r="F16" s="42">
        <v>851473</v>
      </c>
      <c r="G16" s="37">
        <v>426979</v>
      </c>
      <c r="H16" s="37">
        <v>424494</v>
      </c>
      <c r="I16" s="37">
        <v>228</v>
      </c>
      <c r="J16" s="37">
        <v>95</v>
      </c>
      <c r="K16" s="37">
        <v>133</v>
      </c>
      <c r="L16" s="56">
        <v>446</v>
      </c>
      <c r="M16" s="56">
        <v>278</v>
      </c>
      <c r="N16" s="56">
        <v>168</v>
      </c>
      <c r="O16" s="38"/>
      <c r="P16" s="37">
        <v>2506095</v>
      </c>
      <c r="Q16" s="39">
        <v>0.86567149290030909</v>
      </c>
      <c r="R16" s="43">
        <v>887500</v>
      </c>
      <c r="S16" s="39">
        <v>0.95940619718309861</v>
      </c>
      <c r="T16" s="37">
        <v>440</v>
      </c>
      <c r="U16" s="40">
        <v>0.51818181818181819</v>
      </c>
      <c r="V16" s="37">
        <v>3040</v>
      </c>
      <c r="W16" s="40">
        <v>0.14671052631578949</v>
      </c>
    </row>
    <row r="17" spans="1:23" x14ac:dyDescent="0.45">
      <c r="A17" s="41" t="s">
        <v>22</v>
      </c>
      <c r="B17" s="36">
        <v>11635282</v>
      </c>
      <c r="C17" s="36">
        <v>9934176</v>
      </c>
      <c r="D17" s="36">
        <v>4989807</v>
      </c>
      <c r="E17" s="37">
        <v>4944369</v>
      </c>
      <c r="F17" s="42">
        <v>1680518</v>
      </c>
      <c r="G17" s="37">
        <v>841588</v>
      </c>
      <c r="H17" s="37">
        <v>838930</v>
      </c>
      <c r="I17" s="37">
        <v>18106</v>
      </c>
      <c r="J17" s="37">
        <v>9063</v>
      </c>
      <c r="K17" s="37">
        <v>9043</v>
      </c>
      <c r="L17" s="56">
        <v>2482</v>
      </c>
      <c r="M17" s="56">
        <v>1378</v>
      </c>
      <c r="N17" s="56">
        <v>1104</v>
      </c>
      <c r="O17" s="38"/>
      <c r="P17" s="37">
        <v>10836010</v>
      </c>
      <c r="Q17" s="39">
        <v>0.91677434775346278</v>
      </c>
      <c r="R17" s="43">
        <v>659400</v>
      </c>
      <c r="S17" s="39">
        <v>2.548556263269639</v>
      </c>
      <c r="T17" s="37">
        <v>37920</v>
      </c>
      <c r="U17" s="40">
        <v>0.47747890295358647</v>
      </c>
      <c r="V17" s="37">
        <v>25770</v>
      </c>
      <c r="W17" s="40">
        <v>9.6313542879317038E-2</v>
      </c>
    </row>
    <row r="18" spans="1:23" x14ac:dyDescent="0.45">
      <c r="A18" s="41" t="s">
        <v>23</v>
      </c>
      <c r="B18" s="36">
        <v>9945580</v>
      </c>
      <c r="C18" s="36">
        <v>8234172</v>
      </c>
      <c r="D18" s="36">
        <v>4132232</v>
      </c>
      <c r="E18" s="37">
        <v>4101940</v>
      </c>
      <c r="F18" s="42">
        <v>1708224</v>
      </c>
      <c r="G18" s="37">
        <v>855971</v>
      </c>
      <c r="H18" s="37">
        <v>852253</v>
      </c>
      <c r="I18" s="37">
        <v>828</v>
      </c>
      <c r="J18" s="37">
        <v>373</v>
      </c>
      <c r="K18" s="37">
        <v>455</v>
      </c>
      <c r="L18" s="56">
        <v>2356</v>
      </c>
      <c r="M18" s="56">
        <v>1457</v>
      </c>
      <c r="N18" s="56">
        <v>899</v>
      </c>
      <c r="O18" s="38"/>
      <c r="P18" s="37">
        <v>8816645</v>
      </c>
      <c r="Q18" s="39">
        <v>0.93393484709886809</v>
      </c>
      <c r="R18" s="43">
        <v>643300</v>
      </c>
      <c r="S18" s="39">
        <v>2.6554080522306855</v>
      </c>
      <c r="T18" s="37">
        <v>4860</v>
      </c>
      <c r="U18" s="40">
        <v>0.17037037037037037</v>
      </c>
      <c r="V18" s="37">
        <v>19590</v>
      </c>
      <c r="W18" s="40">
        <v>0.12026544155181215</v>
      </c>
    </row>
    <row r="19" spans="1:23" x14ac:dyDescent="0.45">
      <c r="A19" s="41" t="s">
        <v>24</v>
      </c>
      <c r="B19" s="36">
        <v>21391389</v>
      </c>
      <c r="C19" s="36">
        <v>15998985</v>
      </c>
      <c r="D19" s="36">
        <v>8031962</v>
      </c>
      <c r="E19" s="37">
        <v>7967023</v>
      </c>
      <c r="F19" s="42">
        <v>5371107</v>
      </c>
      <c r="G19" s="37">
        <v>2694172</v>
      </c>
      <c r="H19" s="37">
        <v>2676935</v>
      </c>
      <c r="I19" s="37">
        <v>13688</v>
      </c>
      <c r="J19" s="37">
        <v>6796</v>
      </c>
      <c r="K19" s="37">
        <v>6892</v>
      </c>
      <c r="L19" s="56">
        <v>7609</v>
      </c>
      <c r="M19" s="56">
        <v>4396</v>
      </c>
      <c r="N19" s="56">
        <v>3213</v>
      </c>
      <c r="O19" s="38"/>
      <c r="P19" s="37">
        <v>17680060</v>
      </c>
      <c r="Q19" s="39">
        <v>0.90491689507841033</v>
      </c>
      <c r="R19" s="43">
        <v>10135750</v>
      </c>
      <c r="S19" s="39">
        <v>0.52991707569740765</v>
      </c>
      <c r="T19" s="37">
        <v>43840</v>
      </c>
      <c r="U19" s="40">
        <v>0.31222627737226277</v>
      </c>
      <c r="V19" s="37">
        <v>63350</v>
      </c>
      <c r="W19" s="40">
        <v>0.12011049723756906</v>
      </c>
    </row>
    <row r="20" spans="1:23" x14ac:dyDescent="0.45">
      <c r="A20" s="41" t="s">
        <v>25</v>
      </c>
      <c r="B20" s="36">
        <v>14452942</v>
      </c>
      <c r="C20" s="36">
        <v>11100424</v>
      </c>
      <c r="D20" s="36">
        <v>5568879</v>
      </c>
      <c r="E20" s="37">
        <v>5531545</v>
      </c>
      <c r="F20" s="42">
        <v>3342345</v>
      </c>
      <c r="G20" s="37">
        <v>1674461</v>
      </c>
      <c r="H20" s="37">
        <v>1667884</v>
      </c>
      <c r="I20" s="37">
        <v>6123</v>
      </c>
      <c r="J20" s="37">
        <v>3057</v>
      </c>
      <c r="K20" s="37">
        <v>3066</v>
      </c>
      <c r="L20" s="56">
        <v>4050</v>
      </c>
      <c r="M20" s="56">
        <v>2284</v>
      </c>
      <c r="N20" s="56">
        <v>1766</v>
      </c>
      <c r="O20" s="38"/>
      <c r="P20" s="37">
        <v>11882835</v>
      </c>
      <c r="Q20" s="39">
        <v>0.93415620094026386</v>
      </c>
      <c r="R20" s="43">
        <v>1939900</v>
      </c>
      <c r="S20" s="39">
        <v>1.7229470591267591</v>
      </c>
      <c r="T20" s="37">
        <v>11740</v>
      </c>
      <c r="U20" s="40">
        <v>0.52155025553662693</v>
      </c>
      <c r="V20" s="37">
        <v>31560</v>
      </c>
      <c r="W20" s="40">
        <v>0.12832699619771862</v>
      </c>
    </row>
    <row r="21" spans="1:23" x14ac:dyDescent="0.45">
      <c r="A21" s="41" t="s">
        <v>26</v>
      </c>
      <c r="B21" s="36">
        <v>3573141</v>
      </c>
      <c r="C21" s="36">
        <v>3000214</v>
      </c>
      <c r="D21" s="36">
        <v>1503695</v>
      </c>
      <c r="E21" s="37">
        <v>1496519</v>
      </c>
      <c r="F21" s="42">
        <v>571835</v>
      </c>
      <c r="G21" s="37">
        <v>286827</v>
      </c>
      <c r="H21" s="37">
        <v>285008</v>
      </c>
      <c r="I21" s="37">
        <v>77</v>
      </c>
      <c r="J21" s="37">
        <v>35</v>
      </c>
      <c r="K21" s="37">
        <v>42</v>
      </c>
      <c r="L21" s="56">
        <v>1015</v>
      </c>
      <c r="M21" s="56">
        <v>579</v>
      </c>
      <c r="N21" s="56">
        <v>436</v>
      </c>
      <c r="O21" s="38"/>
      <c r="P21" s="37">
        <v>3293905</v>
      </c>
      <c r="Q21" s="39">
        <v>0.9108380478489817</v>
      </c>
      <c r="R21" s="43">
        <v>584800</v>
      </c>
      <c r="S21" s="39">
        <v>0.97783002735978108</v>
      </c>
      <c r="T21" s="37">
        <v>440</v>
      </c>
      <c r="U21" s="40">
        <v>0.17499999999999999</v>
      </c>
      <c r="V21" s="37">
        <v>6280</v>
      </c>
      <c r="W21" s="40">
        <v>0.16162420382165604</v>
      </c>
    </row>
    <row r="22" spans="1:23" x14ac:dyDescent="0.45">
      <c r="A22" s="41" t="s">
        <v>27</v>
      </c>
      <c r="B22" s="36">
        <v>1683808</v>
      </c>
      <c r="C22" s="36">
        <v>1497126</v>
      </c>
      <c r="D22" s="36">
        <v>750463</v>
      </c>
      <c r="E22" s="37">
        <v>746663</v>
      </c>
      <c r="F22" s="42">
        <v>186326</v>
      </c>
      <c r="G22" s="37">
        <v>93415</v>
      </c>
      <c r="H22" s="37">
        <v>92911</v>
      </c>
      <c r="I22" s="37">
        <v>215</v>
      </c>
      <c r="J22" s="37">
        <v>105</v>
      </c>
      <c r="K22" s="37">
        <v>110</v>
      </c>
      <c r="L22" s="56">
        <v>141</v>
      </c>
      <c r="M22" s="56">
        <v>93</v>
      </c>
      <c r="N22" s="56">
        <v>48</v>
      </c>
      <c r="O22" s="38"/>
      <c r="P22" s="37">
        <v>1611720</v>
      </c>
      <c r="Q22" s="39">
        <v>0.92889956071774249</v>
      </c>
      <c r="R22" s="43">
        <v>176600</v>
      </c>
      <c r="S22" s="39">
        <v>1.0550736126840317</v>
      </c>
      <c r="T22" s="37">
        <v>540</v>
      </c>
      <c r="U22" s="40">
        <v>0.39814814814814814</v>
      </c>
      <c r="V22" s="37">
        <v>1400</v>
      </c>
      <c r="W22" s="40">
        <v>0.10071428571428571</v>
      </c>
    </row>
    <row r="23" spans="1:23" x14ac:dyDescent="0.45">
      <c r="A23" s="41" t="s">
        <v>28</v>
      </c>
      <c r="B23" s="36">
        <v>1743834</v>
      </c>
      <c r="C23" s="36">
        <v>1536307</v>
      </c>
      <c r="D23" s="36">
        <v>770275</v>
      </c>
      <c r="E23" s="37">
        <v>766032</v>
      </c>
      <c r="F23" s="42">
        <v>205944</v>
      </c>
      <c r="G23" s="37">
        <v>103335</v>
      </c>
      <c r="H23" s="37">
        <v>102609</v>
      </c>
      <c r="I23" s="37">
        <v>1011</v>
      </c>
      <c r="J23" s="37">
        <v>504</v>
      </c>
      <c r="K23" s="37">
        <v>507</v>
      </c>
      <c r="L23" s="56">
        <v>572</v>
      </c>
      <c r="M23" s="56">
        <v>358</v>
      </c>
      <c r="N23" s="56">
        <v>214</v>
      </c>
      <c r="O23" s="38"/>
      <c r="P23" s="37">
        <v>1620330</v>
      </c>
      <c r="Q23" s="39">
        <v>0.94814451377188602</v>
      </c>
      <c r="R23" s="43">
        <v>220900</v>
      </c>
      <c r="S23" s="39">
        <v>0.93229515617926662</v>
      </c>
      <c r="T23" s="37">
        <v>1280</v>
      </c>
      <c r="U23" s="40">
        <v>0.78984374999999996</v>
      </c>
      <c r="V23" s="37">
        <v>8610</v>
      </c>
      <c r="W23" s="40">
        <v>6.6434378629500579E-2</v>
      </c>
    </row>
    <row r="24" spans="1:23" x14ac:dyDescent="0.45">
      <c r="A24" s="41" t="s">
        <v>29</v>
      </c>
      <c r="B24" s="36">
        <v>1199309</v>
      </c>
      <c r="C24" s="36">
        <v>1055552</v>
      </c>
      <c r="D24" s="36">
        <v>529465</v>
      </c>
      <c r="E24" s="37">
        <v>526087</v>
      </c>
      <c r="F24" s="42">
        <v>143031</v>
      </c>
      <c r="G24" s="37">
        <v>71744</v>
      </c>
      <c r="H24" s="37">
        <v>71287</v>
      </c>
      <c r="I24" s="37">
        <v>67</v>
      </c>
      <c r="J24" s="37">
        <v>22</v>
      </c>
      <c r="K24" s="37">
        <v>45</v>
      </c>
      <c r="L24" s="56">
        <v>659</v>
      </c>
      <c r="M24" s="56">
        <v>385</v>
      </c>
      <c r="N24" s="56">
        <v>274</v>
      </c>
      <c r="O24" s="38"/>
      <c r="P24" s="37">
        <v>1125370</v>
      </c>
      <c r="Q24" s="39">
        <v>0.9379599598354319</v>
      </c>
      <c r="R24" s="43">
        <v>145200</v>
      </c>
      <c r="S24" s="39">
        <v>0.98506198347107443</v>
      </c>
      <c r="T24" s="37">
        <v>240</v>
      </c>
      <c r="U24" s="40">
        <v>0.27916666666666667</v>
      </c>
      <c r="V24" s="37">
        <v>8430</v>
      </c>
      <c r="W24" s="40">
        <v>7.817319098457888E-2</v>
      </c>
    </row>
    <row r="25" spans="1:23" x14ac:dyDescent="0.45">
      <c r="A25" s="41" t="s">
        <v>30</v>
      </c>
      <c r="B25" s="36">
        <v>1280397</v>
      </c>
      <c r="C25" s="36">
        <v>1129351</v>
      </c>
      <c r="D25" s="36">
        <v>566321</v>
      </c>
      <c r="E25" s="37">
        <v>563030</v>
      </c>
      <c r="F25" s="42">
        <v>150546</v>
      </c>
      <c r="G25" s="37">
        <v>75570</v>
      </c>
      <c r="H25" s="37">
        <v>74976</v>
      </c>
      <c r="I25" s="37">
        <v>32</v>
      </c>
      <c r="J25" s="37">
        <v>12</v>
      </c>
      <c r="K25" s="37">
        <v>20</v>
      </c>
      <c r="L25" s="56">
        <v>468</v>
      </c>
      <c r="M25" s="56">
        <v>279</v>
      </c>
      <c r="N25" s="56">
        <v>189</v>
      </c>
      <c r="O25" s="38"/>
      <c r="P25" s="37">
        <v>1271190</v>
      </c>
      <c r="Q25" s="39">
        <v>0.88842029908982922</v>
      </c>
      <c r="R25" s="43">
        <v>139400</v>
      </c>
      <c r="S25" s="39">
        <v>1.0799569583931135</v>
      </c>
      <c r="T25" s="37">
        <v>480</v>
      </c>
      <c r="U25" s="40">
        <v>6.6666666666666666E-2</v>
      </c>
      <c r="V25" s="37">
        <v>5680</v>
      </c>
      <c r="W25" s="40">
        <v>8.23943661971831E-2</v>
      </c>
    </row>
    <row r="26" spans="1:23" x14ac:dyDescent="0.45">
      <c r="A26" s="41" t="s">
        <v>31</v>
      </c>
      <c r="B26" s="36">
        <v>3258488</v>
      </c>
      <c r="C26" s="36">
        <v>2966110</v>
      </c>
      <c r="D26" s="36">
        <v>1487152</v>
      </c>
      <c r="E26" s="37">
        <v>1478958</v>
      </c>
      <c r="F26" s="42">
        <v>290780</v>
      </c>
      <c r="G26" s="37">
        <v>145914</v>
      </c>
      <c r="H26" s="37">
        <v>144866</v>
      </c>
      <c r="I26" s="37">
        <v>122</v>
      </c>
      <c r="J26" s="37">
        <v>55</v>
      </c>
      <c r="K26" s="37">
        <v>67</v>
      </c>
      <c r="L26" s="56">
        <v>1476</v>
      </c>
      <c r="M26" s="56">
        <v>869</v>
      </c>
      <c r="N26" s="56">
        <v>607</v>
      </c>
      <c r="O26" s="38"/>
      <c r="P26" s="37">
        <v>3174370</v>
      </c>
      <c r="Q26" s="39">
        <v>0.93439328118650311</v>
      </c>
      <c r="R26" s="43">
        <v>268100</v>
      </c>
      <c r="S26" s="39">
        <v>1.0845953002610966</v>
      </c>
      <c r="T26" s="37">
        <v>140</v>
      </c>
      <c r="U26" s="40">
        <v>0.87142857142857144</v>
      </c>
      <c r="V26" s="37">
        <v>16890</v>
      </c>
      <c r="W26" s="40">
        <v>8.7388987566607457E-2</v>
      </c>
    </row>
    <row r="27" spans="1:23" x14ac:dyDescent="0.45">
      <c r="A27" s="41" t="s">
        <v>32</v>
      </c>
      <c r="B27" s="36">
        <v>3131894</v>
      </c>
      <c r="C27" s="36">
        <v>2790158</v>
      </c>
      <c r="D27" s="36">
        <v>1398079</v>
      </c>
      <c r="E27" s="37">
        <v>1392079</v>
      </c>
      <c r="F27" s="42">
        <v>339173</v>
      </c>
      <c r="G27" s="37">
        <v>170729</v>
      </c>
      <c r="H27" s="37">
        <v>168444</v>
      </c>
      <c r="I27" s="37">
        <v>2139</v>
      </c>
      <c r="J27" s="37">
        <v>1065</v>
      </c>
      <c r="K27" s="37">
        <v>1074</v>
      </c>
      <c r="L27" s="56">
        <v>424</v>
      </c>
      <c r="M27" s="56">
        <v>245</v>
      </c>
      <c r="N27" s="56">
        <v>179</v>
      </c>
      <c r="O27" s="38"/>
      <c r="P27" s="37">
        <v>3040725</v>
      </c>
      <c r="Q27" s="39">
        <v>0.91759629693576372</v>
      </c>
      <c r="R27" s="43">
        <v>279600</v>
      </c>
      <c r="S27" s="39">
        <v>1.2130650929899858</v>
      </c>
      <c r="T27" s="37">
        <v>2780</v>
      </c>
      <c r="U27" s="40">
        <v>0.76942446043165469</v>
      </c>
      <c r="V27" s="37">
        <v>5030</v>
      </c>
      <c r="W27" s="40">
        <v>8.4294234592445325E-2</v>
      </c>
    </row>
    <row r="28" spans="1:23" x14ac:dyDescent="0.45">
      <c r="A28" s="41" t="s">
        <v>33</v>
      </c>
      <c r="B28" s="36">
        <v>5957275</v>
      </c>
      <c r="C28" s="36">
        <v>5171161</v>
      </c>
      <c r="D28" s="36">
        <v>2593790</v>
      </c>
      <c r="E28" s="37">
        <v>2577371</v>
      </c>
      <c r="F28" s="42">
        <v>783200</v>
      </c>
      <c r="G28" s="37">
        <v>392540</v>
      </c>
      <c r="H28" s="37">
        <v>390660</v>
      </c>
      <c r="I28" s="37">
        <v>205</v>
      </c>
      <c r="J28" s="37">
        <v>91</v>
      </c>
      <c r="K28" s="37">
        <v>114</v>
      </c>
      <c r="L28" s="56">
        <v>2709</v>
      </c>
      <c r="M28" s="56">
        <v>1589</v>
      </c>
      <c r="N28" s="56">
        <v>1120</v>
      </c>
      <c r="O28" s="38"/>
      <c r="P28" s="37">
        <v>5396620</v>
      </c>
      <c r="Q28" s="39">
        <v>0.95822218351486677</v>
      </c>
      <c r="R28" s="43">
        <v>752600</v>
      </c>
      <c r="S28" s="39">
        <v>1.0406590486314111</v>
      </c>
      <c r="T28" s="37">
        <v>1260</v>
      </c>
      <c r="U28" s="40">
        <v>0.1626984126984127</v>
      </c>
      <c r="V28" s="37">
        <v>59140</v>
      </c>
      <c r="W28" s="40">
        <v>4.5806560703415621E-2</v>
      </c>
    </row>
    <row r="29" spans="1:23" x14ac:dyDescent="0.45">
      <c r="A29" s="41" t="s">
        <v>34</v>
      </c>
      <c r="B29" s="36">
        <v>11279321</v>
      </c>
      <c r="C29" s="36">
        <v>8839800</v>
      </c>
      <c r="D29" s="36">
        <v>4433283</v>
      </c>
      <c r="E29" s="37">
        <v>4406517</v>
      </c>
      <c r="F29" s="42">
        <v>2436857</v>
      </c>
      <c r="G29" s="37">
        <v>1222134</v>
      </c>
      <c r="H29" s="37">
        <v>1214723</v>
      </c>
      <c r="I29" s="37">
        <v>751</v>
      </c>
      <c r="J29" s="37">
        <v>331</v>
      </c>
      <c r="K29" s="37">
        <v>420</v>
      </c>
      <c r="L29" s="56">
        <v>1913</v>
      </c>
      <c r="M29" s="56">
        <v>1181</v>
      </c>
      <c r="N29" s="56">
        <v>732</v>
      </c>
      <c r="O29" s="38"/>
      <c r="P29" s="37">
        <v>10122810</v>
      </c>
      <c r="Q29" s="39">
        <v>0.87325554860755072</v>
      </c>
      <c r="R29" s="43">
        <v>2709900</v>
      </c>
      <c r="S29" s="39">
        <v>0.89924240746891027</v>
      </c>
      <c r="T29" s="37">
        <v>1740</v>
      </c>
      <c r="U29" s="40">
        <v>0.43160919540229886</v>
      </c>
      <c r="V29" s="37">
        <v>14590</v>
      </c>
      <c r="W29" s="40">
        <v>0.13111720356408499</v>
      </c>
    </row>
    <row r="30" spans="1:23" x14ac:dyDescent="0.45">
      <c r="A30" s="41" t="s">
        <v>35</v>
      </c>
      <c r="B30" s="36">
        <v>2783426</v>
      </c>
      <c r="C30" s="36">
        <v>2511145</v>
      </c>
      <c r="D30" s="36">
        <v>1258819</v>
      </c>
      <c r="E30" s="37">
        <v>1252326</v>
      </c>
      <c r="F30" s="42">
        <v>271258</v>
      </c>
      <c r="G30" s="37">
        <v>136239</v>
      </c>
      <c r="H30" s="37">
        <v>135019</v>
      </c>
      <c r="I30" s="37">
        <v>469</v>
      </c>
      <c r="J30" s="37">
        <v>233</v>
      </c>
      <c r="K30" s="37">
        <v>236</v>
      </c>
      <c r="L30" s="56">
        <v>554</v>
      </c>
      <c r="M30" s="56">
        <v>352</v>
      </c>
      <c r="N30" s="56">
        <v>202</v>
      </c>
      <c r="O30" s="38"/>
      <c r="P30" s="37">
        <v>2668985</v>
      </c>
      <c r="Q30" s="39">
        <v>0.94086141360854403</v>
      </c>
      <c r="R30" s="43">
        <v>239550</v>
      </c>
      <c r="S30" s="39">
        <v>1.1323648507618451</v>
      </c>
      <c r="T30" s="37">
        <v>980</v>
      </c>
      <c r="U30" s="40">
        <v>0.47857142857142859</v>
      </c>
      <c r="V30" s="37">
        <v>5390</v>
      </c>
      <c r="W30" s="40">
        <v>0.10278293135435992</v>
      </c>
    </row>
    <row r="31" spans="1:23" x14ac:dyDescent="0.45">
      <c r="A31" s="41" t="s">
        <v>36</v>
      </c>
      <c r="B31" s="36">
        <v>2189519</v>
      </c>
      <c r="C31" s="36">
        <v>1820198</v>
      </c>
      <c r="D31" s="36">
        <v>913375</v>
      </c>
      <c r="E31" s="37">
        <v>906823</v>
      </c>
      <c r="F31" s="42">
        <v>368991</v>
      </c>
      <c r="G31" s="37">
        <v>184875</v>
      </c>
      <c r="H31" s="37">
        <v>184116</v>
      </c>
      <c r="I31" s="37">
        <v>94</v>
      </c>
      <c r="J31" s="37">
        <v>41</v>
      </c>
      <c r="K31" s="37">
        <v>53</v>
      </c>
      <c r="L31" s="56">
        <v>236</v>
      </c>
      <c r="M31" s="56">
        <v>115</v>
      </c>
      <c r="N31" s="56">
        <v>121</v>
      </c>
      <c r="O31" s="38"/>
      <c r="P31" s="37">
        <v>1916090</v>
      </c>
      <c r="Q31" s="39">
        <v>0.94995433408660346</v>
      </c>
      <c r="R31" s="43">
        <v>348300</v>
      </c>
      <c r="S31" s="39">
        <v>1.0594056847545219</v>
      </c>
      <c r="T31" s="37">
        <v>240</v>
      </c>
      <c r="U31" s="40">
        <v>0.39166666666666666</v>
      </c>
      <c r="V31" s="37">
        <v>2020</v>
      </c>
      <c r="W31" s="40">
        <v>0.11683168316831684</v>
      </c>
    </row>
    <row r="32" spans="1:23" x14ac:dyDescent="0.45">
      <c r="A32" s="41" t="s">
        <v>37</v>
      </c>
      <c r="B32" s="36">
        <v>3778939</v>
      </c>
      <c r="C32" s="36">
        <v>3124142</v>
      </c>
      <c r="D32" s="36">
        <v>1566369</v>
      </c>
      <c r="E32" s="37">
        <v>1557773</v>
      </c>
      <c r="F32" s="42">
        <v>653336</v>
      </c>
      <c r="G32" s="37">
        <v>327842</v>
      </c>
      <c r="H32" s="37">
        <v>325494</v>
      </c>
      <c r="I32" s="37">
        <v>499</v>
      </c>
      <c r="J32" s="37">
        <v>250</v>
      </c>
      <c r="K32" s="37">
        <v>249</v>
      </c>
      <c r="L32" s="56">
        <v>962</v>
      </c>
      <c r="M32" s="56">
        <v>539</v>
      </c>
      <c r="N32" s="56">
        <v>423</v>
      </c>
      <c r="O32" s="38"/>
      <c r="P32" s="37">
        <v>3409695</v>
      </c>
      <c r="Q32" s="39">
        <v>0.91625262670121521</v>
      </c>
      <c r="R32" s="43">
        <v>704200</v>
      </c>
      <c r="S32" s="39">
        <v>0.92777051973871061</v>
      </c>
      <c r="T32" s="37">
        <v>1060</v>
      </c>
      <c r="U32" s="40">
        <v>0.47075471698113208</v>
      </c>
      <c r="V32" s="37">
        <v>19420</v>
      </c>
      <c r="W32" s="40">
        <v>4.953656024716787E-2</v>
      </c>
    </row>
    <row r="33" spans="1:23" x14ac:dyDescent="0.45">
      <c r="A33" s="41" t="s">
        <v>38</v>
      </c>
      <c r="B33" s="36">
        <v>12964923</v>
      </c>
      <c r="C33" s="36">
        <v>10019796</v>
      </c>
      <c r="D33" s="36">
        <v>5025461</v>
      </c>
      <c r="E33" s="37">
        <v>4994335</v>
      </c>
      <c r="F33" s="42">
        <v>2878080</v>
      </c>
      <c r="G33" s="37">
        <v>1442470</v>
      </c>
      <c r="H33" s="37">
        <v>1435610</v>
      </c>
      <c r="I33" s="37">
        <v>64021</v>
      </c>
      <c r="J33" s="37">
        <v>32163</v>
      </c>
      <c r="K33" s="37">
        <v>31858</v>
      </c>
      <c r="L33" s="56">
        <v>3026</v>
      </c>
      <c r="M33" s="56">
        <v>1796</v>
      </c>
      <c r="N33" s="56">
        <v>1230</v>
      </c>
      <c r="O33" s="38"/>
      <c r="P33" s="37">
        <v>11521165</v>
      </c>
      <c r="Q33" s="39">
        <v>0.86968600831599929</v>
      </c>
      <c r="R33" s="43">
        <v>3481600</v>
      </c>
      <c r="S33" s="39">
        <v>0.82665441176470589</v>
      </c>
      <c r="T33" s="37">
        <v>72920</v>
      </c>
      <c r="U33" s="40">
        <v>0.87796215030170044</v>
      </c>
      <c r="V33" s="37">
        <v>45320</v>
      </c>
      <c r="W33" s="40">
        <v>6.6769638128861428E-2</v>
      </c>
    </row>
    <row r="34" spans="1:23" x14ac:dyDescent="0.45">
      <c r="A34" s="41" t="s">
        <v>39</v>
      </c>
      <c r="B34" s="36">
        <v>8335970</v>
      </c>
      <c r="C34" s="36">
        <v>6942381</v>
      </c>
      <c r="D34" s="36">
        <v>3480582</v>
      </c>
      <c r="E34" s="37">
        <v>3461799</v>
      </c>
      <c r="F34" s="42">
        <v>1390922</v>
      </c>
      <c r="G34" s="37">
        <v>698544</v>
      </c>
      <c r="H34" s="37">
        <v>692378</v>
      </c>
      <c r="I34" s="37">
        <v>1128</v>
      </c>
      <c r="J34" s="37">
        <v>548</v>
      </c>
      <c r="K34" s="37">
        <v>580</v>
      </c>
      <c r="L34" s="56">
        <v>1539</v>
      </c>
      <c r="M34" s="56">
        <v>855</v>
      </c>
      <c r="N34" s="56">
        <v>684</v>
      </c>
      <c r="O34" s="38"/>
      <c r="P34" s="37">
        <v>7612885</v>
      </c>
      <c r="Q34" s="39">
        <v>0.91192511117664332</v>
      </c>
      <c r="R34" s="43">
        <v>1135400</v>
      </c>
      <c r="S34" s="39">
        <v>1.2250502025717809</v>
      </c>
      <c r="T34" s="37">
        <v>2640</v>
      </c>
      <c r="U34" s="40">
        <v>0.42727272727272725</v>
      </c>
      <c r="V34" s="37">
        <v>8120</v>
      </c>
      <c r="W34" s="40">
        <v>0.18953201970443351</v>
      </c>
    </row>
    <row r="35" spans="1:23" x14ac:dyDescent="0.45">
      <c r="A35" s="41" t="s">
        <v>40</v>
      </c>
      <c r="B35" s="36">
        <v>2044457</v>
      </c>
      <c r="C35" s="36">
        <v>1821245</v>
      </c>
      <c r="D35" s="36">
        <v>913123</v>
      </c>
      <c r="E35" s="37">
        <v>908122</v>
      </c>
      <c r="F35" s="42">
        <v>222502</v>
      </c>
      <c r="G35" s="37">
        <v>111514</v>
      </c>
      <c r="H35" s="37">
        <v>110988</v>
      </c>
      <c r="I35" s="37">
        <v>213</v>
      </c>
      <c r="J35" s="37">
        <v>93</v>
      </c>
      <c r="K35" s="37">
        <v>120</v>
      </c>
      <c r="L35" s="56">
        <v>497</v>
      </c>
      <c r="M35" s="56">
        <v>273</v>
      </c>
      <c r="N35" s="56">
        <v>224</v>
      </c>
      <c r="O35" s="38"/>
      <c r="P35" s="37">
        <v>1964100</v>
      </c>
      <c r="Q35" s="39">
        <v>0.92726694160175149</v>
      </c>
      <c r="R35" s="43">
        <v>127300</v>
      </c>
      <c r="S35" s="39">
        <v>1.7478554595443834</v>
      </c>
      <c r="T35" s="37">
        <v>900</v>
      </c>
      <c r="U35" s="40">
        <v>0.23666666666666666</v>
      </c>
      <c r="V35" s="37">
        <v>4780</v>
      </c>
      <c r="W35" s="40">
        <v>0.10397489539748954</v>
      </c>
    </row>
    <row r="36" spans="1:23" x14ac:dyDescent="0.45">
      <c r="A36" s="41" t="s">
        <v>41</v>
      </c>
      <c r="B36" s="36">
        <v>1392150</v>
      </c>
      <c r="C36" s="36">
        <v>1329215</v>
      </c>
      <c r="D36" s="36">
        <v>666301</v>
      </c>
      <c r="E36" s="37">
        <v>662914</v>
      </c>
      <c r="F36" s="42">
        <v>62579</v>
      </c>
      <c r="G36" s="37">
        <v>31369</v>
      </c>
      <c r="H36" s="37">
        <v>31210</v>
      </c>
      <c r="I36" s="37">
        <v>76</v>
      </c>
      <c r="J36" s="37">
        <v>39</v>
      </c>
      <c r="K36" s="37">
        <v>37</v>
      </c>
      <c r="L36" s="56">
        <v>280</v>
      </c>
      <c r="M36" s="56">
        <v>155</v>
      </c>
      <c r="N36" s="56">
        <v>125</v>
      </c>
      <c r="O36" s="38"/>
      <c r="P36" s="37">
        <v>1398645</v>
      </c>
      <c r="Q36" s="39">
        <v>0.9503590975551337</v>
      </c>
      <c r="R36" s="43">
        <v>48100</v>
      </c>
      <c r="S36" s="39">
        <v>1.301018711018711</v>
      </c>
      <c r="T36" s="37">
        <v>160</v>
      </c>
      <c r="U36" s="40">
        <v>0.47499999999999998</v>
      </c>
      <c r="V36" s="37">
        <v>5330</v>
      </c>
      <c r="W36" s="40">
        <v>5.2532833020637902E-2</v>
      </c>
    </row>
    <row r="37" spans="1:23" x14ac:dyDescent="0.45">
      <c r="A37" s="41" t="s">
        <v>42</v>
      </c>
      <c r="B37" s="36">
        <v>821694</v>
      </c>
      <c r="C37" s="36">
        <v>721244</v>
      </c>
      <c r="D37" s="36">
        <v>361815</v>
      </c>
      <c r="E37" s="37">
        <v>359429</v>
      </c>
      <c r="F37" s="42">
        <v>100227</v>
      </c>
      <c r="G37" s="37">
        <v>50330</v>
      </c>
      <c r="H37" s="37">
        <v>49897</v>
      </c>
      <c r="I37" s="37">
        <v>63</v>
      </c>
      <c r="J37" s="37">
        <v>30</v>
      </c>
      <c r="K37" s="37">
        <v>33</v>
      </c>
      <c r="L37" s="56">
        <v>160</v>
      </c>
      <c r="M37" s="56">
        <v>90</v>
      </c>
      <c r="N37" s="56">
        <v>70</v>
      </c>
      <c r="O37" s="38"/>
      <c r="P37" s="37">
        <v>826860</v>
      </c>
      <c r="Q37" s="39">
        <v>0.87226858234767679</v>
      </c>
      <c r="R37" s="43">
        <v>110800</v>
      </c>
      <c r="S37" s="39">
        <v>0.90457581227436823</v>
      </c>
      <c r="T37" s="37">
        <v>540</v>
      </c>
      <c r="U37" s="40">
        <v>0.11666666666666667</v>
      </c>
      <c r="V37" s="37">
        <v>900</v>
      </c>
      <c r="W37" s="40">
        <v>0.17777777777777778</v>
      </c>
    </row>
    <row r="38" spans="1:23" x14ac:dyDescent="0.45">
      <c r="A38" s="41" t="s">
        <v>43</v>
      </c>
      <c r="B38" s="36">
        <v>1049591</v>
      </c>
      <c r="C38" s="36">
        <v>993839</v>
      </c>
      <c r="D38" s="36">
        <v>498371</v>
      </c>
      <c r="E38" s="37">
        <v>495468</v>
      </c>
      <c r="F38" s="42">
        <v>55494</v>
      </c>
      <c r="G38" s="37">
        <v>27829</v>
      </c>
      <c r="H38" s="37">
        <v>27665</v>
      </c>
      <c r="I38" s="37">
        <v>118</v>
      </c>
      <c r="J38" s="37">
        <v>54</v>
      </c>
      <c r="K38" s="37">
        <v>64</v>
      </c>
      <c r="L38" s="56">
        <v>140</v>
      </c>
      <c r="M38" s="56">
        <v>82</v>
      </c>
      <c r="N38" s="56">
        <v>58</v>
      </c>
      <c r="O38" s="38"/>
      <c r="P38" s="37">
        <v>1077500</v>
      </c>
      <c r="Q38" s="39">
        <v>0.92235638051044089</v>
      </c>
      <c r="R38" s="43">
        <v>47400</v>
      </c>
      <c r="S38" s="39">
        <v>1.1707594936708861</v>
      </c>
      <c r="T38" s="37">
        <v>880</v>
      </c>
      <c r="U38" s="40">
        <v>0.13409090909090909</v>
      </c>
      <c r="V38" s="37">
        <v>710</v>
      </c>
      <c r="W38" s="40">
        <v>0.19718309859154928</v>
      </c>
    </row>
    <row r="39" spans="1:23" x14ac:dyDescent="0.45">
      <c r="A39" s="41" t="s">
        <v>44</v>
      </c>
      <c r="B39" s="36">
        <v>2768652</v>
      </c>
      <c r="C39" s="36">
        <v>2433411</v>
      </c>
      <c r="D39" s="36">
        <v>1220850</v>
      </c>
      <c r="E39" s="37">
        <v>1212561</v>
      </c>
      <c r="F39" s="42">
        <v>334031</v>
      </c>
      <c r="G39" s="37">
        <v>167738</v>
      </c>
      <c r="H39" s="37">
        <v>166293</v>
      </c>
      <c r="I39" s="37">
        <v>310</v>
      </c>
      <c r="J39" s="37">
        <v>147</v>
      </c>
      <c r="K39" s="37">
        <v>163</v>
      </c>
      <c r="L39" s="56">
        <v>900</v>
      </c>
      <c r="M39" s="56">
        <v>548</v>
      </c>
      <c r="N39" s="56">
        <v>352</v>
      </c>
      <c r="O39" s="38"/>
      <c r="P39" s="37">
        <v>2837130</v>
      </c>
      <c r="Q39" s="39">
        <v>0.85770162100432479</v>
      </c>
      <c r="R39" s="43">
        <v>385900</v>
      </c>
      <c r="S39" s="39">
        <v>0.86558953096657165</v>
      </c>
      <c r="T39" s="37">
        <v>720</v>
      </c>
      <c r="U39" s="40">
        <v>0.43055555555555558</v>
      </c>
      <c r="V39" s="37">
        <v>7800</v>
      </c>
      <c r="W39" s="40">
        <v>0.11538461538461539</v>
      </c>
    </row>
    <row r="40" spans="1:23" x14ac:dyDescent="0.45">
      <c r="A40" s="41" t="s">
        <v>45</v>
      </c>
      <c r="B40" s="36">
        <v>4160464</v>
      </c>
      <c r="C40" s="36">
        <v>3563100</v>
      </c>
      <c r="D40" s="36">
        <v>1786476</v>
      </c>
      <c r="E40" s="37">
        <v>1776624</v>
      </c>
      <c r="F40" s="42">
        <v>595844</v>
      </c>
      <c r="G40" s="37">
        <v>299036</v>
      </c>
      <c r="H40" s="37">
        <v>296808</v>
      </c>
      <c r="I40" s="37">
        <v>126</v>
      </c>
      <c r="J40" s="37">
        <v>58</v>
      </c>
      <c r="K40" s="37">
        <v>68</v>
      </c>
      <c r="L40" s="56">
        <v>1394</v>
      </c>
      <c r="M40" s="56">
        <v>913</v>
      </c>
      <c r="N40" s="56">
        <v>481</v>
      </c>
      <c r="O40" s="38"/>
      <c r="P40" s="37">
        <v>3981430</v>
      </c>
      <c r="Q40" s="39">
        <v>0.89492971118417253</v>
      </c>
      <c r="R40" s="43">
        <v>616200</v>
      </c>
      <c r="S40" s="39">
        <v>0.9669652710159039</v>
      </c>
      <c r="T40" s="37">
        <v>1240</v>
      </c>
      <c r="U40" s="40">
        <v>0.10161290322580645</v>
      </c>
      <c r="V40" s="37">
        <v>14900</v>
      </c>
      <c r="W40" s="40">
        <v>9.3557046979865777E-2</v>
      </c>
    </row>
    <row r="41" spans="1:23" x14ac:dyDescent="0.45">
      <c r="A41" s="41" t="s">
        <v>46</v>
      </c>
      <c r="B41" s="36">
        <v>2044643</v>
      </c>
      <c r="C41" s="36">
        <v>1830624</v>
      </c>
      <c r="D41" s="36">
        <v>917618</v>
      </c>
      <c r="E41" s="37">
        <v>913006</v>
      </c>
      <c r="F41" s="42">
        <v>213342</v>
      </c>
      <c r="G41" s="37">
        <v>107136</v>
      </c>
      <c r="H41" s="37">
        <v>106206</v>
      </c>
      <c r="I41" s="37">
        <v>55</v>
      </c>
      <c r="J41" s="37">
        <v>29</v>
      </c>
      <c r="K41" s="37">
        <v>26</v>
      </c>
      <c r="L41" s="56">
        <v>622</v>
      </c>
      <c r="M41" s="56">
        <v>401</v>
      </c>
      <c r="N41" s="56">
        <v>221</v>
      </c>
      <c r="O41" s="38"/>
      <c r="P41" s="37">
        <v>2024075</v>
      </c>
      <c r="Q41" s="39">
        <v>0.90442498425206574</v>
      </c>
      <c r="R41" s="43">
        <v>210200</v>
      </c>
      <c r="S41" s="39">
        <v>1.0149476688867745</v>
      </c>
      <c r="T41" s="37">
        <v>420</v>
      </c>
      <c r="U41" s="40">
        <v>0.13095238095238096</v>
      </c>
      <c r="V41" s="37">
        <v>7360</v>
      </c>
      <c r="W41" s="40">
        <v>8.4510869565217389E-2</v>
      </c>
    </row>
    <row r="42" spans="1:23" x14ac:dyDescent="0.45">
      <c r="A42" s="41" t="s">
        <v>47</v>
      </c>
      <c r="B42" s="36">
        <v>1096752</v>
      </c>
      <c r="C42" s="36">
        <v>943785</v>
      </c>
      <c r="D42" s="36">
        <v>473243</v>
      </c>
      <c r="E42" s="37">
        <v>470542</v>
      </c>
      <c r="F42" s="42">
        <v>152334</v>
      </c>
      <c r="G42" s="37">
        <v>76396</v>
      </c>
      <c r="H42" s="37">
        <v>75938</v>
      </c>
      <c r="I42" s="37">
        <v>167</v>
      </c>
      <c r="J42" s="37">
        <v>79</v>
      </c>
      <c r="K42" s="37">
        <v>88</v>
      </c>
      <c r="L42" s="56">
        <v>466</v>
      </c>
      <c r="M42" s="56">
        <v>278</v>
      </c>
      <c r="N42" s="56">
        <v>188</v>
      </c>
      <c r="O42" s="38"/>
      <c r="P42" s="37">
        <v>1026575</v>
      </c>
      <c r="Q42" s="39">
        <v>0.91935318900226481</v>
      </c>
      <c r="R42" s="43">
        <v>152900</v>
      </c>
      <c r="S42" s="39">
        <v>0.99629823413996077</v>
      </c>
      <c r="T42" s="37">
        <v>860</v>
      </c>
      <c r="U42" s="40">
        <v>0.19418604651162791</v>
      </c>
      <c r="V42" s="37">
        <v>8000</v>
      </c>
      <c r="W42" s="40">
        <v>5.8250000000000003E-2</v>
      </c>
    </row>
    <row r="43" spans="1:23" x14ac:dyDescent="0.45">
      <c r="A43" s="41" t="s">
        <v>48</v>
      </c>
      <c r="B43" s="36">
        <v>1452193</v>
      </c>
      <c r="C43" s="36">
        <v>1339340</v>
      </c>
      <c r="D43" s="36">
        <v>671502</v>
      </c>
      <c r="E43" s="37">
        <v>667838</v>
      </c>
      <c r="F43" s="42">
        <v>112369</v>
      </c>
      <c r="G43" s="37">
        <v>56298</v>
      </c>
      <c r="H43" s="37">
        <v>56071</v>
      </c>
      <c r="I43" s="37">
        <v>174</v>
      </c>
      <c r="J43" s="37">
        <v>85</v>
      </c>
      <c r="K43" s="37">
        <v>89</v>
      </c>
      <c r="L43" s="56">
        <v>310</v>
      </c>
      <c r="M43" s="56">
        <v>182</v>
      </c>
      <c r="N43" s="56">
        <v>128</v>
      </c>
      <c r="O43" s="38"/>
      <c r="P43" s="37">
        <v>1441310</v>
      </c>
      <c r="Q43" s="39">
        <v>0.92925186115408898</v>
      </c>
      <c r="R43" s="43">
        <v>102300</v>
      </c>
      <c r="S43" s="39">
        <v>1.0984261974584555</v>
      </c>
      <c r="T43" s="37">
        <v>200</v>
      </c>
      <c r="U43" s="40">
        <v>0.87</v>
      </c>
      <c r="V43" s="37">
        <v>3220</v>
      </c>
      <c r="W43" s="40">
        <v>9.627329192546584E-2</v>
      </c>
    </row>
    <row r="44" spans="1:23" x14ac:dyDescent="0.45">
      <c r="A44" s="41" t="s">
        <v>49</v>
      </c>
      <c r="B44" s="36">
        <v>2066554</v>
      </c>
      <c r="C44" s="36">
        <v>1932291</v>
      </c>
      <c r="D44" s="36">
        <v>969071</v>
      </c>
      <c r="E44" s="37">
        <v>963220</v>
      </c>
      <c r="F44" s="42">
        <v>133065</v>
      </c>
      <c r="G44" s="37">
        <v>66808</v>
      </c>
      <c r="H44" s="37">
        <v>66257</v>
      </c>
      <c r="I44" s="37">
        <v>56</v>
      </c>
      <c r="J44" s="37">
        <v>26</v>
      </c>
      <c r="K44" s="37">
        <v>30</v>
      </c>
      <c r="L44" s="56">
        <v>1142</v>
      </c>
      <c r="M44" s="56">
        <v>699</v>
      </c>
      <c r="N44" s="56">
        <v>443</v>
      </c>
      <c r="O44" s="38"/>
      <c r="P44" s="37">
        <v>2095550</v>
      </c>
      <c r="Q44" s="39">
        <v>0.92209252940755415</v>
      </c>
      <c r="R44" s="43">
        <v>128400</v>
      </c>
      <c r="S44" s="39">
        <v>1.0363317757009345</v>
      </c>
      <c r="T44" s="37">
        <v>100</v>
      </c>
      <c r="U44" s="40">
        <v>0.56000000000000005</v>
      </c>
      <c r="V44" s="37">
        <v>22900</v>
      </c>
      <c r="W44" s="40">
        <v>4.9868995633187772E-2</v>
      </c>
    </row>
    <row r="45" spans="1:23" x14ac:dyDescent="0.45">
      <c r="A45" s="41" t="s">
        <v>50</v>
      </c>
      <c r="B45" s="36">
        <v>1041910</v>
      </c>
      <c r="C45" s="36">
        <v>982016</v>
      </c>
      <c r="D45" s="36">
        <v>493199</v>
      </c>
      <c r="E45" s="37">
        <v>488817</v>
      </c>
      <c r="F45" s="42">
        <v>59160</v>
      </c>
      <c r="G45" s="37">
        <v>29785</v>
      </c>
      <c r="H45" s="37">
        <v>29375</v>
      </c>
      <c r="I45" s="37">
        <v>74</v>
      </c>
      <c r="J45" s="37">
        <v>33</v>
      </c>
      <c r="K45" s="37">
        <v>41</v>
      </c>
      <c r="L45" s="56">
        <v>660</v>
      </c>
      <c r="M45" s="56">
        <v>380</v>
      </c>
      <c r="N45" s="56">
        <v>280</v>
      </c>
      <c r="O45" s="38"/>
      <c r="P45" s="37">
        <v>1048795</v>
      </c>
      <c r="Q45" s="39">
        <v>0.93632788104443676</v>
      </c>
      <c r="R45" s="43">
        <v>55600</v>
      </c>
      <c r="S45" s="39">
        <v>1.0640287769784174</v>
      </c>
      <c r="T45" s="37">
        <v>140</v>
      </c>
      <c r="U45" s="40">
        <v>0.52857142857142858</v>
      </c>
      <c r="V45" s="37">
        <v>11500</v>
      </c>
      <c r="W45" s="40">
        <v>5.7391304347826085E-2</v>
      </c>
    </row>
    <row r="46" spans="1:23" x14ac:dyDescent="0.45">
      <c r="A46" s="41" t="s">
        <v>51</v>
      </c>
      <c r="B46" s="36">
        <v>7692010</v>
      </c>
      <c r="C46" s="36">
        <v>6709597</v>
      </c>
      <c r="D46" s="36">
        <v>3369985</v>
      </c>
      <c r="E46" s="37">
        <v>3339612</v>
      </c>
      <c r="F46" s="42">
        <v>981436</v>
      </c>
      <c r="G46" s="37">
        <v>494325</v>
      </c>
      <c r="H46" s="37">
        <v>487111</v>
      </c>
      <c r="I46" s="37">
        <v>212</v>
      </c>
      <c r="J46" s="37">
        <v>91</v>
      </c>
      <c r="K46" s="37">
        <v>121</v>
      </c>
      <c r="L46" s="56">
        <v>765</v>
      </c>
      <c r="M46" s="56">
        <v>557</v>
      </c>
      <c r="N46" s="56">
        <v>208</v>
      </c>
      <c r="O46" s="38"/>
      <c r="P46" s="37">
        <v>7070230</v>
      </c>
      <c r="Q46" s="39">
        <v>0.94899274846787163</v>
      </c>
      <c r="R46" s="43">
        <v>1044500</v>
      </c>
      <c r="S46" s="39">
        <v>0.9396227860220201</v>
      </c>
      <c r="T46" s="37">
        <v>920</v>
      </c>
      <c r="U46" s="40">
        <v>0.23043478260869565</v>
      </c>
      <c r="V46" s="37">
        <v>5630</v>
      </c>
      <c r="W46" s="40">
        <v>0.13587921847246892</v>
      </c>
    </row>
    <row r="47" spans="1:23" x14ac:dyDescent="0.45">
      <c r="A47" s="41" t="s">
        <v>52</v>
      </c>
      <c r="B47" s="36">
        <v>1196906</v>
      </c>
      <c r="C47" s="36">
        <v>1112885</v>
      </c>
      <c r="D47" s="36">
        <v>558033</v>
      </c>
      <c r="E47" s="37">
        <v>554852</v>
      </c>
      <c r="F47" s="42">
        <v>83724</v>
      </c>
      <c r="G47" s="37">
        <v>42187</v>
      </c>
      <c r="H47" s="37">
        <v>41537</v>
      </c>
      <c r="I47" s="37">
        <v>16</v>
      </c>
      <c r="J47" s="37">
        <v>5</v>
      </c>
      <c r="K47" s="37">
        <v>11</v>
      </c>
      <c r="L47" s="56">
        <v>281</v>
      </c>
      <c r="M47" s="56">
        <v>155</v>
      </c>
      <c r="N47" s="56">
        <v>126</v>
      </c>
      <c r="O47" s="38"/>
      <c r="P47" s="37">
        <v>1212205</v>
      </c>
      <c r="Q47" s="39">
        <v>0.91806666364187572</v>
      </c>
      <c r="R47" s="43">
        <v>74400</v>
      </c>
      <c r="S47" s="39">
        <v>1.1253225806451612</v>
      </c>
      <c r="T47" s="37">
        <v>140</v>
      </c>
      <c r="U47" s="40">
        <v>0.11428571428571428</v>
      </c>
      <c r="V47" s="37">
        <v>1120</v>
      </c>
      <c r="W47" s="40">
        <v>0.25089285714285714</v>
      </c>
    </row>
    <row r="48" spans="1:23" x14ac:dyDescent="0.45">
      <c r="A48" s="41" t="s">
        <v>53</v>
      </c>
      <c r="B48" s="36">
        <v>2044130</v>
      </c>
      <c r="C48" s="36">
        <v>1758687</v>
      </c>
      <c r="D48" s="36">
        <v>882605</v>
      </c>
      <c r="E48" s="37">
        <v>876082</v>
      </c>
      <c r="F48" s="42">
        <v>285085</v>
      </c>
      <c r="G48" s="37">
        <v>142850</v>
      </c>
      <c r="H48" s="37">
        <v>142235</v>
      </c>
      <c r="I48" s="37">
        <v>32</v>
      </c>
      <c r="J48" s="37">
        <v>13</v>
      </c>
      <c r="K48" s="37">
        <v>19</v>
      </c>
      <c r="L48" s="56">
        <v>326</v>
      </c>
      <c r="M48" s="56">
        <v>195</v>
      </c>
      <c r="N48" s="56">
        <v>131</v>
      </c>
      <c r="O48" s="38"/>
      <c r="P48" s="37">
        <v>1909420</v>
      </c>
      <c r="Q48" s="39">
        <v>0.92105822710561325</v>
      </c>
      <c r="R48" s="43">
        <v>288800</v>
      </c>
      <c r="S48" s="39">
        <v>0.98713642659279777</v>
      </c>
      <c r="T48" s="37">
        <v>300</v>
      </c>
      <c r="U48" s="40">
        <v>0.10666666666666667</v>
      </c>
      <c r="V48" s="37">
        <v>3380</v>
      </c>
      <c r="W48" s="40">
        <v>9.644970414201183E-2</v>
      </c>
    </row>
    <row r="49" spans="1:23" x14ac:dyDescent="0.45">
      <c r="A49" s="41" t="s">
        <v>54</v>
      </c>
      <c r="B49" s="36">
        <v>2681842</v>
      </c>
      <c r="C49" s="36">
        <v>2312406</v>
      </c>
      <c r="D49" s="36">
        <v>1159935</v>
      </c>
      <c r="E49" s="37">
        <v>1152471</v>
      </c>
      <c r="F49" s="42">
        <v>368517</v>
      </c>
      <c r="G49" s="37">
        <v>184894</v>
      </c>
      <c r="H49" s="37">
        <v>183623</v>
      </c>
      <c r="I49" s="37">
        <v>264</v>
      </c>
      <c r="J49" s="37">
        <v>132</v>
      </c>
      <c r="K49" s="37">
        <v>132</v>
      </c>
      <c r="L49" s="56">
        <v>655</v>
      </c>
      <c r="M49" s="56">
        <v>423</v>
      </c>
      <c r="N49" s="56">
        <v>232</v>
      </c>
      <c r="O49" s="38"/>
      <c r="P49" s="37">
        <v>2537755</v>
      </c>
      <c r="Q49" s="39">
        <v>0.91120143591481451</v>
      </c>
      <c r="R49" s="43">
        <v>350000</v>
      </c>
      <c r="S49" s="39">
        <v>1.0529057142857143</v>
      </c>
      <c r="T49" s="37">
        <v>720</v>
      </c>
      <c r="U49" s="40">
        <v>0.36666666666666664</v>
      </c>
      <c r="V49" s="37">
        <v>3480</v>
      </c>
      <c r="W49" s="40">
        <v>0.18821839080459771</v>
      </c>
    </row>
    <row r="50" spans="1:23" x14ac:dyDescent="0.45">
      <c r="A50" s="41" t="s">
        <v>55</v>
      </c>
      <c r="B50" s="36">
        <v>1704466</v>
      </c>
      <c r="C50" s="36">
        <v>1567891</v>
      </c>
      <c r="D50" s="36">
        <v>787068</v>
      </c>
      <c r="E50" s="37">
        <v>780823</v>
      </c>
      <c r="F50" s="42">
        <v>135965</v>
      </c>
      <c r="G50" s="37">
        <v>68221</v>
      </c>
      <c r="H50" s="37">
        <v>67744</v>
      </c>
      <c r="I50" s="37">
        <v>102</v>
      </c>
      <c r="J50" s="37">
        <v>42</v>
      </c>
      <c r="K50" s="37">
        <v>60</v>
      </c>
      <c r="L50" s="56">
        <v>508</v>
      </c>
      <c r="M50" s="56">
        <v>293</v>
      </c>
      <c r="N50" s="56">
        <v>215</v>
      </c>
      <c r="O50" s="38"/>
      <c r="P50" s="37">
        <v>1676195</v>
      </c>
      <c r="Q50" s="39">
        <v>0.93538699256351443</v>
      </c>
      <c r="R50" s="43">
        <v>125500</v>
      </c>
      <c r="S50" s="39">
        <v>1.083386454183267</v>
      </c>
      <c r="T50" s="37">
        <v>540</v>
      </c>
      <c r="U50" s="40">
        <v>0.18888888888888888</v>
      </c>
      <c r="V50" s="37">
        <v>1650</v>
      </c>
      <c r="W50" s="40">
        <v>0.30787878787878786</v>
      </c>
    </row>
    <row r="51" spans="1:23" x14ac:dyDescent="0.45">
      <c r="A51" s="41" t="s">
        <v>56</v>
      </c>
      <c r="B51" s="36">
        <v>1620513</v>
      </c>
      <c r="C51" s="36">
        <v>1556524</v>
      </c>
      <c r="D51" s="36">
        <v>781207</v>
      </c>
      <c r="E51" s="37">
        <v>775317</v>
      </c>
      <c r="F51" s="42">
        <v>63254</v>
      </c>
      <c r="G51" s="37">
        <v>31748</v>
      </c>
      <c r="H51" s="37">
        <v>31506</v>
      </c>
      <c r="I51" s="37">
        <v>27</v>
      </c>
      <c r="J51" s="37">
        <v>10</v>
      </c>
      <c r="K51" s="37">
        <v>17</v>
      </c>
      <c r="L51" s="56">
        <v>708</v>
      </c>
      <c r="M51" s="56">
        <v>408</v>
      </c>
      <c r="N51" s="56">
        <v>300</v>
      </c>
      <c r="O51" s="38"/>
      <c r="P51" s="37">
        <v>1622295</v>
      </c>
      <c r="Q51" s="39">
        <v>0.95945805171069376</v>
      </c>
      <c r="R51" s="43">
        <v>55600</v>
      </c>
      <c r="S51" s="39">
        <v>1.137661870503597</v>
      </c>
      <c r="T51" s="37">
        <v>300</v>
      </c>
      <c r="U51" s="40">
        <v>0.09</v>
      </c>
      <c r="V51" s="37">
        <v>4160</v>
      </c>
      <c r="W51" s="40">
        <v>0.1701923076923077</v>
      </c>
    </row>
    <row r="52" spans="1:23" x14ac:dyDescent="0.45">
      <c r="A52" s="41" t="s">
        <v>57</v>
      </c>
      <c r="B52" s="36">
        <v>2426133</v>
      </c>
      <c r="C52" s="36">
        <v>2225386</v>
      </c>
      <c r="D52" s="36">
        <v>1117349</v>
      </c>
      <c r="E52" s="37">
        <v>1108037</v>
      </c>
      <c r="F52" s="42">
        <v>200013</v>
      </c>
      <c r="G52" s="37">
        <v>100449</v>
      </c>
      <c r="H52" s="37">
        <v>99564</v>
      </c>
      <c r="I52" s="37">
        <v>233</v>
      </c>
      <c r="J52" s="37">
        <v>115</v>
      </c>
      <c r="K52" s="37">
        <v>118</v>
      </c>
      <c r="L52" s="56">
        <v>501</v>
      </c>
      <c r="M52" s="56">
        <v>314</v>
      </c>
      <c r="N52" s="56">
        <v>187</v>
      </c>
      <c r="O52" s="38"/>
      <c r="P52" s="37">
        <v>2407410</v>
      </c>
      <c r="Q52" s="39">
        <v>0.92439011219526379</v>
      </c>
      <c r="R52" s="43">
        <v>197100</v>
      </c>
      <c r="S52" s="39">
        <v>1.0147792998477929</v>
      </c>
      <c r="T52" s="37">
        <v>340</v>
      </c>
      <c r="U52" s="40">
        <v>0.68529411764705883</v>
      </c>
      <c r="V52" s="37">
        <v>6410</v>
      </c>
      <c r="W52" s="40">
        <v>7.8159126365054607E-2</v>
      </c>
    </row>
    <row r="53" spans="1:23" x14ac:dyDescent="0.45">
      <c r="A53" s="41" t="s">
        <v>58</v>
      </c>
      <c r="B53" s="36">
        <v>1970432</v>
      </c>
      <c r="C53" s="36">
        <v>1690059</v>
      </c>
      <c r="D53" s="36">
        <v>849665</v>
      </c>
      <c r="E53" s="37">
        <v>840394</v>
      </c>
      <c r="F53" s="42">
        <v>279340</v>
      </c>
      <c r="G53" s="37">
        <v>140435</v>
      </c>
      <c r="H53" s="37">
        <v>138905</v>
      </c>
      <c r="I53" s="37">
        <v>490</v>
      </c>
      <c r="J53" s="37">
        <v>242</v>
      </c>
      <c r="K53" s="37">
        <v>248</v>
      </c>
      <c r="L53" s="56">
        <v>543</v>
      </c>
      <c r="M53" s="56">
        <v>347</v>
      </c>
      <c r="N53" s="56">
        <v>196</v>
      </c>
      <c r="O53" s="38"/>
      <c r="P53" s="37">
        <v>1955425</v>
      </c>
      <c r="Q53" s="39">
        <v>0.86429241724944705</v>
      </c>
      <c r="R53" s="43">
        <v>305500</v>
      </c>
      <c r="S53" s="39">
        <v>0.91436988543371522</v>
      </c>
      <c r="T53" s="37">
        <v>1360</v>
      </c>
      <c r="U53" s="40">
        <v>0.36029411764705882</v>
      </c>
      <c r="V53" s="37">
        <v>7440</v>
      </c>
      <c r="W53" s="40">
        <v>7.2983870967741934E-2</v>
      </c>
    </row>
    <row r="55" spans="1:23" x14ac:dyDescent="0.45">
      <c r="A55" s="132" t="s">
        <v>129</v>
      </c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</row>
    <row r="56" spans="1:23" x14ac:dyDescent="0.45">
      <c r="A56" s="133" t="s">
        <v>130</v>
      </c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3" x14ac:dyDescent="0.45">
      <c r="A57" s="133" t="s">
        <v>131</v>
      </c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3" x14ac:dyDescent="0.45">
      <c r="A58" s="133" t="s">
        <v>132</v>
      </c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3" ht="18" customHeight="1" x14ac:dyDescent="0.45">
      <c r="A59" s="132" t="s">
        <v>133</v>
      </c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3" x14ac:dyDescent="0.45">
      <c r="A60" s="22" t="s">
        <v>134</v>
      </c>
    </row>
    <row r="61" spans="1:23" x14ac:dyDescent="0.45">
      <c r="A61" s="22" t="s">
        <v>135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19" sqref="D19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136</v>
      </c>
    </row>
    <row r="2" spans="1:6" x14ac:dyDescent="0.45">
      <c r="D2" s="45" t="s">
        <v>137</v>
      </c>
    </row>
    <row r="3" spans="1:6" ht="36" x14ac:dyDescent="0.45">
      <c r="A3" s="41" t="s">
        <v>2</v>
      </c>
      <c r="B3" s="35" t="s">
        <v>138</v>
      </c>
      <c r="C3" s="46" t="s">
        <v>93</v>
      </c>
      <c r="D3" s="46" t="s">
        <v>94</v>
      </c>
      <c r="E3" s="24"/>
    </row>
    <row r="4" spans="1:6" x14ac:dyDescent="0.45">
      <c r="A4" s="28" t="s">
        <v>11</v>
      </c>
      <c r="B4" s="47">
        <f>SUM(B5:B51)</f>
        <v>12294115</v>
      </c>
      <c r="C4" s="47">
        <f t="shared" ref="C4:D4" si="0">SUM(C5:C51)</f>
        <v>6532164</v>
      </c>
      <c r="D4" s="47">
        <f t="shared" si="0"/>
        <v>5761951</v>
      </c>
      <c r="E4" s="48"/>
    </row>
    <row r="5" spans="1:6" x14ac:dyDescent="0.45">
      <c r="A5" s="41" t="s">
        <v>12</v>
      </c>
      <c r="B5" s="47">
        <f>SUM(C5:D5)</f>
        <v>622010</v>
      </c>
      <c r="C5" s="47">
        <v>329121</v>
      </c>
      <c r="D5" s="47">
        <v>292889</v>
      </c>
      <c r="E5" s="48"/>
    </row>
    <row r="6" spans="1:6" x14ac:dyDescent="0.45">
      <c r="A6" s="41" t="s">
        <v>13</v>
      </c>
      <c r="B6" s="47">
        <f t="shared" ref="B6:B51" si="1">SUM(C6:D6)</f>
        <v>127635</v>
      </c>
      <c r="C6" s="47">
        <v>67672</v>
      </c>
      <c r="D6" s="47">
        <v>59963</v>
      </c>
      <c r="E6" s="48"/>
    </row>
    <row r="7" spans="1:6" x14ac:dyDescent="0.45">
      <c r="A7" s="41" t="s">
        <v>14</v>
      </c>
      <c r="B7" s="47">
        <f t="shared" si="1"/>
        <v>136340</v>
      </c>
      <c r="C7" s="47">
        <v>72438</v>
      </c>
      <c r="D7" s="47">
        <v>63902</v>
      </c>
      <c r="E7" s="48"/>
    </row>
    <row r="8" spans="1:6" x14ac:dyDescent="0.45">
      <c r="A8" s="41" t="s">
        <v>15</v>
      </c>
      <c r="B8" s="47">
        <f t="shared" si="1"/>
        <v>279258</v>
      </c>
      <c r="C8" s="47">
        <v>151012</v>
      </c>
      <c r="D8" s="47">
        <v>128246</v>
      </c>
      <c r="E8" s="48"/>
    </row>
    <row r="9" spans="1:6" x14ac:dyDescent="0.45">
      <c r="A9" s="41" t="s">
        <v>16</v>
      </c>
      <c r="B9" s="47">
        <f t="shared" si="1"/>
        <v>109968</v>
      </c>
      <c r="C9" s="47">
        <v>57783</v>
      </c>
      <c r="D9" s="47">
        <v>52185</v>
      </c>
      <c r="E9" s="48"/>
    </row>
    <row r="10" spans="1:6" x14ac:dyDescent="0.45">
      <c r="A10" s="41" t="s">
        <v>17</v>
      </c>
      <c r="B10" s="47">
        <f t="shared" si="1"/>
        <v>114558</v>
      </c>
      <c r="C10" s="47">
        <v>59511</v>
      </c>
      <c r="D10" s="47">
        <v>55047</v>
      </c>
      <c r="E10" s="48"/>
    </row>
    <row r="11" spans="1:6" x14ac:dyDescent="0.45">
      <c r="A11" s="41" t="s">
        <v>18</v>
      </c>
      <c r="B11" s="47">
        <f t="shared" si="1"/>
        <v>202123</v>
      </c>
      <c r="C11" s="47">
        <v>105214</v>
      </c>
      <c r="D11" s="47">
        <v>96909</v>
      </c>
      <c r="E11" s="48"/>
    </row>
    <row r="12" spans="1:6" x14ac:dyDescent="0.45">
      <c r="A12" s="41" t="s">
        <v>19</v>
      </c>
      <c r="B12" s="47">
        <f t="shared" si="1"/>
        <v>272373</v>
      </c>
      <c r="C12" s="47">
        <v>145190</v>
      </c>
      <c r="D12" s="47">
        <v>127183</v>
      </c>
      <c r="E12" s="48"/>
      <c r="F12" s="1"/>
    </row>
    <row r="13" spans="1:6" x14ac:dyDescent="0.45">
      <c r="A13" s="44" t="s">
        <v>20</v>
      </c>
      <c r="B13" s="47">
        <f t="shared" si="1"/>
        <v>160736</v>
      </c>
      <c r="C13" s="47">
        <v>85170</v>
      </c>
      <c r="D13" s="47">
        <v>75566</v>
      </c>
      <c r="E13" s="24"/>
    </row>
    <row r="14" spans="1:6" x14ac:dyDescent="0.45">
      <c r="A14" s="41" t="s">
        <v>21</v>
      </c>
      <c r="B14" s="47">
        <f t="shared" si="1"/>
        <v>193603</v>
      </c>
      <c r="C14" s="47">
        <v>104105</v>
      </c>
      <c r="D14" s="47">
        <v>89498</v>
      </c>
    </row>
    <row r="15" spans="1:6" x14ac:dyDescent="0.45">
      <c r="A15" s="41" t="s">
        <v>22</v>
      </c>
      <c r="B15" s="47">
        <f t="shared" si="1"/>
        <v>594185</v>
      </c>
      <c r="C15" s="47">
        <v>316629</v>
      </c>
      <c r="D15" s="47">
        <v>277556</v>
      </c>
    </row>
    <row r="16" spans="1:6" x14ac:dyDescent="0.45">
      <c r="A16" s="41" t="s">
        <v>23</v>
      </c>
      <c r="B16" s="47">
        <f t="shared" si="1"/>
        <v>510380</v>
      </c>
      <c r="C16" s="47">
        <v>270761</v>
      </c>
      <c r="D16" s="47">
        <v>239619</v>
      </c>
    </row>
    <row r="17" spans="1:4" x14ac:dyDescent="0.45">
      <c r="A17" s="41" t="s">
        <v>24</v>
      </c>
      <c r="B17" s="47">
        <f t="shared" si="1"/>
        <v>1156429</v>
      </c>
      <c r="C17" s="47">
        <v>610484</v>
      </c>
      <c r="D17" s="47">
        <v>545945</v>
      </c>
    </row>
    <row r="18" spans="1:4" x14ac:dyDescent="0.45">
      <c r="A18" s="41" t="s">
        <v>25</v>
      </c>
      <c r="B18" s="47">
        <f t="shared" si="1"/>
        <v>744461</v>
      </c>
      <c r="C18" s="47">
        <v>396406</v>
      </c>
      <c r="D18" s="47">
        <v>348055</v>
      </c>
    </row>
    <row r="19" spans="1:4" x14ac:dyDescent="0.45">
      <c r="A19" s="41" t="s">
        <v>26</v>
      </c>
      <c r="B19" s="47">
        <f t="shared" si="1"/>
        <v>219377</v>
      </c>
      <c r="C19" s="47">
        <v>120665</v>
      </c>
      <c r="D19" s="47">
        <v>98712</v>
      </c>
    </row>
    <row r="20" spans="1:4" x14ac:dyDescent="0.45">
      <c r="A20" s="41" t="s">
        <v>27</v>
      </c>
      <c r="B20" s="47">
        <f t="shared" si="1"/>
        <v>108367</v>
      </c>
      <c r="C20" s="47">
        <v>56053</v>
      </c>
      <c r="D20" s="47">
        <v>52314</v>
      </c>
    </row>
    <row r="21" spans="1:4" x14ac:dyDescent="0.45">
      <c r="A21" s="41" t="s">
        <v>28</v>
      </c>
      <c r="B21" s="47">
        <f t="shared" si="1"/>
        <v>127843</v>
      </c>
      <c r="C21" s="47">
        <v>66996</v>
      </c>
      <c r="D21" s="47">
        <v>60847</v>
      </c>
    </row>
    <row r="22" spans="1:4" x14ac:dyDescent="0.45">
      <c r="A22" s="41" t="s">
        <v>29</v>
      </c>
      <c r="B22" s="47">
        <f t="shared" si="1"/>
        <v>94396</v>
      </c>
      <c r="C22" s="47">
        <v>48565</v>
      </c>
      <c r="D22" s="47">
        <v>45831</v>
      </c>
    </row>
    <row r="23" spans="1:4" x14ac:dyDescent="0.45">
      <c r="A23" s="41" t="s">
        <v>30</v>
      </c>
      <c r="B23" s="47">
        <f t="shared" si="1"/>
        <v>80670</v>
      </c>
      <c r="C23" s="47">
        <v>42589</v>
      </c>
      <c r="D23" s="47">
        <v>38081</v>
      </c>
    </row>
    <row r="24" spans="1:4" x14ac:dyDescent="0.45">
      <c r="A24" s="41" t="s">
        <v>31</v>
      </c>
      <c r="B24" s="47">
        <f t="shared" si="1"/>
        <v>196409</v>
      </c>
      <c r="C24" s="47">
        <v>104803</v>
      </c>
      <c r="D24" s="47">
        <v>91606</v>
      </c>
    </row>
    <row r="25" spans="1:4" x14ac:dyDescent="0.45">
      <c r="A25" s="41" t="s">
        <v>32</v>
      </c>
      <c r="B25" s="47">
        <f t="shared" si="1"/>
        <v>202127</v>
      </c>
      <c r="C25" s="47">
        <v>104076</v>
      </c>
      <c r="D25" s="47">
        <v>98051</v>
      </c>
    </row>
    <row r="26" spans="1:4" x14ac:dyDescent="0.45">
      <c r="A26" s="41" t="s">
        <v>33</v>
      </c>
      <c r="B26" s="47">
        <f t="shared" si="1"/>
        <v>311028</v>
      </c>
      <c r="C26" s="47">
        <v>163684</v>
      </c>
      <c r="D26" s="47">
        <v>147344</v>
      </c>
    </row>
    <row r="27" spans="1:4" x14ac:dyDescent="0.45">
      <c r="A27" s="41" t="s">
        <v>34</v>
      </c>
      <c r="B27" s="47">
        <f t="shared" si="1"/>
        <v>683602</v>
      </c>
      <c r="C27" s="47">
        <v>377735</v>
      </c>
      <c r="D27" s="47">
        <v>305867</v>
      </c>
    </row>
    <row r="28" spans="1:4" x14ac:dyDescent="0.45">
      <c r="A28" s="41" t="s">
        <v>35</v>
      </c>
      <c r="B28" s="47">
        <f t="shared" si="1"/>
        <v>170728</v>
      </c>
      <c r="C28" s="47">
        <v>89383</v>
      </c>
      <c r="D28" s="47">
        <v>81345</v>
      </c>
    </row>
    <row r="29" spans="1:4" x14ac:dyDescent="0.45">
      <c r="A29" s="41" t="s">
        <v>36</v>
      </c>
      <c r="B29" s="47">
        <f t="shared" si="1"/>
        <v>121154</v>
      </c>
      <c r="C29" s="47">
        <v>63126</v>
      </c>
      <c r="D29" s="47">
        <v>58028</v>
      </c>
    </row>
    <row r="30" spans="1:4" x14ac:dyDescent="0.45">
      <c r="A30" s="41" t="s">
        <v>37</v>
      </c>
      <c r="B30" s="47">
        <f t="shared" si="1"/>
        <v>262814</v>
      </c>
      <c r="C30" s="47">
        <v>141663</v>
      </c>
      <c r="D30" s="47">
        <v>121151</v>
      </c>
    </row>
    <row r="31" spans="1:4" x14ac:dyDescent="0.45">
      <c r="A31" s="41" t="s">
        <v>38</v>
      </c>
      <c r="B31" s="47">
        <f t="shared" si="1"/>
        <v>788849</v>
      </c>
      <c r="C31" s="47">
        <v>419978</v>
      </c>
      <c r="D31" s="47">
        <v>368871</v>
      </c>
    </row>
    <row r="32" spans="1:4" x14ac:dyDescent="0.45">
      <c r="A32" s="41" t="s">
        <v>39</v>
      </c>
      <c r="B32" s="47">
        <f t="shared" si="1"/>
        <v>503825</v>
      </c>
      <c r="C32" s="47">
        <v>265713</v>
      </c>
      <c r="D32" s="47">
        <v>238112</v>
      </c>
    </row>
    <row r="33" spans="1:4" x14ac:dyDescent="0.45">
      <c r="A33" s="41" t="s">
        <v>40</v>
      </c>
      <c r="B33" s="47">
        <f t="shared" si="1"/>
        <v>138127</v>
      </c>
      <c r="C33" s="47">
        <v>71939</v>
      </c>
      <c r="D33" s="47">
        <v>66188</v>
      </c>
    </row>
    <row r="34" spans="1:4" x14ac:dyDescent="0.45">
      <c r="A34" s="41" t="s">
        <v>41</v>
      </c>
      <c r="B34" s="47">
        <f t="shared" si="1"/>
        <v>101989</v>
      </c>
      <c r="C34" s="47">
        <v>53764</v>
      </c>
      <c r="D34" s="47">
        <v>48225</v>
      </c>
    </row>
    <row r="35" spans="1:4" x14ac:dyDescent="0.45">
      <c r="A35" s="41" t="s">
        <v>42</v>
      </c>
      <c r="B35" s="47">
        <f t="shared" si="1"/>
        <v>64807</v>
      </c>
      <c r="C35" s="47">
        <v>33734</v>
      </c>
      <c r="D35" s="47">
        <v>31073</v>
      </c>
    </row>
    <row r="36" spans="1:4" x14ac:dyDescent="0.45">
      <c r="A36" s="41" t="s">
        <v>43</v>
      </c>
      <c r="B36" s="47">
        <f t="shared" si="1"/>
        <v>75967</v>
      </c>
      <c r="C36" s="47">
        <v>40916</v>
      </c>
      <c r="D36" s="47">
        <v>35051</v>
      </c>
    </row>
    <row r="37" spans="1:4" x14ac:dyDescent="0.45">
      <c r="A37" s="41" t="s">
        <v>44</v>
      </c>
      <c r="B37" s="47">
        <f t="shared" si="1"/>
        <v>245459</v>
      </c>
      <c r="C37" s="47">
        <v>132914</v>
      </c>
      <c r="D37" s="47">
        <v>112545</v>
      </c>
    </row>
    <row r="38" spans="1:4" x14ac:dyDescent="0.45">
      <c r="A38" s="41" t="s">
        <v>45</v>
      </c>
      <c r="B38" s="47">
        <f t="shared" si="1"/>
        <v>317115</v>
      </c>
      <c r="C38" s="47">
        <v>166219</v>
      </c>
      <c r="D38" s="47">
        <v>150896</v>
      </c>
    </row>
    <row r="39" spans="1:4" x14ac:dyDescent="0.45">
      <c r="A39" s="41" t="s">
        <v>46</v>
      </c>
      <c r="B39" s="47">
        <f t="shared" si="1"/>
        <v>185631</v>
      </c>
      <c r="C39" s="47">
        <v>101685</v>
      </c>
      <c r="D39" s="47">
        <v>83946</v>
      </c>
    </row>
    <row r="40" spans="1:4" x14ac:dyDescent="0.45">
      <c r="A40" s="41" t="s">
        <v>47</v>
      </c>
      <c r="B40" s="47">
        <f t="shared" si="1"/>
        <v>98243</v>
      </c>
      <c r="C40" s="47">
        <v>51317</v>
      </c>
      <c r="D40" s="47">
        <v>46926</v>
      </c>
    </row>
    <row r="41" spans="1:4" x14ac:dyDescent="0.45">
      <c r="A41" s="41" t="s">
        <v>48</v>
      </c>
      <c r="B41" s="47">
        <f t="shared" si="1"/>
        <v>104837</v>
      </c>
      <c r="C41" s="47">
        <v>54695</v>
      </c>
      <c r="D41" s="47">
        <v>50142</v>
      </c>
    </row>
    <row r="42" spans="1:4" x14ac:dyDescent="0.45">
      <c r="A42" s="41" t="s">
        <v>49</v>
      </c>
      <c r="B42" s="47">
        <f t="shared" si="1"/>
        <v>158805</v>
      </c>
      <c r="C42" s="47">
        <v>81880</v>
      </c>
      <c r="D42" s="47">
        <v>76925</v>
      </c>
    </row>
    <row r="43" spans="1:4" x14ac:dyDescent="0.45">
      <c r="A43" s="41" t="s">
        <v>50</v>
      </c>
      <c r="B43" s="47">
        <f t="shared" si="1"/>
        <v>86080</v>
      </c>
      <c r="C43" s="47">
        <v>44293</v>
      </c>
      <c r="D43" s="47">
        <v>41787</v>
      </c>
    </row>
    <row r="44" spans="1:4" x14ac:dyDescent="0.45">
      <c r="A44" s="41" t="s">
        <v>51</v>
      </c>
      <c r="B44" s="47">
        <f t="shared" si="1"/>
        <v>524934</v>
      </c>
      <c r="C44" s="47">
        <v>284356</v>
      </c>
      <c r="D44" s="47">
        <v>240578</v>
      </c>
    </row>
    <row r="45" spans="1:4" x14ac:dyDescent="0.45">
      <c r="A45" s="41" t="s">
        <v>52</v>
      </c>
      <c r="B45" s="47">
        <f t="shared" si="1"/>
        <v>116046</v>
      </c>
      <c r="C45" s="47">
        <v>60085</v>
      </c>
      <c r="D45" s="47">
        <v>55961</v>
      </c>
    </row>
    <row r="46" spans="1:4" x14ac:dyDescent="0.45">
      <c r="A46" s="41" t="s">
        <v>53</v>
      </c>
      <c r="B46" s="47">
        <f t="shared" si="1"/>
        <v>151179</v>
      </c>
      <c r="C46" s="47">
        <v>80004</v>
      </c>
      <c r="D46" s="47">
        <v>71175</v>
      </c>
    </row>
    <row r="47" spans="1:4" x14ac:dyDescent="0.45">
      <c r="A47" s="41" t="s">
        <v>54</v>
      </c>
      <c r="B47" s="47">
        <f t="shared" si="1"/>
        <v>234197</v>
      </c>
      <c r="C47" s="47">
        <v>121032</v>
      </c>
      <c r="D47" s="47">
        <v>113165</v>
      </c>
    </row>
    <row r="48" spans="1:4" x14ac:dyDescent="0.45">
      <c r="A48" s="41" t="s">
        <v>55</v>
      </c>
      <c r="B48" s="47">
        <f t="shared" si="1"/>
        <v>139125</v>
      </c>
      <c r="C48" s="47">
        <v>73914</v>
      </c>
      <c r="D48" s="47">
        <v>65211</v>
      </c>
    </row>
    <row r="49" spans="1:4" x14ac:dyDescent="0.45">
      <c r="A49" s="41" t="s">
        <v>56</v>
      </c>
      <c r="B49" s="47">
        <f t="shared" si="1"/>
        <v>117802</v>
      </c>
      <c r="C49" s="47">
        <v>61886</v>
      </c>
      <c r="D49" s="47">
        <v>55916</v>
      </c>
    </row>
    <row r="50" spans="1:4" x14ac:dyDescent="0.45">
      <c r="A50" s="41" t="s">
        <v>57</v>
      </c>
      <c r="B50" s="47">
        <f t="shared" si="1"/>
        <v>204871</v>
      </c>
      <c r="C50" s="47">
        <v>109133</v>
      </c>
      <c r="D50" s="47">
        <v>95738</v>
      </c>
    </row>
    <row r="51" spans="1:4" x14ac:dyDescent="0.45">
      <c r="A51" s="41" t="s">
        <v>58</v>
      </c>
      <c r="B51" s="47">
        <f t="shared" si="1"/>
        <v>133653</v>
      </c>
      <c r="C51" s="47">
        <v>71873</v>
      </c>
      <c r="D51" s="47">
        <v>61780</v>
      </c>
    </row>
    <row r="53" spans="1:4" x14ac:dyDescent="0.45">
      <c r="A53" s="24" t="s">
        <v>139</v>
      </c>
    </row>
    <row r="54" spans="1:4" x14ac:dyDescent="0.45">
      <c r="A54" t="s">
        <v>140</v>
      </c>
    </row>
    <row r="55" spans="1:4" x14ac:dyDescent="0.45">
      <c r="A55" t="s">
        <v>141</v>
      </c>
    </row>
    <row r="56" spans="1:4" x14ac:dyDescent="0.45">
      <c r="A56" t="s">
        <v>142</v>
      </c>
    </row>
    <row r="57" spans="1:4" x14ac:dyDescent="0.45">
      <c r="A57" s="22" t="s">
        <v>143</v>
      </c>
    </row>
    <row r="58" spans="1:4" x14ac:dyDescent="0.45">
      <c r="A58" t="s">
        <v>144</v>
      </c>
    </row>
    <row r="59" spans="1:4" x14ac:dyDescent="0.45">
      <c r="A59" t="s">
        <v>145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DIGI-808455956-4063852</_dlc_DocId>
    <_dlc_DocIdUrl xmlns="89559dea-130d-4237-8e78-1ce7f44b9a24">
      <Url>https://digitalgojp.sharepoint.com/sites/digi_portal/_layouts/15/DocIdRedir.aspx?ID=DIGI-808455956-4063852</Url>
      <Description>DIGI-808455956-4063852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2022-09-09T08:02:53Z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f6d65ea2-e3ef-4960-b6bc-1ef24b9989ad</vt:lpwstr>
  </property>
  <property fmtid="{D5CDD505-2E9C-101B-9397-08002B2CF9AE}" pid="4" name="MediaServiceImageTags">
    <vt:lpwstr/>
  </property>
</Properties>
</file>