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(都道府県別)'!$A$1:$I$64</definedName>
    <definedName name="_xlnm.Print_Area" localSheetId="1">'進捗状況（政令市・特別区）'!$A$1:$I$46</definedName>
    <definedName name="_xlnm.Print_Area" localSheetId="2">総接種回数!$A$1:$AB$62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2" l="1"/>
  <c r="I11" i="9"/>
  <c r="H10" i="9"/>
  <c r="AD7" i="11" l="1"/>
  <c r="B10" i="10"/>
  <c r="I39" i="10"/>
  <c r="G39" i="10"/>
  <c r="E39" i="10"/>
  <c r="I29" i="10"/>
  <c r="I25" i="10"/>
  <c r="I23" i="10"/>
  <c r="I21" i="10"/>
  <c r="I17" i="10"/>
  <c r="I15" i="10"/>
  <c r="I13" i="10"/>
  <c r="I11" i="10"/>
  <c r="G24" i="10"/>
  <c r="G23" i="10"/>
  <c r="G19" i="10"/>
  <c r="G16" i="10"/>
  <c r="G15" i="10"/>
  <c r="G11" i="10"/>
  <c r="I12" i="10"/>
  <c r="I14" i="10"/>
  <c r="I16" i="10"/>
  <c r="I18" i="10"/>
  <c r="I19" i="10"/>
  <c r="I20" i="10"/>
  <c r="I22" i="10"/>
  <c r="I24" i="10"/>
  <c r="I26" i="10"/>
  <c r="I27" i="10"/>
  <c r="I28" i="10"/>
  <c r="I30" i="10"/>
  <c r="G12" i="10"/>
  <c r="G13" i="10"/>
  <c r="G14" i="10"/>
  <c r="G17" i="10"/>
  <c r="G18" i="10"/>
  <c r="G20" i="10"/>
  <c r="G21" i="10"/>
  <c r="G22" i="10"/>
  <c r="G25" i="10"/>
  <c r="G26" i="10"/>
  <c r="G27" i="10"/>
  <c r="G28" i="10"/>
  <c r="G29" i="10"/>
  <c r="G3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B10" i="9" l="1"/>
  <c r="D10" i="9" l="1"/>
  <c r="D10" i="10"/>
  <c r="J7" i="11"/>
  <c r="G7" i="11"/>
  <c r="D7" i="11"/>
  <c r="V8" i="11" l="1"/>
  <c r="AA7" i="11"/>
  <c r="I8" i="11"/>
  <c r="K8" i="11" s="1"/>
  <c r="T7" i="11"/>
  <c r="S7" i="11" l="1"/>
  <c r="Z7" i="11"/>
  <c r="X7" i="11"/>
  <c r="P3" i="12"/>
  <c r="B3" i="11"/>
  <c r="Y7" i="11" l="1"/>
  <c r="L7" i="11"/>
  <c r="R7" i="11"/>
  <c r="I9" i="11" l="1"/>
  <c r="I10" i="11"/>
  <c r="K10" i="11" s="1"/>
  <c r="I11" i="11"/>
  <c r="K11" i="11" s="1"/>
  <c r="I12" i="11"/>
  <c r="K12" i="11" s="1"/>
  <c r="I13" i="11"/>
  <c r="K13" i="11" s="1"/>
  <c r="I14" i="11"/>
  <c r="K14" i="11" s="1"/>
  <c r="I15" i="11"/>
  <c r="K15" i="11" s="1"/>
  <c r="I16" i="11"/>
  <c r="K16" i="11" s="1"/>
  <c r="I17" i="11"/>
  <c r="K17" i="11" s="1"/>
  <c r="I18" i="11"/>
  <c r="K18" i="11" s="1"/>
  <c r="I19" i="11"/>
  <c r="K19" i="11" s="1"/>
  <c r="I20" i="11"/>
  <c r="K20" i="11" s="1"/>
  <c r="I21" i="11"/>
  <c r="K21" i="11" s="1"/>
  <c r="I22" i="11"/>
  <c r="K22" i="11" s="1"/>
  <c r="I23" i="11"/>
  <c r="K23" i="11" s="1"/>
  <c r="I24" i="11"/>
  <c r="K24" i="11" s="1"/>
  <c r="I25" i="11"/>
  <c r="K25" i="11" s="1"/>
  <c r="I26" i="11"/>
  <c r="K26" i="11" s="1"/>
  <c r="I27" i="11"/>
  <c r="K27" i="11" s="1"/>
  <c r="I28" i="11"/>
  <c r="K28" i="11" s="1"/>
  <c r="I29" i="11"/>
  <c r="K29" i="11" s="1"/>
  <c r="I30" i="11"/>
  <c r="K30" i="11" s="1"/>
  <c r="I31" i="11"/>
  <c r="K31" i="11" s="1"/>
  <c r="I32" i="11"/>
  <c r="K32" i="11" s="1"/>
  <c r="I33" i="11"/>
  <c r="K33" i="11" s="1"/>
  <c r="I34" i="11"/>
  <c r="K34" i="11" s="1"/>
  <c r="I35" i="11"/>
  <c r="K35" i="11" s="1"/>
  <c r="I36" i="11"/>
  <c r="K36" i="11" s="1"/>
  <c r="I37" i="11"/>
  <c r="K37" i="11" s="1"/>
  <c r="I38" i="11"/>
  <c r="K38" i="11" s="1"/>
  <c r="I39" i="11"/>
  <c r="K39" i="11" s="1"/>
  <c r="I40" i="11"/>
  <c r="K40" i="11" s="1"/>
  <c r="I41" i="11"/>
  <c r="K41" i="11" s="1"/>
  <c r="I42" i="11"/>
  <c r="K42" i="11" s="1"/>
  <c r="I43" i="11"/>
  <c r="K43" i="11" s="1"/>
  <c r="I44" i="11"/>
  <c r="K44" i="11" s="1"/>
  <c r="I45" i="11"/>
  <c r="K45" i="11" s="1"/>
  <c r="I46" i="11"/>
  <c r="K46" i="11" s="1"/>
  <c r="I47" i="11"/>
  <c r="K47" i="11" s="1"/>
  <c r="I48" i="11"/>
  <c r="K48" i="11" s="1"/>
  <c r="I49" i="11"/>
  <c r="K49" i="11" s="1"/>
  <c r="I50" i="11"/>
  <c r="K50" i="11" s="1"/>
  <c r="I51" i="11"/>
  <c r="K51" i="11" s="1"/>
  <c r="I52" i="11"/>
  <c r="K52" i="11" s="1"/>
  <c r="I53" i="11"/>
  <c r="K53" i="11" s="1"/>
  <c r="I54" i="11"/>
  <c r="K54" i="11" s="1"/>
  <c r="Q7" i="11"/>
  <c r="V2" i="12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K9" i="11" l="1"/>
  <c r="I7" i="11"/>
  <c r="K7" i="11" s="1"/>
  <c r="V7" i="11"/>
  <c r="V6" i="12"/>
  <c r="W54" i="11" l="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 l="1"/>
  <c r="W7" i="11"/>
  <c r="AB7" i="11" l="1"/>
  <c r="Y2" i="11"/>
  <c r="P7" i="11" l="1"/>
  <c r="O7" i="11"/>
  <c r="H5" i="10"/>
  <c r="U7" i="11" l="1"/>
  <c r="M7" i="11" l="1"/>
  <c r="N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P6" i="12"/>
  <c r="I53" i="9" l="1"/>
  <c r="I50" i="9"/>
  <c r="I45" i="9"/>
  <c r="I42" i="9"/>
  <c r="I29" i="9"/>
  <c r="I26" i="9"/>
  <c r="I21" i="9"/>
  <c r="I18" i="9"/>
  <c r="I13" i="9"/>
  <c r="I44" i="9"/>
  <c r="I36" i="9"/>
  <c r="I34" i="9"/>
  <c r="I28" i="9"/>
  <c r="I20" i="9"/>
  <c r="I12" i="9"/>
  <c r="C10" i="10"/>
  <c r="E10" i="10" s="1"/>
  <c r="F10" i="10"/>
  <c r="H10" i="10"/>
  <c r="I52" i="9"/>
  <c r="F5" i="10"/>
  <c r="F34" i="10" s="1"/>
  <c r="H3" i="10"/>
  <c r="I14" i="9"/>
  <c r="I15" i="9"/>
  <c r="I16" i="9"/>
  <c r="I17" i="9"/>
  <c r="I19" i="9"/>
  <c r="I22" i="9"/>
  <c r="I23" i="9"/>
  <c r="I24" i="9"/>
  <c r="I25" i="9"/>
  <c r="I27" i="9"/>
  <c r="I30" i="9"/>
  <c r="I31" i="9"/>
  <c r="I32" i="9"/>
  <c r="I33" i="9"/>
  <c r="I35" i="9"/>
  <c r="I37" i="9"/>
  <c r="I38" i="9"/>
  <c r="I39" i="9"/>
  <c r="I40" i="9"/>
  <c r="I41" i="9"/>
  <c r="I43" i="9"/>
  <c r="I46" i="9"/>
  <c r="I47" i="9"/>
  <c r="I48" i="9"/>
  <c r="I49" i="9"/>
  <c r="I51" i="9"/>
  <c r="I54" i="9"/>
  <c r="I55" i="9"/>
  <c r="I56" i="9"/>
  <c r="I57" i="9"/>
  <c r="I10" i="9"/>
  <c r="H34" i="10"/>
  <c r="F10" i="9" l="1"/>
  <c r="G10" i="9" s="1"/>
  <c r="I10" i="10"/>
  <c r="G10" i="10"/>
  <c r="C10" i="9" l="1"/>
  <c r="E10" i="9" s="1"/>
  <c r="F6" i="12" l="1"/>
  <c r="S6" i="12" s="1"/>
  <c r="C6" i="12"/>
  <c r="Q6" i="12" s="1"/>
  <c r="I6" i="12"/>
  <c r="U6" i="12" s="1"/>
  <c r="L6" i="12"/>
  <c r="W6" i="12" s="1"/>
  <c r="C49" i="11"/>
  <c r="E49" i="11" s="1"/>
  <c r="C26" i="11"/>
  <c r="E26" i="11" s="1"/>
  <c r="C34" i="11"/>
  <c r="C42" i="11"/>
  <c r="E42" i="11" s="1"/>
  <c r="C50" i="11"/>
  <c r="E50" i="11" s="1"/>
  <c r="C17" i="11"/>
  <c r="C11" i="11"/>
  <c r="C35" i="11"/>
  <c r="E35" i="11"/>
  <c r="C43" i="11"/>
  <c r="E43" i="11" s="1"/>
  <c r="C51" i="11"/>
  <c r="E51" i="11" s="1"/>
  <c r="C33" i="11"/>
  <c r="E33" i="11" s="1"/>
  <c r="C10" i="11"/>
  <c r="E10" i="11" s="1"/>
  <c r="C27" i="11"/>
  <c r="E27" i="11" s="1"/>
  <c r="C20" i="11"/>
  <c r="C36" i="11"/>
  <c r="C44" i="11"/>
  <c r="E44" i="11" s="1"/>
  <c r="C52" i="11"/>
  <c r="E52" i="11" s="1"/>
  <c r="F8" i="11"/>
  <c r="H8" i="11" s="1"/>
  <c r="C13" i="11"/>
  <c r="C21" i="11"/>
  <c r="C29" i="11"/>
  <c r="E29" i="11"/>
  <c r="C37" i="11"/>
  <c r="E37" i="11" s="1"/>
  <c r="C45" i="11"/>
  <c r="E45" i="11" s="1"/>
  <c r="C53" i="11"/>
  <c r="E53" i="11" s="1"/>
  <c r="C9" i="11"/>
  <c r="E9" i="11" s="1"/>
  <c r="C41" i="11"/>
  <c r="E41" i="11" s="1"/>
  <c r="C18" i="11"/>
  <c r="C12" i="11"/>
  <c r="C28" i="11"/>
  <c r="C22" i="11"/>
  <c r="E22" i="11" s="1"/>
  <c r="C23" i="11"/>
  <c r="E23" i="11" s="1"/>
  <c r="C47" i="11"/>
  <c r="C25" i="11"/>
  <c r="E25" i="11" s="1"/>
  <c r="C19" i="11"/>
  <c r="E19" i="11" s="1"/>
  <c r="C14" i="11"/>
  <c r="C30" i="11"/>
  <c r="C38" i="11"/>
  <c r="E38" i="11" s="1"/>
  <c r="C46" i="11"/>
  <c r="E46" i="11" s="1"/>
  <c r="C54" i="11"/>
  <c r="E54" i="11" s="1"/>
  <c r="C15" i="11"/>
  <c r="E15" i="11" s="1"/>
  <c r="C31" i="11"/>
  <c r="E31" i="11" s="1"/>
  <c r="C39" i="11"/>
  <c r="E39" i="11" s="1"/>
  <c r="C8" i="11"/>
  <c r="C16" i="11"/>
  <c r="C24" i="11"/>
  <c r="E24" i="11" s="1"/>
  <c r="C32" i="11"/>
  <c r="E32" i="11" s="1"/>
  <c r="C40" i="11"/>
  <c r="C48" i="11"/>
  <c r="F48" i="11"/>
  <c r="H48" i="11" s="1"/>
  <c r="F40" i="11"/>
  <c r="H40" i="11" s="1"/>
  <c r="F32" i="11"/>
  <c r="H32" i="11" s="1"/>
  <c r="F16" i="11"/>
  <c r="H16" i="11" s="1"/>
  <c r="F53" i="11"/>
  <c r="H53" i="11" s="1"/>
  <c r="F45" i="11"/>
  <c r="B45" i="11" s="1"/>
  <c r="F37" i="11"/>
  <c r="H37" i="11" s="1"/>
  <c r="F29" i="11"/>
  <c r="H29" i="11" s="1"/>
  <c r="F21" i="11"/>
  <c r="H21" i="11" s="1"/>
  <c r="F13" i="11"/>
  <c r="H13" i="11" s="1"/>
  <c r="F24" i="11"/>
  <c r="H24" i="11" s="1"/>
  <c r="F50" i="11"/>
  <c r="H50" i="11" s="1"/>
  <c r="F42" i="11"/>
  <c r="B42" i="11" s="1"/>
  <c r="F34" i="11"/>
  <c r="H34" i="11" s="1"/>
  <c r="F26" i="11"/>
  <c r="H26" i="11" s="1"/>
  <c r="F18" i="11"/>
  <c r="H18" i="11" s="1"/>
  <c r="F10" i="11"/>
  <c r="B10" i="11" s="1"/>
  <c r="F39" i="11"/>
  <c r="H39" i="11" s="1"/>
  <c r="F31" i="11"/>
  <c r="F23" i="11"/>
  <c r="H23" i="11" s="1"/>
  <c r="F15" i="11"/>
  <c r="H15" i="11" s="1"/>
  <c r="F52" i="11"/>
  <c r="H52" i="11" s="1"/>
  <c r="F44" i="11"/>
  <c r="H44" i="11" s="1"/>
  <c r="F36" i="11"/>
  <c r="H36" i="11" s="1"/>
  <c r="F28" i="11"/>
  <c r="H28" i="11" s="1"/>
  <c r="F20" i="11"/>
  <c r="H20" i="11" s="1"/>
  <c r="F12" i="11"/>
  <c r="H12" i="11" s="1"/>
  <c r="F47" i="11"/>
  <c r="H47" i="11" s="1"/>
  <c r="F33" i="11"/>
  <c r="H33" i="11" s="1"/>
  <c r="F25" i="11"/>
  <c r="F54" i="11"/>
  <c r="F46" i="11"/>
  <c r="H46" i="11" s="1"/>
  <c r="F38" i="11"/>
  <c r="H38" i="11" s="1"/>
  <c r="F30" i="11"/>
  <c r="H30" i="11" s="1"/>
  <c r="F22" i="11"/>
  <c r="H22" i="11" s="1"/>
  <c r="F14" i="11"/>
  <c r="H14" i="11" s="1"/>
  <c r="F49" i="11"/>
  <c r="F41" i="11"/>
  <c r="H41" i="11" s="1"/>
  <c r="F17" i="11"/>
  <c r="H17" i="11" s="1"/>
  <c r="F9" i="11"/>
  <c r="H9" i="11" s="1"/>
  <c r="F51" i="11"/>
  <c r="H51" i="11" s="1"/>
  <c r="F43" i="11"/>
  <c r="H43" i="11" s="1"/>
  <c r="F35" i="11"/>
  <c r="H35" i="11" s="1"/>
  <c r="F27" i="11"/>
  <c r="H27" i="11" s="1"/>
  <c r="F19" i="11"/>
  <c r="H19" i="11" s="1"/>
  <c r="F11" i="11"/>
  <c r="H11" i="11" s="1"/>
  <c r="B6" i="12"/>
  <c r="D6" i="12"/>
  <c r="G6" i="12"/>
  <c r="J6" i="12"/>
  <c r="E6" i="12"/>
  <c r="M6" i="12"/>
  <c r="H6" i="12"/>
  <c r="K6" i="12"/>
  <c r="N6" i="12"/>
  <c r="B54" i="11" l="1"/>
  <c r="B8" i="11"/>
  <c r="B12" i="11"/>
  <c r="B25" i="11"/>
  <c r="B48" i="11"/>
  <c r="B35" i="11"/>
  <c r="B37" i="11"/>
  <c r="B49" i="11"/>
  <c r="B40" i="11"/>
  <c r="B15" i="11"/>
  <c r="B24" i="11"/>
  <c r="H49" i="11"/>
  <c r="B47" i="11"/>
  <c r="H10" i="11"/>
  <c r="B31" i="11"/>
  <c r="B28" i="11"/>
  <c r="E48" i="11"/>
  <c r="B30" i="11"/>
  <c r="B44" i="11"/>
  <c r="B34" i="11"/>
  <c r="H54" i="11"/>
  <c r="H45" i="11"/>
  <c r="B32" i="11"/>
  <c r="B38" i="11"/>
  <c r="B18" i="11"/>
  <c r="B52" i="11"/>
  <c r="H31" i="11"/>
  <c r="B14" i="11"/>
  <c r="B33" i="11"/>
  <c r="B11" i="11"/>
  <c r="B22" i="11"/>
  <c r="B17" i="11"/>
  <c r="B26" i="11"/>
  <c r="H42" i="11"/>
  <c r="E40" i="11"/>
  <c r="B16" i="11"/>
  <c r="E28" i="11"/>
  <c r="B21" i="11"/>
  <c r="B36" i="11"/>
  <c r="B51" i="11"/>
  <c r="B53" i="11"/>
  <c r="B13" i="11"/>
  <c r="B20" i="11"/>
  <c r="E47" i="11"/>
  <c r="B43" i="11"/>
  <c r="E34" i="11"/>
  <c r="E16" i="11"/>
  <c r="B39" i="11"/>
  <c r="E30" i="11"/>
  <c r="B19" i="11"/>
  <c r="E12" i="11"/>
  <c r="B41" i="11"/>
  <c r="E21" i="11"/>
  <c r="F7" i="11"/>
  <c r="H7" i="11" s="1"/>
  <c r="E36" i="11"/>
  <c r="B27" i="11"/>
  <c r="E11" i="11"/>
  <c r="B50" i="11"/>
  <c r="C7" i="11"/>
  <c r="H25" i="11"/>
  <c r="B23" i="11"/>
  <c r="B29" i="11"/>
  <c r="E8" i="11"/>
  <c r="E14" i="11"/>
  <c r="E18" i="11"/>
  <c r="B9" i="11"/>
  <c r="E13" i="11"/>
  <c r="E20" i="11"/>
  <c r="E17" i="11"/>
  <c r="B46" i="11"/>
  <c r="E7" i="11" l="1"/>
  <c r="B7" i="11"/>
</calcChain>
</file>

<file path=xl/sharedStrings.xml><?xml version="1.0" encoding="utf-8"?>
<sst xmlns="http://schemas.openxmlformats.org/spreadsheetml/2006/main" count="365" uniqueCount="160">
  <si>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</si>
  <si>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</si>
  <si>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</si>
  <si>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</si>
  <si>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</si>
  <si>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</si>
  <si>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</si>
  <si>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</si>
  <si>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</si>
  <si>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</si>
  <si>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</si>
  <si>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</si>
  <si>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</si>
  <si>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</si>
  <si>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</si>
  <si>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</si>
  <si>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</si>
  <si>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</si>
  <si>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</si>
  <si>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</si>
  <si>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</si>
  <si>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</si>
  <si>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</si>
  <si>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</si>
  <si>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</si>
  <si>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</si>
  <si>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</si>
  <si>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</si>
  <si>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</si>
  <si>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</si>
  <si>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</si>
  <si>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</si>
  <si>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</si>
  <si>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</si>
  <si>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</si>
  <si>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</si>
  <si>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</si>
  <si>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</si>
  <si>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</si>
  <si>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</si>
  <si>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</si>
  <si>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</si>
  <si>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</si>
  <si>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</si>
  <si>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</si>
  <si>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</si>
  <si>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</si>
  <si>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</si>
  <si>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</si>
  <si>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</si>
  <si>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</si>
  <si>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</si>
  <si>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</si>
  <si>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</si>
  <si>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</si>
  <si>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</si>
  <si>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</si>
  <si>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</si>
  <si>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</si>
  <si>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</si>
  <si>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</si>
  <si>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</si>
  <si>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</si>
  <si>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</si>
  <si>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</si>
  <si>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</si>
  <si>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</si>
  <si>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</si>
  <si>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</si>
  <si>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</si>
  <si>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</si>
  <si>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</si>
  <si>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</si>
  <si>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</si>
  <si>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</si>
  <si>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</si>
  <si>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</si>
  <si>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</si>
  <si>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</si>
  <si>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</si>
  <si>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</si>
  <si>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</si>
  <si>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</si>
  <si>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</si>
  <si>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</si>
  <si>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</si>
  <si>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</si>
  <si>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</si>
  <si>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</si>
  <si>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</si>
  <si>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</si>
  <si>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</si>
  <si>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</si>
  <si>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</si>
  <si>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</si>
  <si>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</si>
  <si>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</si>
  <si>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</si>
  <si>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</si>
  <si>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</si>
  <si>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</si>
  <si>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</si>
  <si>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</si>
  <si>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</si>
  <si>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</si>
  <si>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</si>
  <si>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</si>
  <si>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</si>
  <si>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</si>
  <si>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</si>
  <si>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</si>
  <si>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</si>
  <si>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</si>
  <si>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</si>
  <si>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</si>
  <si>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</si>
  <si>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</si>
  <si>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</si>
  <si>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</si>
  <si>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</si>
  <si>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</si>
  <si>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</si>
  <si>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</si>
  <si>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</si>
  <si>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</si>
  <si>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</si>
  <si>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</si>
  <si>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</si>
  <si>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</si>
  <si>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</si>
  <si>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</si>
  <si>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</si>
  <si>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</si>
  <si>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</si>
  <si>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</si>
  <si>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</si>
  <si>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</si>
  <si>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</si>
  <si>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</si>
  <si>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</si>
  <si>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</si>
  <si>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</si>
  <si>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</si>
  <si>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</si>
  <si>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</si>
  <si>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</si>
  <si>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</si>
  <si>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除外する回数</t>
    <rPh sb="0" eb="2">
      <t>ジョガイ</t>
    </rPh>
    <rPh sb="4" eb="6">
      <t>カイスウ</t>
    </rPh>
    <phoneticPr fontId="2"/>
  </si>
  <si>
    <t>注：「除外する回数」は、死亡した方の、接種日が令和３年中の接種回数。</t>
    <rPh sb="3" eb="5">
      <t>ジョガイ</t>
    </rPh>
    <rPh sb="7" eb="9">
      <t>カイスウ</t>
    </rPh>
    <phoneticPr fontId="2"/>
  </si>
  <si>
    <t>注：公表日におけるデータの計上方法等の注釈については、以下を参照（https://www.kantei.go.jp/jp/content/000086996.pdf）。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</si>
  <si>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内９月分</t>
    <phoneticPr fontId="2"/>
  </si>
  <si>
    <t>内９月分</t>
    <rPh sb="0" eb="1">
      <t>ウチ</t>
    </rPh>
    <rPh sb="2" eb="3">
      <t>ガツ</t>
    </rPh>
    <rPh sb="3" eb="4">
      <t>ブン</t>
    </rPh>
    <phoneticPr fontId="2"/>
  </si>
  <si>
    <t>除外する回数</t>
    <rPh sb="0" eb="2">
      <t>ジョガイ</t>
    </rPh>
    <rPh sb="4" eb="6">
      <t>カイスウ</t>
    </rPh>
    <phoneticPr fontId="2"/>
  </si>
  <si>
    <t>除外する回数
※３</t>
    <rPh sb="0" eb="2">
      <t>ジョガイ</t>
    </rPh>
    <rPh sb="4" eb="6">
      <t>カイスウ</t>
    </rPh>
    <phoneticPr fontId="2"/>
  </si>
  <si>
    <t>※3：「除外する回数」は、死亡した方の、接種日が令和３年中の接種回数</t>
    <rPh sb="4" eb="6">
      <t>ジョガイ</t>
    </rPh>
    <rPh sb="8" eb="10">
      <t>カイスウ</t>
    </rPh>
    <rPh sb="13" eb="15">
      <t>シボウ</t>
    </rPh>
    <rPh sb="17" eb="18">
      <t>ホウ</t>
    </rPh>
    <rPh sb="20" eb="22">
      <t>セッシュ</t>
    </rPh>
    <rPh sb="22" eb="23">
      <t>ビ</t>
    </rPh>
    <rPh sb="24" eb="26">
      <t>レイワ</t>
    </rPh>
    <rPh sb="27" eb="28">
      <t>ネン</t>
    </rPh>
    <rPh sb="28" eb="29">
      <t>チュウ</t>
    </rPh>
    <rPh sb="30" eb="32">
      <t>セッシュ</t>
    </rPh>
    <rPh sb="32" eb="34">
      <t>カイスウ</t>
    </rPh>
    <phoneticPr fontId="2"/>
  </si>
  <si>
    <t>ただし、土日祝日直後の公表においては、直近の平日１日の入力数（直近の公表分とその翌日の集計値との差）を使用</t>
    <phoneticPr fontId="2"/>
  </si>
  <si>
    <t>※1：モデルナ社のワクチンは、大規模接種会場（一部会場を除く）と職域接種会場で利用。</t>
    <rPh sb="7" eb="8">
      <t>シャ</t>
    </rPh>
    <rPh sb="15" eb="22">
      <t>ダイキボセッシュカイジョウ</t>
    </rPh>
    <rPh sb="23" eb="25">
      <t>イチブ</t>
    </rPh>
    <rPh sb="25" eb="27">
      <t>カイジョウ</t>
    </rPh>
    <rPh sb="28" eb="29">
      <t>ノゾ</t>
    </rPh>
    <rPh sb="32" eb="34">
      <t>ショクイキ</t>
    </rPh>
    <rPh sb="34" eb="36">
      <t>セッシュ</t>
    </rPh>
    <rPh sb="36" eb="38">
      <t>カイジョウ</t>
    </rPh>
    <rPh sb="39" eb="41">
      <t>リヨウ</t>
    </rPh>
    <phoneticPr fontId="2"/>
  </si>
  <si>
    <t>注：人口は、総務省が公表している、「令和4年住民基本台帳年齢階級別人口（市区町村別）」のうち、</t>
    <phoneticPr fontId="2"/>
  </si>
  <si>
    <t>注：人口は、総務省が公表している、「令和4年住民基本台帳年齢階級別人口（市区町村別）」のうち、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</si>
  <si>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直近1週間</t>
    <rPh sb="3" eb="5">
      <t>シュウカン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</si>
</sst>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38" fontId="10" fillId="0" borderId="0" xfId="1" applyFo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38" fontId="5" fillId="0" borderId="4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10" fontId="3" fillId="0" borderId="6" xfId="3" applyNumberFormat="1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14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view="pageBreakPreview" zoomScaleNormal="100" zoomScaleSheetLayoutView="100" workbookViewId="0">
      <selection activeCell="B15" sqref="B15"/>
    </sheetView>
  </sheetViews>
  <sheetFormatPr defaultRowHeight="18" x14ac:dyDescent="0.45"/>
  <cols>
    <col min="1" max="1" width="13.59765625" customWidth="1"/>
    <col min="2" max="4" width="13.59765625" style="1" customWidth="1"/>
    <col min="5" max="8" width="13.59765625" customWidth="1"/>
    <col min="9" max="9" width="15.19921875" customWidth="1"/>
    <col min="10" max="10" width="7" customWidth="1"/>
    <col min="11" max="11" width="10.5" bestFit="1" customWidth="1"/>
  </cols>
  <sheetData>
    <row r="1" spans="1:9" x14ac:dyDescent="0.45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2"/>
      <c r="G2" s="2"/>
      <c r="H2" s="2"/>
      <c r="I2" s="2"/>
    </row>
    <row r="3" spans="1:9" x14ac:dyDescent="0.45">
      <c r="A3" s="2"/>
      <c r="B3" s="3"/>
      <c r="C3" s="3"/>
      <c r="D3" s="3"/>
      <c r="E3" s="2"/>
      <c r="F3" s="2"/>
      <c r="G3" s="76"/>
      <c r="H3" s="101">
        <v>44832</v>
      </c>
      <c r="I3" s="101"/>
    </row>
    <row r="4" spans="1:9" x14ac:dyDescent="0.45">
      <c r="A4" s="4"/>
      <c r="B4" s="5"/>
      <c r="C4" s="5"/>
      <c r="D4" s="5"/>
      <c r="E4" s="4"/>
      <c r="F4" s="6"/>
      <c r="G4" s="6"/>
      <c r="H4" s="6"/>
      <c r="I4" s="7" t="s">
        <v>1</v>
      </c>
    </row>
    <row r="5" spans="1:9" ht="19.5" customHeight="1" x14ac:dyDescent="0.45">
      <c r="A5" s="80" t="s">
        <v>2</v>
      </c>
      <c r="B5" s="85" t="s">
        <v>3</v>
      </c>
      <c r="C5" s="81" t="s">
        <v>4</v>
      </c>
      <c r="D5" s="86"/>
      <c r="E5" s="87"/>
      <c r="F5" s="91" t="s">
        <v>159</v>
      </c>
      <c r="G5" s="92"/>
      <c r="H5" s="93">
        <v>44831</v>
      </c>
      <c r="I5" s="94"/>
    </row>
    <row r="6" spans="1:9" ht="21.75" customHeight="1" x14ac:dyDescent="0.45">
      <c r="A6" s="80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79" t="s">
        <v>8</v>
      </c>
      <c r="G7" s="8"/>
      <c r="H7" s="79" t="s">
        <v>8</v>
      </c>
      <c r="I7" s="9"/>
    </row>
    <row r="8" spans="1:9" ht="18.75" customHeight="1" x14ac:dyDescent="0.45">
      <c r="A8" s="80"/>
      <c r="B8" s="85"/>
      <c r="C8" s="100"/>
      <c r="D8" s="102" t="s">
        <v>153</v>
      </c>
      <c r="E8" s="81" t="s">
        <v>9</v>
      </c>
      <c r="F8" s="80"/>
      <c r="G8" s="81" t="s">
        <v>10</v>
      </c>
      <c r="H8" s="8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80"/>
      <c r="G9" s="82"/>
      <c r="H9" s="80"/>
      <c r="I9" s="82"/>
    </row>
    <row r="10" spans="1:9" x14ac:dyDescent="0.45">
      <c r="A10" s="10" t="s">
        <v>11</v>
      </c>
      <c r="B10" s="20">
        <f>SUM(B11:B57)</f>
        <v>125918711</v>
      </c>
      <c r="C10" s="21">
        <f>SUM(C11:C57)</f>
        <v>82278214</v>
      </c>
      <c r="D10" s="21">
        <f>SUM(D11:D57)</f>
        <v>3993</v>
      </c>
      <c r="E10" s="11">
        <f>(C10-D10)/$B10</f>
        <v>0.65339154400969046</v>
      </c>
      <c r="F10" s="21">
        <f>SUM(F11:F57)</f>
        <v>158280</v>
      </c>
      <c r="G10" s="11">
        <f>F10/$B10</f>
        <v>1.257001431661733E-3</v>
      </c>
      <c r="H10" s="21">
        <f>SUM(H11:H57)</f>
        <v>27508</v>
      </c>
      <c r="I10" s="11">
        <f>H10/$B10</f>
        <v>2.1845839892690769E-4</v>
      </c>
    </row>
    <row r="11" spans="1:9" x14ac:dyDescent="0.45">
      <c r="A11" s="12" t="s">
        <v>12</v>
      </c>
      <c r="B11" s="20">
        <v>5181747</v>
      </c>
      <c r="C11" s="21">
        <v>3509170</v>
      </c>
      <c r="D11" s="21">
        <v>77</v>
      </c>
      <c r="E11" s="11">
        <f t="shared" ref="E11:E57" si="0">(C11-D11)/$B11</f>
        <v>0.67720268859131871</v>
      </c>
      <c r="F11" s="21">
        <v>7576</v>
      </c>
      <c r="G11" s="11">
        <f t="shared" ref="G11:G57" si="1">F11/$B11</f>
        <v>1.4620551717403416E-3</v>
      </c>
      <c r="H11" s="21">
        <v>1619</v>
      </c>
      <c r="I11" s="11">
        <f>H11/$B11</f>
        <v>3.1244288846985391E-4</v>
      </c>
    </row>
    <row r="12" spans="1:9" x14ac:dyDescent="0.45">
      <c r="A12" s="12" t="s">
        <v>13</v>
      </c>
      <c r="B12" s="20">
        <v>1242614</v>
      </c>
      <c r="C12" s="21">
        <v>899106</v>
      </c>
      <c r="D12" s="21">
        <v>41</v>
      </c>
      <c r="E12" s="11">
        <f t="shared" si="0"/>
        <v>0.7235271773857368</v>
      </c>
      <c r="F12" s="21">
        <v>1637</v>
      </c>
      <c r="G12" s="11">
        <f t="shared" si="1"/>
        <v>1.3173841595217823E-3</v>
      </c>
      <c r="H12" s="21">
        <v>214</v>
      </c>
      <c r="I12" s="11">
        <f t="shared" ref="I12:I57" si="2">H12/$B12</f>
        <v>1.7221759935104545E-4</v>
      </c>
    </row>
    <row r="13" spans="1:9" x14ac:dyDescent="0.45">
      <c r="A13" s="12" t="s">
        <v>14</v>
      </c>
      <c r="B13" s="20">
        <v>1206138</v>
      </c>
      <c r="C13" s="21">
        <v>887405</v>
      </c>
      <c r="D13" s="21">
        <v>60</v>
      </c>
      <c r="E13" s="11">
        <f t="shared" si="0"/>
        <v>0.73569110665612059</v>
      </c>
      <c r="F13" s="21">
        <v>1592</v>
      </c>
      <c r="G13" s="11">
        <f t="shared" si="1"/>
        <v>1.3199152999076392E-3</v>
      </c>
      <c r="H13" s="21">
        <v>290</v>
      </c>
      <c r="I13" s="11">
        <f t="shared" si="2"/>
        <v>2.4043683226960763E-4</v>
      </c>
    </row>
    <row r="14" spans="1:9" x14ac:dyDescent="0.45">
      <c r="A14" s="12" t="s">
        <v>15</v>
      </c>
      <c r="B14" s="20">
        <v>2268244</v>
      </c>
      <c r="C14" s="21">
        <v>1554192</v>
      </c>
      <c r="D14" s="21">
        <v>29</v>
      </c>
      <c r="E14" s="11">
        <f t="shared" si="0"/>
        <v>0.68518334006394377</v>
      </c>
      <c r="F14" s="21">
        <v>2918</v>
      </c>
      <c r="G14" s="11">
        <f t="shared" si="1"/>
        <v>1.2864577179527424E-3</v>
      </c>
      <c r="H14" s="21">
        <v>620</v>
      </c>
      <c r="I14" s="11">
        <f t="shared" si="2"/>
        <v>2.7333919983917076E-4</v>
      </c>
    </row>
    <row r="15" spans="1:9" x14ac:dyDescent="0.45">
      <c r="A15" s="12" t="s">
        <v>16</v>
      </c>
      <c r="B15" s="20">
        <v>956417</v>
      </c>
      <c r="C15" s="21">
        <v>733223</v>
      </c>
      <c r="D15" s="21">
        <v>5</v>
      </c>
      <c r="E15" s="11">
        <f t="shared" si="0"/>
        <v>0.76663003689813125</v>
      </c>
      <c r="F15" s="21">
        <v>1239</v>
      </c>
      <c r="G15" s="11">
        <f t="shared" si="1"/>
        <v>1.2954600346919806E-3</v>
      </c>
      <c r="H15" s="21">
        <v>233</v>
      </c>
      <c r="I15" s="11">
        <f t="shared" si="2"/>
        <v>2.4361758521649029E-4</v>
      </c>
    </row>
    <row r="16" spans="1:9" x14ac:dyDescent="0.45">
      <c r="A16" s="12" t="s">
        <v>17</v>
      </c>
      <c r="B16" s="20">
        <v>1056157</v>
      </c>
      <c r="C16" s="21">
        <v>784159</v>
      </c>
      <c r="D16" s="21">
        <v>41</v>
      </c>
      <c r="E16" s="11">
        <f t="shared" si="0"/>
        <v>0.74242560528406287</v>
      </c>
      <c r="F16" s="21">
        <v>1299</v>
      </c>
      <c r="G16" s="11">
        <f t="shared" si="1"/>
        <v>1.2299307773370816E-3</v>
      </c>
      <c r="H16" s="21">
        <v>395</v>
      </c>
      <c r="I16" s="11">
        <f t="shared" si="2"/>
        <v>3.7399742651897399E-4</v>
      </c>
    </row>
    <row r="17" spans="1:9" x14ac:dyDescent="0.45">
      <c r="A17" s="12" t="s">
        <v>18</v>
      </c>
      <c r="B17" s="20">
        <v>1840525</v>
      </c>
      <c r="C17" s="21">
        <v>1330295</v>
      </c>
      <c r="D17" s="21">
        <v>113</v>
      </c>
      <c r="E17" s="11">
        <f t="shared" si="0"/>
        <v>0.7227187894758289</v>
      </c>
      <c r="F17" s="21">
        <v>2902</v>
      </c>
      <c r="G17" s="11">
        <f t="shared" si="1"/>
        <v>1.576724032545062E-3</v>
      </c>
      <c r="H17" s="21">
        <v>443</v>
      </c>
      <c r="I17" s="11">
        <f t="shared" si="2"/>
        <v>2.4069219380339849E-4</v>
      </c>
    </row>
    <row r="18" spans="1:9" x14ac:dyDescent="0.45">
      <c r="A18" s="12" t="s">
        <v>19</v>
      </c>
      <c r="B18" s="20">
        <v>2890374</v>
      </c>
      <c r="C18" s="21">
        <v>2009374</v>
      </c>
      <c r="D18" s="21">
        <v>49</v>
      </c>
      <c r="E18" s="11">
        <f t="shared" si="0"/>
        <v>0.69517820185207868</v>
      </c>
      <c r="F18" s="21">
        <v>4289</v>
      </c>
      <c r="G18" s="11">
        <f t="shared" si="1"/>
        <v>1.4838910120282011E-3</v>
      </c>
      <c r="H18" s="21">
        <v>838</v>
      </c>
      <c r="I18" s="11">
        <f t="shared" si="2"/>
        <v>2.8992787784556603E-4</v>
      </c>
    </row>
    <row r="19" spans="1:9" x14ac:dyDescent="0.45">
      <c r="A19" s="12" t="s">
        <v>20</v>
      </c>
      <c r="B19" s="20">
        <v>1942493</v>
      </c>
      <c r="C19" s="21">
        <v>1339480</v>
      </c>
      <c r="D19" s="21">
        <v>42</v>
      </c>
      <c r="E19" s="11">
        <f t="shared" si="0"/>
        <v>0.68954585679330638</v>
      </c>
      <c r="F19" s="21">
        <v>2773</v>
      </c>
      <c r="G19" s="11">
        <f t="shared" si="1"/>
        <v>1.4275469718552395E-3</v>
      </c>
      <c r="H19" s="21">
        <v>343</v>
      </c>
      <c r="I19" s="11">
        <f t="shared" si="2"/>
        <v>1.7657721289085726E-4</v>
      </c>
    </row>
    <row r="20" spans="1:9" x14ac:dyDescent="0.45">
      <c r="A20" s="12" t="s">
        <v>21</v>
      </c>
      <c r="B20" s="20">
        <v>1943567</v>
      </c>
      <c r="C20" s="21">
        <v>1310372</v>
      </c>
      <c r="D20" s="21">
        <v>46</v>
      </c>
      <c r="E20" s="11">
        <f t="shared" si="0"/>
        <v>0.67418617418385884</v>
      </c>
      <c r="F20" s="21">
        <v>2956</v>
      </c>
      <c r="G20" s="11">
        <f t="shared" si="1"/>
        <v>1.5209148951386806E-3</v>
      </c>
      <c r="H20" s="21">
        <v>396</v>
      </c>
      <c r="I20" s="11">
        <f t="shared" si="2"/>
        <v>2.0374908608759051E-4</v>
      </c>
    </row>
    <row r="21" spans="1:9" x14ac:dyDescent="0.45">
      <c r="A21" s="12" t="s">
        <v>22</v>
      </c>
      <c r="B21" s="20">
        <v>7385810</v>
      </c>
      <c r="C21" s="21">
        <v>4874732</v>
      </c>
      <c r="D21" s="21">
        <v>139</v>
      </c>
      <c r="E21" s="11">
        <f t="shared" si="0"/>
        <v>0.65999436757782826</v>
      </c>
      <c r="F21" s="21">
        <v>11068</v>
      </c>
      <c r="G21" s="11">
        <f t="shared" si="1"/>
        <v>1.4985492451064948E-3</v>
      </c>
      <c r="H21" s="21">
        <v>1835</v>
      </c>
      <c r="I21" s="11">
        <f t="shared" si="2"/>
        <v>2.4844939146823438E-4</v>
      </c>
    </row>
    <row r="22" spans="1:9" x14ac:dyDescent="0.45">
      <c r="A22" s="12" t="s">
        <v>23</v>
      </c>
      <c r="B22" s="20">
        <v>6310821</v>
      </c>
      <c r="C22" s="21">
        <v>4238196</v>
      </c>
      <c r="D22" s="21">
        <v>228</v>
      </c>
      <c r="E22" s="11">
        <f t="shared" si="0"/>
        <v>0.67153988363796091</v>
      </c>
      <c r="F22" s="21">
        <v>9344</v>
      </c>
      <c r="G22" s="11">
        <f t="shared" si="1"/>
        <v>1.4806314424066218E-3</v>
      </c>
      <c r="H22" s="21">
        <v>1686</v>
      </c>
      <c r="I22" s="11">
        <f t="shared" si="2"/>
        <v>2.6716016822533867E-4</v>
      </c>
    </row>
    <row r="23" spans="1:9" x14ac:dyDescent="0.45">
      <c r="A23" s="12" t="s">
        <v>24</v>
      </c>
      <c r="B23" s="20">
        <v>13794837</v>
      </c>
      <c r="C23" s="21">
        <v>8811995</v>
      </c>
      <c r="D23" s="21">
        <v>583</v>
      </c>
      <c r="E23" s="11">
        <f t="shared" si="0"/>
        <v>0.638747090668777</v>
      </c>
      <c r="F23" s="21">
        <v>16642</v>
      </c>
      <c r="G23" s="11">
        <f t="shared" si="1"/>
        <v>1.2063933774643367E-3</v>
      </c>
      <c r="H23" s="21">
        <v>2412</v>
      </c>
      <c r="I23" s="11">
        <f t="shared" si="2"/>
        <v>1.7484802466314028E-4</v>
      </c>
    </row>
    <row r="24" spans="1:9" x14ac:dyDescent="0.45">
      <c r="A24" s="12" t="s">
        <v>25</v>
      </c>
      <c r="B24" s="20">
        <v>9215144</v>
      </c>
      <c r="C24" s="21">
        <v>6005909</v>
      </c>
      <c r="D24" s="21">
        <v>294</v>
      </c>
      <c r="E24" s="11">
        <f t="shared" si="0"/>
        <v>0.65171146538784419</v>
      </c>
      <c r="F24" s="21">
        <v>11564</v>
      </c>
      <c r="G24" s="11">
        <f t="shared" si="1"/>
        <v>1.2548908622589078E-3</v>
      </c>
      <c r="H24" s="21">
        <v>1722</v>
      </c>
      <c r="I24" s="11">
        <f t="shared" si="2"/>
        <v>1.8686631484000684E-4</v>
      </c>
    </row>
    <row r="25" spans="1:9" x14ac:dyDescent="0.45">
      <c r="A25" s="12" t="s">
        <v>26</v>
      </c>
      <c r="B25" s="20">
        <v>2188274</v>
      </c>
      <c r="C25" s="21">
        <v>1608059</v>
      </c>
      <c r="D25" s="21">
        <v>5</v>
      </c>
      <c r="E25" s="11">
        <f t="shared" si="0"/>
        <v>0.73485038893666876</v>
      </c>
      <c r="F25" s="21">
        <v>2599</v>
      </c>
      <c r="G25" s="11">
        <f t="shared" si="1"/>
        <v>1.1876940456268274E-3</v>
      </c>
      <c r="H25" s="21">
        <v>397</v>
      </c>
      <c r="I25" s="11">
        <f t="shared" si="2"/>
        <v>1.8142152216769929E-4</v>
      </c>
    </row>
    <row r="26" spans="1:9" x14ac:dyDescent="0.45">
      <c r="A26" s="12" t="s">
        <v>27</v>
      </c>
      <c r="B26" s="20">
        <v>1037280</v>
      </c>
      <c r="C26" s="21">
        <v>724421</v>
      </c>
      <c r="D26" s="21">
        <v>10</v>
      </c>
      <c r="E26" s="11">
        <f t="shared" si="0"/>
        <v>0.69837555915471228</v>
      </c>
      <c r="F26" s="21">
        <v>1036</v>
      </c>
      <c r="G26" s="11">
        <f t="shared" si="1"/>
        <v>9.9876600339349067E-4</v>
      </c>
      <c r="H26" s="21">
        <v>197</v>
      </c>
      <c r="I26" s="11">
        <f t="shared" si="2"/>
        <v>1.8991979022057689E-4</v>
      </c>
    </row>
    <row r="27" spans="1:9" x14ac:dyDescent="0.45">
      <c r="A27" s="12" t="s">
        <v>28</v>
      </c>
      <c r="B27" s="20">
        <v>1124501</v>
      </c>
      <c r="C27" s="21">
        <v>746871</v>
      </c>
      <c r="D27" s="21">
        <v>54</v>
      </c>
      <c r="E27" s="11">
        <f t="shared" si="0"/>
        <v>0.66413191273284777</v>
      </c>
      <c r="F27" s="21">
        <v>1540</v>
      </c>
      <c r="G27" s="11">
        <f t="shared" si="1"/>
        <v>1.3694963365972995E-3</v>
      </c>
      <c r="H27" s="21">
        <v>193</v>
      </c>
      <c r="I27" s="11">
        <f t="shared" si="2"/>
        <v>1.7163168374238885E-4</v>
      </c>
    </row>
    <row r="28" spans="1:9" x14ac:dyDescent="0.45">
      <c r="A28" s="12" t="s">
        <v>29</v>
      </c>
      <c r="B28" s="20">
        <v>767548</v>
      </c>
      <c r="C28" s="21">
        <v>521279</v>
      </c>
      <c r="D28" s="21">
        <v>50</v>
      </c>
      <c r="E28" s="11">
        <f t="shared" si="0"/>
        <v>0.67908326254514373</v>
      </c>
      <c r="F28" s="21">
        <v>1011</v>
      </c>
      <c r="G28" s="11">
        <f t="shared" si="1"/>
        <v>1.3171814661754053E-3</v>
      </c>
      <c r="H28" s="21">
        <v>126</v>
      </c>
      <c r="I28" s="11">
        <f t="shared" si="2"/>
        <v>1.6415911447883389E-4</v>
      </c>
    </row>
    <row r="29" spans="1:9" x14ac:dyDescent="0.45">
      <c r="A29" s="12" t="s">
        <v>30</v>
      </c>
      <c r="B29" s="20">
        <v>816231</v>
      </c>
      <c r="C29" s="21">
        <v>547937</v>
      </c>
      <c r="D29" s="21">
        <v>6</v>
      </c>
      <c r="E29" s="11">
        <f t="shared" si="0"/>
        <v>0.67129403318423342</v>
      </c>
      <c r="F29" s="21">
        <v>869</v>
      </c>
      <c r="G29" s="11">
        <f t="shared" si="1"/>
        <v>1.0646495906183422E-3</v>
      </c>
      <c r="H29" s="21">
        <v>97</v>
      </c>
      <c r="I29" s="11">
        <f t="shared" si="2"/>
        <v>1.1883890712310609E-4</v>
      </c>
    </row>
    <row r="30" spans="1:9" x14ac:dyDescent="0.45">
      <c r="A30" s="12" t="s">
        <v>31</v>
      </c>
      <c r="B30" s="20">
        <v>2056494</v>
      </c>
      <c r="C30" s="21">
        <v>1444166</v>
      </c>
      <c r="D30" s="21">
        <v>19</v>
      </c>
      <c r="E30" s="11">
        <f t="shared" si="0"/>
        <v>0.70223740015774416</v>
      </c>
      <c r="F30" s="21">
        <v>2170</v>
      </c>
      <c r="G30" s="11">
        <f t="shared" si="1"/>
        <v>1.055193936865364E-3</v>
      </c>
      <c r="H30" s="21">
        <v>379</v>
      </c>
      <c r="I30" s="11">
        <f t="shared" si="2"/>
        <v>1.8429424058616267E-4</v>
      </c>
    </row>
    <row r="31" spans="1:9" x14ac:dyDescent="0.45">
      <c r="A31" s="12" t="s">
        <v>32</v>
      </c>
      <c r="B31" s="20">
        <v>1996605</v>
      </c>
      <c r="C31" s="21">
        <v>1354923</v>
      </c>
      <c r="D31" s="21">
        <v>45</v>
      </c>
      <c r="E31" s="11">
        <f t="shared" si="0"/>
        <v>0.67859090806644273</v>
      </c>
      <c r="F31" s="21">
        <v>2482</v>
      </c>
      <c r="G31" s="11">
        <f t="shared" si="1"/>
        <v>1.2431101795297517E-3</v>
      </c>
      <c r="H31" s="21">
        <v>387</v>
      </c>
      <c r="I31" s="11">
        <f t="shared" si="2"/>
        <v>1.9382902476954629E-4</v>
      </c>
    </row>
    <row r="32" spans="1:9" x14ac:dyDescent="0.45">
      <c r="A32" s="12" t="s">
        <v>33</v>
      </c>
      <c r="B32" s="20">
        <v>3658300</v>
      </c>
      <c r="C32" s="21">
        <v>2477159</v>
      </c>
      <c r="D32" s="21">
        <v>53</v>
      </c>
      <c r="E32" s="11">
        <f t="shared" si="0"/>
        <v>0.67711942705628292</v>
      </c>
      <c r="F32" s="21">
        <v>4787</v>
      </c>
      <c r="G32" s="11">
        <f t="shared" si="1"/>
        <v>1.3085312850230982E-3</v>
      </c>
      <c r="H32" s="21">
        <v>730</v>
      </c>
      <c r="I32" s="11">
        <f t="shared" si="2"/>
        <v>1.9954623732334692E-4</v>
      </c>
    </row>
    <row r="33" spans="1:9" x14ac:dyDescent="0.45">
      <c r="A33" s="12" t="s">
        <v>34</v>
      </c>
      <c r="B33" s="20">
        <v>7528445</v>
      </c>
      <c r="C33" s="21">
        <v>4664303</v>
      </c>
      <c r="D33" s="21">
        <v>162</v>
      </c>
      <c r="E33" s="11">
        <f t="shared" si="0"/>
        <v>0.61953577398785542</v>
      </c>
      <c r="F33" s="21">
        <v>7519</v>
      </c>
      <c r="G33" s="11">
        <f t="shared" si="1"/>
        <v>9.9874542485201131E-4</v>
      </c>
      <c r="H33" s="21">
        <v>1061</v>
      </c>
      <c r="I33" s="11">
        <f t="shared" si="2"/>
        <v>1.4093215796887672E-4</v>
      </c>
    </row>
    <row r="34" spans="1:9" x14ac:dyDescent="0.45">
      <c r="A34" s="12" t="s">
        <v>35</v>
      </c>
      <c r="B34" s="20">
        <v>1784880</v>
      </c>
      <c r="C34" s="21">
        <v>1176675</v>
      </c>
      <c r="D34" s="21">
        <v>44</v>
      </c>
      <c r="E34" s="11">
        <f t="shared" si="0"/>
        <v>0.65922134821388556</v>
      </c>
      <c r="F34" s="21">
        <v>2560</v>
      </c>
      <c r="G34" s="11">
        <f t="shared" si="1"/>
        <v>1.434270090986509E-3</v>
      </c>
      <c r="H34" s="21">
        <v>465</v>
      </c>
      <c r="I34" s="11">
        <f t="shared" si="2"/>
        <v>2.6052171574559636E-4</v>
      </c>
    </row>
    <row r="35" spans="1:9" x14ac:dyDescent="0.45">
      <c r="A35" s="12" t="s">
        <v>36</v>
      </c>
      <c r="B35" s="20">
        <v>1415176</v>
      </c>
      <c r="C35" s="21">
        <v>904443</v>
      </c>
      <c r="D35" s="21">
        <v>14</v>
      </c>
      <c r="E35" s="11">
        <f t="shared" si="0"/>
        <v>0.63909294674301997</v>
      </c>
      <c r="F35" s="21">
        <v>1369</v>
      </c>
      <c r="G35" s="11">
        <f t="shared" si="1"/>
        <v>9.6737084291989128E-4</v>
      </c>
      <c r="H35" s="21">
        <v>204</v>
      </c>
      <c r="I35" s="11">
        <f t="shared" si="2"/>
        <v>1.4415168148696698E-4</v>
      </c>
    </row>
    <row r="36" spans="1:9" x14ac:dyDescent="0.45">
      <c r="A36" s="12" t="s">
        <v>37</v>
      </c>
      <c r="B36" s="20">
        <v>2511426</v>
      </c>
      <c r="C36" s="21">
        <v>1567916</v>
      </c>
      <c r="D36" s="21">
        <v>81</v>
      </c>
      <c r="E36" s="11">
        <f t="shared" si="0"/>
        <v>0.6242807870906808</v>
      </c>
      <c r="F36" s="21">
        <v>3250</v>
      </c>
      <c r="G36" s="11">
        <f t="shared" si="1"/>
        <v>1.2940855115778844E-3</v>
      </c>
      <c r="H36" s="21">
        <v>1365</v>
      </c>
      <c r="I36" s="11">
        <f t="shared" si="2"/>
        <v>5.4351591486271147E-4</v>
      </c>
    </row>
    <row r="37" spans="1:9" x14ac:dyDescent="0.45">
      <c r="A37" s="12" t="s">
        <v>38</v>
      </c>
      <c r="B37" s="20">
        <v>8800726</v>
      </c>
      <c r="C37" s="21">
        <v>5172512</v>
      </c>
      <c r="D37" s="21">
        <v>483</v>
      </c>
      <c r="E37" s="11">
        <f t="shared" si="0"/>
        <v>0.58768208440985437</v>
      </c>
      <c r="F37" s="21">
        <v>9040</v>
      </c>
      <c r="G37" s="11">
        <f t="shared" si="1"/>
        <v>1.0271879842640255E-3</v>
      </c>
      <c r="H37" s="21">
        <v>1518</v>
      </c>
      <c r="I37" s="11">
        <f t="shared" si="2"/>
        <v>1.7248576992398126E-4</v>
      </c>
    </row>
    <row r="38" spans="1:9" x14ac:dyDescent="0.45">
      <c r="A38" s="12" t="s">
        <v>39</v>
      </c>
      <c r="B38" s="20">
        <v>5488603</v>
      </c>
      <c r="C38" s="21">
        <v>3433225</v>
      </c>
      <c r="D38" s="21">
        <v>86</v>
      </c>
      <c r="E38" s="11">
        <f t="shared" si="0"/>
        <v>0.62550324736549534</v>
      </c>
      <c r="F38" s="21">
        <v>7105</v>
      </c>
      <c r="G38" s="11">
        <f t="shared" si="1"/>
        <v>1.2945006224716928E-3</v>
      </c>
      <c r="H38" s="21">
        <v>1084</v>
      </c>
      <c r="I38" s="11">
        <f t="shared" si="2"/>
        <v>1.9750016534261997E-4</v>
      </c>
    </row>
    <row r="39" spans="1:9" x14ac:dyDescent="0.45">
      <c r="A39" s="12" t="s">
        <v>40</v>
      </c>
      <c r="B39" s="20">
        <v>1335166</v>
      </c>
      <c r="C39" s="21">
        <v>866172</v>
      </c>
      <c r="D39" s="21">
        <v>44</v>
      </c>
      <c r="E39" s="11">
        <f t="shared" si="0"/>
        <v>0.64870435586286646</v>
      </c>
      <c r="F39" s="21">
        <v>1695</v>
      </c>
      <c r="G39" s="11">
        <f t="shared" si="1"/>
        <v>1.2695050652877619E-3</v>
      </c>
      <c r="H39" s="21">
        <v>276</v>
      </c>
      <c r="I39" s="11">
        <f t="shared" si="2"/>
        <v>2.0671586903800725E-4</v>
      </c>
    </row>
    <row r="40" spans="1:9" x14ac:dyDescent="0.45">
      <c r="A40" s="12" t="s">
        <v>41</v>
      </c>
      <c r="B40" s="20">
        <v>934751</v>
      </c>
      <c r="C40" s="21">
        <v>606677</v>
      </c>
      <c r="D40" s="21">
        <v>16</v>
      </c>
      <c r="E40" s="11">
        <f t="shared" si="0"/>
        <v>0.64900813157728632</v>
      </c>
      <c r="F40" s="21">
        <v>781</v>
      </c>
      <c r="G40" s="11">
        <f t="shared" si="1"/>
        <v>8.3551662421329316E-4</v>
      </c>
      <c r="H40" s="21">
        <v>126</v>
      </c>
      <c r="I40" s="11">
        <f t="shared" si="2"/>
        <v>1.3479525563492309E-4</v>
      </c>
    </row>
    <row r="41" spans="1:9" x14ac:dyDescent="0.45">
      <c r="A41" s="12" t="s">
        <v>42</v>
      </c>
      <c r="B41" s="20">
        <v>551609</v>
      </c>
      <c r="C41" s="21">
        <v>357766</v>
      </c>
      <c r="D41" s="21">
        <v>1</v>
      </c>
      <c r="E41" s="11">
        <f t="shared" si="0"/>
        <v>0.64858441395988831</v>
      </c>
      <c r="F41" s="21">
        <v>769</v>
      </c>
      <c r="G41" s="11">
        <f t="shared" si="1"/>
        <v>1.3941034319599572E-3</v>
      </c>
      <c r="H41" s="21">
        <v>46</v>
      </c>
      <c r="I41" s="11">
        <f t="shared" si="2"/>
        <v>8.3392402952091064E-5</v>
      </c>
    </row>
    <row r="42" spans="1:9" x14ac:dyDescent="0.45">
      <c r="A42" s="12" t="s">
        <v>43</v>
      </c>
      <c r="B42" s="20">
        <v>666176</v>
      </c>
      <c r="C42" s="21">
        <v>460341</v>
      </c>
      <c r="D42" s="21">
        <v>12</v>
      </c>
      <c r="E42" s="11">
        <f t="shared" si="0"/>
        <v>0.6910020775290614</v>
      </c>
      <c r="F42" s="21">
        <v>940</v>
      </c>
      <c r="G42" s="11">
        <f t="shared" si="1"/>
        <v>1.4110385243539245E-3</v>
      </c>
      <c r="H42" s="21">
        <v>168</v>
      </c>
      <c r="I42" s="11">
        <f t="shared" si="2"/>
        <v>2.5218560860793546E-4</v>
      </c>
    </row>
    <row r="43" spans="1:9" x14ac:dyDescent="0.45">
      <c r="A43" s="12" t="s">
        <v>44</v>
      </c>
      <c r="B43" s="20">
        <v>1879187</v>
      </c>
      <c r="C43" s="21">
        <v>1215818</v>
      </c>
      <c r="D43" s="21">
        <v>35</v>
      </c>
      <c r="E43" s="11">
        <f t="shared" si="0"/>
        <v>0.6469728664576756</v>
      </c>
      <c r="F43" s="21">
        <v>2582</v>
      </c>
      <c r="G43" s="11">
        <f t="shared" si="1"/>
        <v>1.3739984365579371E-3</v>
      </c>
      <c r="H43" s="21">
        <v>750</v>
      </c>
      <c r="I43" s="11">
        <f t="shared" si="2"/>
        <v>3.9910876352380046E-4</v>
      </c>
    </row>
    <row r="44" spans="1:9" x14ac:dyDescent="0.45">
      <c r="A44" s="12" t="s">
        <v>45</v>
      </c>
      <c r="B44" s="20">
        <v>2788648</v>
      </c>
      <c r="C44" s="21">
        <v>1759364</v>
      </c>
      <c r="D44" s="21">
        <v>28</v>
      </c>
      <c r="E44" s="11">
        <f t="shared" si="0"/>
        <v>0.63089210255292172</v>
      </c>
      <c r="F44" s="21">
        <v>3218</v>
      </c>
      <c r="G44" s="11">
        <f t="shared" si="1"/>
        <v>1.1539642149170494E-3</v>
      </c>
      <c r="H44" s="21">
        <v>566</v>
      </c>
      <c r="I44" s="11">
        <f t="shared" si="2"/>
        <v>2.0296573823587631E-4</v>
      </c>
    </row>
    <row r="45" spans="1:9" x14ac:dyDescent="0.45">
      <c r="A45" s="12" t="s">
        <v>46</v>
      </c>
      <c r="B45" s="20">
        <v>1340431</v>
      </c>
      <c r="C45" s="21">
        <v>923416</v>
      </c>
      <c r="D45" s="21">
        <v>56</v>
      </c>
      <c r="E45" s="11">
        <f t="shared" si="0"/>
        <v>0.68885306293274329</v>
      </c>
      <c r="F45" s="21">
        <v>1254</v>
      </c>
      <c r="G45" s="11">
        <f t="shared" si="1"/>
        <v>9.3551999319621819E-4</v>
      </c>
      <c r="H45" s="21">
        <v>157</v>
      </c>
      <c r="I45" s="11">
        <f t="shared" si="2"/>
        <v>1.1712650632520436E-4</v>
      </c>
    </row>
    <row r="46" spans="1:9" x14ac:dyDescent="0.45">
      <c r="A46" s="12" t="s">
        <v>47</v>
      </c>
      <c r="B46" s="20">
        <v>726558</v>
      </c>
      <c r="C46" s="21">
        <v>486810</v>
      </c>
      <c r="D46" s="21">
        <v>3</v>
      </c>
      <c r="E46" s="11">
        <f t="shared" si="0"/>
        <v>0.67001808527330231</v>
      </c>
      <c r="F46" s="21">
        <v>528</v>
      </c>
      <c r="G46" s="11">
        <f t="shared" si="1"/>
        <v>7.2671417835878211E-4</v>
      </c>
      <c r="H46" s="21">
        <v>199</v>
      </c>
      <c r="I46" s="11">
        <f t="shared" si="2"/>
        <v>2.738941694950713E-4</v>
      </c>
    </row>
    <row r="47" spans="1:9" x14ac:dyDescent="0.45">
      <c r="A47" s="12" t="s">
        <v>48</v>
      </c>
      <c r="B47" s="20">
        <v>964857</v>
      </c>
      <c r="C47" s="21">
        <v>624818</v>
      </c>
      <c r="D47" s="21">
        <v>14</v>
      </c>
      <c r="E47" s="11">
        <f t="shared" si="0"/>
        <v>0.64756124482695365</v>
      </c>
      <c r="F47" s="21">
        <v>1315</v>
      </c>
      <c r="G47" s="11">
        <f t="shared" si="1"/>
        <v>1.3628962633841077E-3</v>
      </c>
      <c r="H47" s="21">
        <v>161</v>
      </c>
      <c r="I47" s="11">
        <f t="shared" si="2"/>
        <v>1.6686410525082991E-4</v>
      </c>
    </row>
    <row r="48" spans="1:9" x14ac:dyDescent="0.45">
      <c r="A48" s="12" t="s">
        <v>49</v>
      </c>
      <c r="B48" s="20">
        <v>1341487</v>
      </c>
      <c r="C48" s="21">
        <v>902413</v>
      </c>
      <c r="D48" s="21">
        <v>40</v>
      </c>
      <c r="E48" s="11">
        <f t="shared" si="0"/>
        <v>0.67266622785013941</v>
      </c>
      <c r="F48" s="21">
        <v>1395</v>
      </c>
      <c r="G48" s="11">
        <f t="shared" si="1"/>
        <v>1.0398908077379804E-3</v>
      </c>
      <c r="H48" s="21">
        <v>164</v>
      </c>
      <c r="I48" s="11">
        <f t="shared" si="2"/>
        <v>1.2225239603514608E-4</v>
      </c>
    </row>
    <row r="49" spans="1:9" x14ac:dyDescent="0.45">
      <c r="A49" s="12" t="s">
        <v>50</v>
      </c>
      <c r="B49" s="20">
        <v>692927</v>
      </c>
      <c r="C49" s="21">
        <v>449419</v>
      </c>
      <c r="D49" s="21">
        <v>16</v>
      </c>
      <c r="E49" s="11">
        <f t="shared" si="0"/>
        <v>0.64855749595556245</v>
      </c>
      <c r="F49" s="21">
        <v>628</v>
      </c>
      <c r="G49" s="11">
        <f t="shared" si="1"/>
        <v>9.0630037507558514E-4</v>
      </c>
      <c r="H49" s="21">
        <v>130</v>
      </c>
      <c r="I49" s="11">
        <f t="shared" si="2"/>
        <v>1.876099502545001E-4</v>
      </c>
    </row>
    <row r="50" spans="1:9" x14ac:dyDescent="0.45">
      <c r="A50" s="12" t="s">
        <v>51</v>
      </c>
      <c r="B50" s="20">
        <v>5108414</v>
      </c>
      <c r="C50" s="21">
        <v>3161649</v>
      </c>
      <c r="D50" s="21">
        <v>380</v>
      </c>
      <c r="E50" s="11">
        <f t="shared" si="0"/>
        <v>0.61883570908700825</v>
      </c>
      <c r="F50" s="21">
        <v>6514</v>
      </c>
      <c r="G50" s="11">
        <f t="shared" si="1"/>
        <v>1.2751511525886509E-3</v>
      </c>
      <c r="H50" s="21">
        <v>702</v>
      </c>
      <c r="I50" s="11">
        <f t="shared" si="2"/>
        <v>1.3742034220405786E-4</v>
      </c>
    </row>
    <row r="51" spans="1:9" x14ac:dyDescent="0.45">
      <c r="A51" s="12" t="s">
        <v>52</v>
      </c>
      <c r="B51" s="20">
        <v>812168</v>
      </c>
      <c r="C51" s="21">
        <v>514894</v>
      </c>
      <c r="D51" s="21">
        <v>12</v>
      </c>
      <c r="E51" s="11">
        <f t="shared" si="0"/>
        <v>0.63395996887343509</v>
      </c>
      <c r="F51" s="21">
        <v>1519</v>
      </c>
      <c r="G51" s="11">
        <f t="shared" si="1"/>
        <v>1.8703026959939323E-3</v>
      </c>
      <c r="H51" s="21">
        <v>831</v>
      </c>
      <c r="I51" s="11">
        <f t="shared" si="2"/>
        <v>1.0231873208498734E-3</v>
      </c>
    </row>
    <row r="52" spans="1:9" x14ac:dyDescent="0.45">
      <c r="A52" s="12" t="s">
        <v>53</v>
      </c>
      <c r="B52" s="20">
        <v>1319965</v>
      </c>
      <c r="C52" s="21">
        <v>908709</v>
      </c>
      <c r="D52" s="21">
        <v>11</v>
      </c>
      <c r="E52" s="11">
        <f t="shared" si="0"/>
        <v>0.68842582947275122</v>
      </c>
      <c r="F52" s="21">
        <v>1446</v>
      </c>
      <c r="G52" s="11">
        <f t="shared" si="1"/>
        <v>1.0954835923679795E-3</v>
      </c>
      <c r="H52" s="21">
        <v>208</v>
      </c>
      <c r="I52" s="11">
        <f t="shared" si="2"/>
        <v>1.5757993583163189E-4</v>
      </c>
    </row>
    <row r="53" spans="1:9" x14ac:dyDescent="0.45">
      <c r="A53" s="12" t="s">
        <v>54</v>
      </c>
      <c r="B53" s="20">
        <v>1747317</v>
      </c>
      <c r="C53" s="21">
        <v>1177535</v>
      </c>
      <c r="D53" s="21">
        <v>61</v>
      </c>
      <c r="E53" s="11">
        <f t="shared" si="0"/>
        <v>0.67387543302102593</v>
      </c>
      <c r="F53" s="21">
        <v>2134</v>
      </c>
      <c r="G53" s="11">
        <f t="shared" si="1"/>
        <v>1.2213010003336545E-3</v>
      </c>
      <c r="H53" s="21">
        <v>494</v>
      </c>
      <c r="I53" s="11">
        <f t="shared" si="2"/>
        <v>2.8271916315127706E-4</v>
      </c>
    </row>
    <row r="54" spans="1:9" x14ac:dyDescent="0.45">
      <c r="A54" s="12" t="s">
        <v>55</v>
      </c>
      <c r="B54" s="20">
        <v>1131106</v>
      </c>
      <c r="C54" s="21">
        <v>746936</v>
      </c>
      <c r="D54" s="21">
        <v>123</v>
      </c>
      <c r="E54" s="11">
        <f t="shared" si="0"/>
        <v>0.6602502329578307</v>
      </c>
      <c r="F54" s="21">
        <v>1294</v>
      </c>
      <c r="G54" s="11">
        <f t="shared" si="1"/>
        <v>1.1440130279567078E-3</v>
      </c>
      <c r="H54" s="21">
        <v>157</v>
      </c>
      <c r="I54" s="11">
        <f t="shared" si="2"/>
        <v>1.3880219890973966E-4</v>
      </c>
    </row>
    <row r="55" spans="1:9" x14ac:dyDescent="0.45">
      <c r="A55" s="12" t="s">
        <v>56</v>
      </c>
      <c r="B55" s="20">
        <v>1078190</v>
      </c>
      <c r="C55" s="21">
        <v>696413</v>
      </c>
      <c r="D55" s="21">
        <v>126</v>
      </c>
      <c r="E55" s="11">
        <f t="shared" si="0"/>
        <v>0.64579248555449409</v>
      </c>
      <c r="F55" s="21">
        <v>1443</v>
      </c>
      <c r="G55" s="11">
        <f t="shared" si="1"/>
        <v>1.3383540934343669E-3</v>
      </c>
      <c r="H55" s="21">
        <v>220</v>
      </c>
      <c r="I55" s="11">
        <f t="shared" si="2"/>
        <v>2.0404566913067269E-4</v>
      </c>
    </row>
    <row r="56" spans="1:9" x14ac:dyDescent="0.45">
      <c r="A56" s="12" t="s">
        <v>57</v>
      </c>
      <c r="B56" s="20">
        <v>1605061</v>
      </c>
      <c r="C56" s="21">
        <v>1067479</v>
      </c>
      <c r="D56" s="21">
        <v>69</v>
      </c>
      <c r="E56" s="11">
        <f t="shared" si="0"/>
        <v>0.66502768430607928</v>
      </c>
      <c r="F56" s="21">
        <v>2155</v>
      </c>
      <c r="G56" s="11">
        <f t="shared" si="1"/>
        <v>1.3426280994927918E-3</v>
      </c>
      <c r="H56" s="21">
        <v>640</v>
      </c>
      <c r="I56" s="11">
        <f t="shared" si="2"/>
        <v>3.9873873952454142E-4</v>
      </c>
    </row>
    <row r="57" spans="1:9" x14ac:dyDescent="0.45">
      <c r="A57" s="12" t="s">
        <v>58</v>
      </c>
      <c r="B57" s="20">
        <v>1485316</v>
      </c>
      <c r="C57" s="21">
        <v>720088</v>
      </c>
      <c r="D57" s="21">
        <v>87</v>
      </c>
      <c r="E57" s="11">
        <f t="shared" si="0"/>
        <v>0.48474600691031405</v>
      </c>
      <c r="F57" s="21">
        <v>1534</v>
      </c>
      <c r="G57" s="11">
        <f t="shared" si="1"/>
        <v>1.0327768636438307E-3</v>
      </c>
      <c r="H57" s="21">
        <v>264</v>
      </c>
      <c r="I57" s="11">
        <f t="shared" si="2"/>
        <v>1.7773995567273228E-4</v>
      </c>
    </row>
    <row r="58" spans="1:9" ht="9.75" customHeight="1" x14ac:dyDescent="0.45">
      <c r="A58" s="4"/>
      <c r="B58" s="13"/>
      <c r="C58" s="14"/>
      <c r="D58" s="14"/>
      <c r="E58" s="15"/>
      <c r="F58" s="16"/>
      <c r="G58" s="15"/>
      <c r="H58" s="16"/>
      <c r="I58" s="15"/>
    </row>
    <row r="59" spans="1:9" ht="18.75" customHeight="1" x14ac:dyDescent="0.45">
      <c r="A59" s="2" t="s">
        <v>157</v>
      </c>
      <c r="B59" s="13"/>
      <c r="C59" s="14"/>
      <c r="D59" s="14"/>
      <c r="E59" s="15"/>
      <c r="F59" s="16"/>
      <c r="G59" s="15"/>
      <c r="H59" s="16"/>
      <c r="I59" s="15"/>
    </row>
    <row r="60" spans="1:9" ht="18.75" customHeight="1" x14ac:dyDescent="0.45">
      <c r="A60" s="2" t="s">
        <v>59</v>
      </c>
      <c r="B60" s="13"/>
      <c r="C60" s="14"/>
      <c r="D60" s="14"/>
      <c r="E60" s="15"/>
      <c r="F60" s="16"/>
      <c r="G60" s="15"/>
      <c r="H60" s="16"/>
      <c r="I60" s="15"/>
    </row>
    <row r="61" spans="1:9" x14ac:dyDescent="0.45">
      <c r="A61" s="2" t="s">
        <v>60</v>
      </c>
      <c r="B61" s="17"/>
      <c r="C61" s="17"/>
      <c r="D61" s="17"/>
      <c r="E61" s="18"/>
      <c r="F61" s="18"/>
      <c r="G61" s="18"/>
      <c r="H61" s="18"/>
      <c r="I61" s="18"/>
    </row>
    <row r="62" spans="1:9" x14ac:dyDescent="0.45">
      <c r="A62" s="2" t="s">
        <v>61</v>
      </c>
    </row>
    <row r="63" spans="1:9" s="70" customFormat="1" x14ac:dyDescent="0.45">
      <c r="A63" s="77" t="s">
        <v>154</v>
      </c>
      <c r="B63" s="59"/>
      <c r="C63" s="59"/>
      <c r="D63" s="59"/>
      <c r="F63" s="59"/>
      <c r="H63" s="59"/>
    </row>
    <row r="64" spans="1:9" x14ac:dyDescent="0.45">
      <c r="A64" s="49" t="s">
        <v>62</v>
      </c>
      <c r="B64" s="51"/>
      <c r="C64" s="51"/>
      <c r="D64" s="51"/>
      <c r="E64" s="24"/>
      <c r="F64" s="24"/>
      <c r="G64" s="24"/>
      <c r="H64" s="24"/>
      <c r="I64" s="24"/>
    </row>
  </sheetData>
  <mergeCells count="16">
    <mergeCell ref="H7:H9"/>
    <mergeCell ref="E8:E9"/>
    <mergeCell ref="G8:G9"/>
    <mergeCell ref="I8:I9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3:I3"/>
    <mergeCell ref="D8:D9"/>
  </mergeCells>
  <phoneticPr fontId="2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Normal="100" zoomScaleSheetLayoutView="100" workbookViewId="0">
      <selection sqref="A1:I1"/>
    </sheetView>
  </sheetViews>
  <sheetFormatPr defaultRowHeight="18" x14ac:dyDescent="0.45"/>
  <cols>
    <col min="1" max="1" width="13.59765625" customWidth="1"/>
    <col min="2" max="4" width="13.59765625" style="1" customWidth="1"/>
    <col min="5" max="5" width="13.59765625" customWidth="1"/>
    <col min="6" max="6" width="13.59765625" style="1" customWidth="1"/>
    <col min="7" max="7" width="13.59765625" customWidth="1"/>
    <col min="8" max="8" width="13.59765625" style="1" customWidth="1"/>
    <col min="9" max="9" width="15.69921875" customWidth="1"/>
    <col min="11" max="11" width="9.5" bestFit="1" customWidth="1"/>
  </cols>
  <sheetData>
    <row r="1" spans="1:9" x14ac:dyDescent="0.45">
      <c r="A1" s="84" t="s">
        <v>63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3"/>
      <c r="G2" s="2"/>
      <c r="H2" s="3"/>
      <c r="I2" s="2"/>
    </row>
    <row r="3" spans="1:9" x14ac:dyDescent="0.45">
      <c r="A3" s="4"/>
      <c r="B3" s="5"/>
      <c r="C3" s="5"/>
      <c r="D3" s="5"/>
      <c r="E3" s="4"/>
      <c r="F3" s="19"/>
      <c r="G3" s="6"/>
      <c r="H3" s="101">
        <f>'進捗状況 (都道府県別)'!H3</f>
        <v>44832</v>
      </c>
      <c r="I3" s="101"/>
    </row>
    <row r="4" spans="1:9" x14ac:dyDescent="0.45">
      <c r="A4" s="2" t="s">
        <v>64</v>
      </c>
      <c r="B4" s="5"/>
      <c r="C4" s="5"/>
      <c r="D4" s="5"/>
      <c r="E4" s="4"/>
      <c r="F4" s="19"/>
      <c r="G4" s="6"/>
      <c r="H4" s="19"/>
      <c r="I4" s="7" t="s">
        <v>1</v>
      </c>
    </row>
    <row r="5" spans="1:9" ht="24" customHeight="1" x14ac:dyDescent="0.45">
      <c r="A5" s="104" t="s">
        <v>65</v>
      </c>
      <c r="B5" s="85" t="s">
        <v>3</v>
      </c>
      <c r="C5" s="81" t="s">
        <v>4</v>
      </c>
      <c r="D5" s="86"/>
      <c r="E5" s="87"/>
      <c r="F5" s="91" t="str">
        <f>'進捗状況 (都道府県別)'!F5</f>
        <v>直近1週間</v>
      </c>
      <c r="G5" s="92"/>
      <c r="H5" s="91">
        <f>'進捗状況 (都道府県別)'!H5:I5</f>
        <v>44831</v>
      </c>
      <c r="I5" s="92"/>
    </row>
    <row r="6" spans="1:9" ht="23.25" customHeight="1" x14ac:dyDescent="0.45">
      <c r="A6" s="104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99" t="s">
        <v>8</v>
      </c>
      <c r="G7" s="8"/>
      <c r="H7" s="99" t="s">
        <v>8</v>
      </c>
      <c r="I7" s="9"/>
    </row>
    <row r="8" spans="1:9" ht="18.75" customHeight="1" x14ac:dyDescent="0.45">
      <c r="A8" s="80"/>
      <c r="B8" s="85"/>
      <c r="C8" s="100"/>
      <c r="D8" s="102" t="s">
        <v>153</v>
      </c>
      <c r="E8" s="83" t="s">
        <v>9</v>
      </c>
      <c r="F8" s="100"/>
      <c r="G8" s="81" t="s">
        <v>10</v>
      </c>
      <c r="H8" s="10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100"/>
      <c r="G9" s="82"/>
      <c r="H9" s="100"/>
      <c r="I9" s="82"/>
    </row>
    <row r="10" spans="1:9" x14ac:dyDescent="0.45">
      <c r="A10" s="10" t="s">
        <v>66</v>
      </c>
      <c r="B10" s="20">
        <f>SUM(B11:B30)</f>
        <v>27484752</v>
      </c>
      <c r="C10" s="21">
        <f>SUM(C11:C30)</f>
        <v>17183791</v>
      </c>
      <c r="D10" s="21">
        <f>SUM(D11:D30)</f>
        <v>718</v>
      </c>
      <c r="E10" s="11">
        <f>(C10-D10)/$B10</f>
        <v>0.62518566658342056</v>
      </c>
      <c r="F10" s="21">
        <f>SUM(F11:F30)</f>
        <v>34431</v>
      </c>
      <c r="G10" s="11">
        <f>F10/$B10</f>
        <v>1.2527309687931695E-3</v>
      </c>
      <c r="H10" s="21">
        <f>SUM(H11:H30)</f>
        <v>5856</v>
      </c>
      <c r="I10" s="11">
        <f>H10/$B10</f>
        <v>2.1306359249666869E-4</v>
      </c>
    </row>
    <row r="11" spans="1:9" x14ac:dyDescent="0.45">
      <c r="A11" s="12" t="s">
        <v>67</v>
      </c>
      <c r="B11" s="20">
        <v>1960668</v>
      </c>
      <c r="C11" s="21">
        <v>1240023</v>
      </c>
      <c r="D11" s="21">
        <v>14</v>
      </c>
      <c r="E11" s="11">
        <f t="shared" ref="E11:E30" si="0">(C11-D11)/$B11</f>
        <v>0.63244210646575549</v>
      </c>
      <c r="F11" s="21">
        <v>3268</v>
      </c>
      <c r="G11" s="11">
        <f t="shared" ref="G11:G30" si="1">F11/$B11</f>
        <v>1.6667788733227655E-3</v>
      </c>
      <c r="H11" s="21">
        <v>823</v>
      </c>
      <c r="I11" s="11">
        <f t="shared" ref="I11:I30" si="2">H11/$B11</f>
        <v>4.1975489986065972E-4</v>
      </c>
    </row>
    <row r="12" spans="1:9" x14ac:dyDescent="0.45">
      <c r="A12" s="12" t="s">
        <v>68</v>
      </c>
      <c r="B12" s="20">
        <v>1065365</v>
      </c>
      <c r="C12" s="21">
        <v>692714</v>
      </c>
      <c r="D12" s="21">
        <v>10</v>
      </c>
      <c r="E12" s="11">
        <f t="shared" si="0"/>
        <v>0.6502034513992857</v>
      </c>
      <c r="F12" s="21">
        <v>1335</v>
      </c>
      <c r="G12" s="11">
        <f t="shared" si="1"/>
        <v>1.2530916634205178E-3</v>
      </c>
      <c r="H12" s="21">
        <v>346</v>
      </c>
      <c r="I12" s="11">
        <f t="shared" si="2"/>
        <v>3.2477132250449377E-4</v>
      </c>
    </row>
    <row r="13" spans="1:9" x14ac:dyDescent="0.45">
      <c r="A13" s="12" t="s">
        <v>69</v>
      </c>
      <c r="B13" s="20">
        <v>1332226</v>
      </c>
      <c r="C13" s="21">
        <v>870268</v>
      </c>
      <c r="D13" s="21">
        <v>3</v>
      </c>
      <c r="E13" s="11">
        <f t="shared" si="0"/>
        <v>0.65324126687213735</v>
      </c>
      <c r="F13" s="21">
        <v>2707</v>
      </c>
      <c r="G13" s="11">
        <f t="shared" si="1"/>
        <v>2.0319375241137764E-3</v>
      </c>
      <c r="H13" s="21">
        <v>129</v>
      </c>
      <c r="I13" s="11">
        <f t="shared" si="2"/>
        <v>9.6830417661868177E-5</v>
      </c>
    </row>
    <row r="14" spans="1:9" x14ac:dyDescent="0.45">
      <c r="A14" s="12" t="s">
        <v>70</v>
      </c>
      <c r="B14" s="20">
        <v>976328</v>
      </c>
      <c r="C14" s="21">
        <v>649604</v>
      </c>
      <c r="D14" s="21">
        <v>0</v>
      </c>
      <c r="E14" s="11">
        <f t="shared" si="0"/>
        <v>0.66535426618923144</v>
      </c>
      <c r="F14" s="21">
        <v>1222</v>
      </c>
      <c r="G14" s="11">
        <f t="shared" si="1"/>
        <v>1.2516285510607091E-3</v>
      </c>
      <c r="H14" s="21">
        <v>235</v>
      </c>
      <c r="I14" s="11">
        <f t="shared" si="2"/>
        <v>2.406977982809056E-4</v>
      </c>
    </row>
    <row r="15" spans="1:9" x14ac:dyDescent="0.45">
      <c r="A15" s="12" t="s">
        <v>71</v>
      </c>
      <c r="B15" s="20">
        <v>3755776</v>
      </c>
      <c r="C15" s="21">
        <v>2459838</v>
      </c>
      <c r="D15" s="21">
        <v>76</v>
      </c>
      <c r="E15" s="11">
        <f t="shared" si="0"/>
        <v>0.65492776992025081</v>
      </c>
      <c r="F15" s="21">
        <v>4508</v>
      </c>
      <c r="G15" s="11">
        <f t="shared" si="1"/>
        <v>1.2002845750119283E-3</v>
      </c>
      <c r="H15" s="21">
        <v>610</v>
      </c>
      <c r="I15" s="11">
        <f t="shared" si="2"/>
        <v>1.6241650194260786E-4</v>
      </c>
    </row>
    <row r="16" spans="1:9" x14ac:dyDescent="0.45">
      <c r="A16" s="12" t="s">
        <v>72</v>
      </c>
      <c r="B16" s="20">
        <v>1522390</v>
      </c>
      <c r="C16" s="21">
        <v>954617</v>
      </c>
      <c r="D16" s="21">
        <v>61</v>
      </c>
      <c r="E16" s="11">
        <f t="shared" si="0"/>
        <v>0.62701147537753144</v>
      </c>
      <c r="F16" s="21">
        <v>1871</v>
      </c>
      <c r="G16" s="11">
        <f t="shared" si="1"/>
        <v>1.2289886297203738E-3</v>
      </c>
      <c r="H16" s="21">
        <v>339</v>
      </c>
      <c r="I16" s="11">
        <f t="shared" si="2"/>
        <v>2.2267618678525214E-4</v>
      </c>
    </row>
    <row r="17" spans="1:9" x14ac:dyDescent="0.45">
      <c r="A17" s="12" t="s">
        <v>73</v>
      </c>
      <c r="B17" s="20">
        <v>719112</v>
      </c>
      <c r="C17" s="21">
        <v>472979</v>
      </c>
      <c r="D17" s="21">
        <v>17</v>
      </c>
      <c r="E17" s="11">
        <f t="shared" si="0"/>
        <v>0.65770283349464342</v>
      </c>
      <c r="F17" s="21">
        <v>595</v>
      </c>
      <c r="G17" s="11">
        <f t="shared" si="1"/>
        <v>8.2740936043342343E-4</v>
      </c>
      <c r="H17" s="21">
        <v>77</v>
      </c>
      <c r="I17" s="11">
        <f t="shared" si="2"/>
        <v>1.070765054678548E-4</v>
      </c>
    </row>
    <row r="18" spans="1:9" x14ac:dyDescent="0.45">
      <c r="A18" s="12" t="s">
        <v>74</v>
      </c>
      <c r="B18" s="20">
        <v>779613</v>
      </c>
      <c r="C18" s="21">
        <v>548647</v>
      </c>
      <c r="D18" s="21">
        <v>3</v>
      </c>
      <c r="E18" s="11">
        <f t="shared" si="0"/>
        <v>0.70373890635481962</v>
      </c>
      <c r="F18" s="21">
        <v>878</v>
      </c>
      <c r="G18" s="11">
        <f t="shared" si="1"/>
        <v>1.1261997940003566E-3</v>
      </c>
      <c r="H18" s="21">
        <v>44</v>
      </c>
      <c r="I18" s="11">
        <f t="shared" si="2"/>
        <v>5.6438258469266163E-5</v>
      </c>
    </row>
    <row r="19" spans="1:9" x14ac:dyDescent="0.45">
      <c r="A19" s="12" t="s">
        <v>75</v>
      </c>
      <c r="B19" s="20">
        <v>689079</v>
      </c>
      <c r="C19" s="21">
        <v>466317</v>
      </c>
      <c r="D19" s="21">
        <v>13</v>
      </c>
      <c r="E19" s="11">
        <f t="shared" si="0"/>
        <v>0.67670615415649005</v>
      </c>
      <c r="F19" s="21">
        <v>738</v>
      </c>
      <c r="G19" s="11">
        <f t="shared" si="1"/>
        <v>1.0709947625743928E-3</v>
      </c>
      <c r="H19" s="21">
        <v>92</v>
      </c>
      <c r="I19" s="11">
        <f t="shared" si="2"/>
        <v>1.3351154221794597E-4</v>
      </c>
    </row>
    <row r="20" spans="1:9" x14ac:dyDescent="0.45">
      <c r="A20" s="12" t="s">
        <v>76</v>
      </c>
      <c r="B20" s="20">
        <v>795771</v>
      </c>
      <c r="C20" s="21">
        <v>527595</v>
      </c>
      <c r="D20" s="21">
        <v>5</v>
      </c>
      <c r="E20" s="11">
        <f t="shared" si="0"/>
        <v>0.66299224274320123</v>
      </c>
      <c r="F20" s="21">
        <v>865</v>
      </c>
      <c r="G20" s="11">
        <f t="shared" si="1"/>
        <v>1.0869961333097086E-3</v>
      </c>
      <c r="H20" s="21">
        <v>82</v>
      </c>
      <c r="I20" s="11">
        <f t="shared" si="2"/>
        <v>1.0304472015190299E-4</v>
      </c>
    </row>
    <row r="21" spans="1:9" x14ac:dyDescent="0.45">
      <c r="A21" s="12" t="s">
        <v>77</v>
      </c>
      <c r="B21" s="20">
        <v>2293433</v>
      </c>
      <c r="C21" s="21">
        <v>1388071</v>
      </c>
      <c r="D21" s="21">
        <v>31</v>
      </c>
      <c r="E21" s="11">
        <f t="shared" si="0"/>
        <v>0.60522369740036008</v>
      </c>
      <c r="F21" s="21">
        <v>1746</v>
      </c>
      <c r="G21" s="11">
        <f t="shared" si="1"/>
        <v>7.6130412355625819E-4</v>
      </c>
      <c r="H21" s="21">
        <v>339</v>
      </c>
      <c r="I21" s="11">
        <f t="shared" si="2"/>
        <v>1.4781334357707418E-4</v>
      </c>
    </row>
    <row r="22" spans="1:9" x14ac:dyDescent="0.45">
      <c r="A22" s="12" t="s">
        <v>78</v>
      </c>
      <c r="B22" s="20">
        <v>1388807</v>
      </c>
      <c r="C22" s="21">
        <v>844493</v>
      </c>
      <c r="D22" s="21">
        <v>44</v>
      </c>
      <c r="E22" s="11">
        <f t="shared" si="0"/>
        <v>0.60803912998710408</v>
      </c>
      <c r="F22" s="21">
        <v>1978</v>
      </c>
      <c r="G22" s="11">
        <f t="shared" si="1"/>
        <v>1.4242439734246731E-3</v>
      </c>
      <c r="H22" s="21">
        <v>1050</v>
      </c>
      <c r="I22" s="11">
        <f t="shared" si="2"/>
        <v>7.5604457638822381E-4</v>
      </c>
    </row>
    <row r="23" spans="1:9" x14ac:dyDescent="0.45">
      <c r="A23" s="12" t="s">
        <v>79</v>
      </c>
      <c r="B23" s="20">
        <v>2732197</v>
      </c>
      <c r="C23" s="21">
        <v>1512155</v>
      </c>
      <c r="D23" s="21">
        <v>119</v>
      </c>
      <c r="E23" s="11">
        <f t="shared" si="0"/>
        <v>0.55341397417536142</v>
      </c>
      <c r="F23" s="21">
        <v>3519</v>
      </c>
      <c r="G23" s="11">
        <f t="shared" si="1"/>
        <v>1.2879744762182229E-3</v>
      </c>
      <c r="H23" s="21">
        <v>535</v>
      </c>
      <c r="I23" s="11">
        <f t="shared" si="2"/>
        <v>1.9581311303687107E-4</v>
      </c>
    </row>
    <row r="24" spans="1:9" x14ac:dyDescent="0.45">
      <c r="A24" s="12" t="s">
        <v>80</v>
      </c>
      <c r="B24" s="20">
        <v>826154</v>
      </c>
      <c r="C24" s="21">
        <v>494915</v>
      </c>
      <c r="D24" s="21">
        <v>16</v>
      </c>
      <c r="E24" s="11">
        <f t="shared" si="0"/>
        <v>0.59903964636133211</v>
      </c>
      <c r="F24" s="21">
        <v>746</v>
      </c>
      <c r="G24" s="11">
        <f t="shared" si="1"/>
        <v>9.0297934767609911E-4</v>
      </c>
      <c r="H24" s="21">
        <v>144</v>
      </c>
      <c r="I24" s="11">
        <f t="shared" si="2"/>
        <v>1.7430164351924703E-4</v>
      </c>
    </row>
    <row r="25" spans="1:9" x14ac:dyDescent="0.45">
      <c r="A25" s="12" t="s">
        <v>81</v>
      </c>
      <c r="B25" s="20">
        <v>1517627</v>
      </c>
      <c r="C25" s="21">
        <v>914532</v>
      </c>
      <c r="D25" s="21">
        <v>7</v>
      </c>
      <c r="E25" s="11">
        <f t="shared" si="0"/>
        <v>0.60260195687082529</v>
      </c>
      <c r="F25" s="21">
        <v>2006</v>
      </c>
      <c r="G25" s="11">
        <f t="shared" si="1"/>
        <v>1.3218004160442587E-3</v>
      </c>
      <c r="H25" s="21">
        <v>227</v>
      </c>
      <c r="I25" s="11">
        <f t="shared" si="2"/>
        <v>1.4957562035994353E-4</v>
      </c>
    </row>
    <row r="26" spans="1:9" x14ac:dyDescent="0.45">
      <c r="A26" s="12" t="s">
        <v>82</v>
      </c>
      <c r="B26" s="20">
        <v>704487</v>
      </c>
      <c r="C26" s="21">
        <v>435519</v>
      </c>
      <c r="D26" s="21">
        <v>12</v>
      </c>
      <c r="E26" s="11">
        <f t="shared" si="0"/>
        <v>0.61819025759169444</v>
      </c>
      <c r="F26" s="21">
        <v>967</v>
      </c>
      <c r="G26" s="11">
        <f t="shared" si="1"/>
        <v>1.3726300130449533E-3</v>
      </c>
      <c r="H26" s="21">
        <v>208</v>
      </c>
      <c r="I26" s="11">
        <f t="shared" si="2"/>
        <v>2.9525030270253388E-4</v>
      </c>
    </row>
    <row r="27" spans="1:9" x14ac:dyDescent="0.45">
      <c r="A27" s="12" t="s">
        <v>83</v>
      </c>
      <c r="B27" s="20">
        <v>1189149</v>
      </c>
      <c r="C27" s="21">
        <v>716114</v>
      </c>
      <c r="D27" s="21">
        <v>4</v>
      </c>
      <c r="E27" s="11">
        <f t="shared" si="0"/>
        <v>0.60220376084073568</v>
      </c>
      <c r="F27" s="21">
        <v>1109</v>
      </c>
      <c r="G27" s="11">
        <f t="shared" si="1"/>
        <v>9.3259969944893366E-4</v>
      </c>
      <c r="H27" s="21">
        <v>179</v>
      </c>
      <c r="I27" s="11">
        <f t="shared" si="2"/>
        <v>1.5052781442863761E-4</v>
      </c>
    </row>
    <row r="28" spans="1:9" x14ac:dyDescent="0.45">
      <c r="A28" s="12" t="s">
        <v>84</v>
      </c>
      <c r="B28" s="20">
        <v>936583</v>
      </c>
      <c r="C28" s="21">
        <v>605720</v>
      </c>
      <c r="D28" s="21">
        <v>268</v>
      </c>
      <c r="E28" s="11">
        <f t="shared" si="0"/>
        <v>0.64644777878735793</v>
      </c>
      <c r="F28" s="21">
        <v>1127</v>
      </c>
      <c r="G28" s="11">
        <f t="shared" si="1"/>
        <v>1.2033103312787015E-3</v>
      </c>
      <c r="H28" s="21">
        <v>-1</v>
      </c>
      <c r="I28" s="11">
        <f t="shared" si="2"/>
        <v>-1.067711030415884E-6</v>
      </c>
    </row>
    <row r="29" spans="1:9" x14ac:dyDescent="0.45">
      <c r="A29" s="12" t="s">
        <v>85</v>
      </c>
      <c r="B29" s="20">
        <v>1568265</v>
      </c>
      <c r="C29" s="21">
        <v>921991</v>
      </c>
      <c r="D29" s="21">
        <v>5</v>
      </c>
      <c r="E29" s="11">
        <f t="shared" si="0"/>
        <v>0.5879019170867168</v>
      </c>
      <c r="F29" s="21">
        <v>2104</v>
      </c>
      <c r="G29" s="11">
        <f t="shared" si="1"/>
        <v>1.3416099957596452E-3</v>
      </c>
      <c r="H29" s="21">
        <v>183</v>
      </c>
      <c r="I29" s="11">
        <f t="shared" si="2"/>
        <v>1.1668946255894253E-4</v>
      </c>
    </row>
    <row r="30" spans="1:9" x14ac:dyDescent="0.45">
      <c r="A30" s="12" t="s">
        <v>86</v>
      </c>
      <c r="B30" s="20">
        <v>731722</v>
      </c>
      <c r="C30" s="21">
        <v>467679</v>
      </c>
      <c r="D30" s="21">
        <v>10</v>
      </c>
      <c r="E30" s="11">
        <f t="shared" si="0"/>
        <v>0.63913480802818556</v>
      </c>
      <c r="F30" s="21">
        <v>1142</v>
      </c>
      <c r="G30" s="11">
        <f t="shared" si="1"/>
        <v>1.5607020152462274E-3</v>
      </c>
      <c r="H30" s="21">
        <v>215</v>
      </c>
      <c r="I30" s="11">
        <f t="shared" si="2"/>
        <v>2.938274371960936E-4</v>
      </c>
    </row>
    <row r="31" spans="1:9" x14ac:dyDescent="0.45">
      <c r="A31" s="4"/>
      <c r="B31" s="13"/>
      <c r="C31" s="14"/>
      <c r="D31" s="14"/>
      <c r="E31" s="15"/>
      <c r="F31" s="14"/>
      <c r="G31" s="15"/>
      <c r="H31" s="14"/>
      <c r="I31" s="15"/>
    </row>
    <row r="32" spans="1:9" x14ac:dyDescent="0.45">
      <c r="A32" s="4"/>
      <c r="B32" s="13"/>
      <c r="C32" s="14"/>
      <c r="D32" s="14"/>
      <c r="E32" s="15"/>
      <c r="F32" s="14"/>
      <c r="G32" s="15"/>
      <c r="H32" s="14"/>
      <c r="I32" s="15"/>
    </row>
    <row r="33" spans="1:9" x14ac:dyDescent="0.45">
      <c r="A33" s="2" t="s">
        <v>87</v>
      </c>
      <c r="B33" s="5"/>
      <c r="C33" s="5"/>
      <c r="D33" s="5"/>
      <c r="E33" s="4"/>
      <c r="F33" s="19"/>
      <c r="G33" s="6"/>
      <c r="H33" s="19"/>
      <c r="I33" s="6"/>
    </row>
    <row r="34" spans="1:9" ht="22.5" customHeight="1" x14ac:dyDescent="0.45">
      <c r="A34" s="104"/>
      <c r="B34" s="85" t="s">
        <v>3</v>
      </c>
      <c r="C34" s="81" t="s">
        <v>4</v>
      </c>
      <c r="D34" s="86"/>
      <c r="E34" s="87"/>
      <c r="F34" s="91" t="str">
        <f>F5</f>
        <v>直近1週間</v>
      </c>
      <c r="G34" s="92"/>
      <c r="H34" s="105">
        <f>'進捗状況 (都道府県別)'!H5:I5</f>
        <v>44831</v>
      </c>
      <c r="I34" s="106"/>
    </row>
    <row r="35" spans="1:9" ht="24" customHeight="1" x14ac:dyDescent="0.45">
      <c r="A35" s="104"/>
      <c r="B35" s="85"/>
      <c r="C35" s="88"/>
      <c r="D35" s="89"/>
      <c r="E35" s="90"/>
      <c r="F35" s="95" t="s">
        <v>5</v>
      </c>
      <c r="G35" s="96"/>
      <c r="H35" s="97" t="s">
        <v>6</v>
      </c>
      <c r="I35" s="98"/>
    </row>
    <row r="36" spans="1:9" ht="18.75" customHeight="1" x14ac:dyDescent="0.45">
      <c r="A36" s="80"/>
      <c r="B36" s="85"/>
      <c r="C36" s="99" t="s">
        <v>7</v>
      </c>
      <c r="D36" s="69"/>
      <c r="E36" s="8"/>
      <c r="F36" s="99" t="s">
        <v>8</v>
      </c>
      <c r="G36" s="8"/>
      <c r="H36" s="99" t="s">
        <v>8</v>
      </c>
      <c r="I36" s="9"/>
    </row>
    <row r="37" spans="1:9" ht="18.75" customHeight="1" x14ac:dyDescent="0.45">
      <c r="A37" s="80"/>
      <c r="B37" s="85"/>
      <c r="C37" s="100"/>
      <c r="D37" s="83" t="s">
        <v>152</v>
      </c>
      <c r="E37" s="83" t="s">
        <v>9</v>
      </c>
      <c r="F37" s="100"/>
      <c r="G37" s="81" t="s">
        <v>10</v>
      </c>
      <c r="H37" s="100"/>
      <c r="I37" s="83" t="s">
        <v>10</v>
      </c>
    </row>
    <row r="38" spans="1:9" ht="35.1" customHeight="1" x14ac:dyDescent="0.45">
      <c r="A38" s="80"/>
      <c r="B38" s="85"/>
      <c r="C38" s="100"/>
      <c r="D38" s="82"/>
      <c r="E38" s="82"/>
      <c r="F38" s="100"/>
      <c r="G38" s="82"/>
      <c r="H38" s="100"/>
      <c r="I38" s="82"/>
    </row>
    <row r="39" spans="1:9" x14ac:dyDescent="0.45">
      <c r="A39" s="10" t="s">
        <v>66</v>
      </c>
      <c r="B39" s="20">
        <v>9522872</v>
      </c>
      <c r="C39" s="21">
        <v>6004979</v>
      </c>
      <c r="D39" s="21">
        <v>522</v>
      </c>
      <c r="E39" s="11">
        <f t="shared" ref="E39" si="3">(C39-D39)/$B39</f>
        <v>0.63053005437855303</v>
      </c>
      <c r="F39" s="21">
        <v>11703</v>
      </c>
      <c r="G39" s="11">
        <f t="shared" ref="G39" si="4">F39/$B39</f>
        <v>1.2289359764575225E-3</v>
      </c>
      <c r="H39" s="21">
        <v>1815</v>
      </c>
      <c r="I39" s="11">
        <f t="shared" ref="I39" si="5">H39/$B39</f>
        <v>1.905937620499362E-4</v>
      </c>
    </row>
    <row r="40" spans="1:9" ht="18.75" customHeight="1" x14ac:dyDescent="0.45">
      <c r="A40" s="4"/>
      <c r="B40" s="13"/>
      <c r="C40" s="14"/>
      <c r="D40" s="14"/>
      <c r="E40" s="15"/>
      <c r="F40" s="14"/>
      <c r="G40" s="15"/>
      <c r="H40" s="14"/>
      <c r="I40" s="15"/>
    </row>
    <row r="41" spans="1:9" ht="18.75" customHeight="1" x14ac:dyDescent="0.45">
      <c r="A41" s="2" t="s">
        <v>158</v>
      </c>
      <c r="B41" s="13"/>
      <c r="C41" s="14"/>
      <c r="D41" s="14"/>
      <c r="E41" s="15"/>
      <c r="F41" s="14"/>
      <c r="G41" s="15"/>
      <c r="H41" s="14"/>
      <c r="I41" s="15"/>
    </row>
    <row r="42" spans="1:9" ht="18.75" customHeight="1" x14ac:dyDescent="0.45">
      <c r="A42" s="2" t="s">
        <v>88</v>
      </c>
      <c r="B42" s="13"/>
      <c r="C42" s="14"/>
      <c r="D42" s="14"/>
      <c r="E42" s="15"/>
      <c r="F42" s="14"/>
      <c r="G42" s="15"/>
      <c r="H42" s="14"/>
      <c r="I42" s="15"/>
    </row>
    <row r="43" spans="1:9" x14ac:dyDescent="0.45">
      <c r="A43" s="2" t="s">
        <v>60</v>
      </c>
      <c r="B43" s="17"/>
      <c r="C43" s="17"/>
      <c r="D43" s="17"/>
      <c r="E43" s="18"/>
      <c r="F43" s="17"/>
      <c r="G43" s="18"/>
      <c r="H43" s="17"/>
      <c r="I43" s="18"/>
    </row>
    <row r="44" spans="1:9" x14ac:dyDescent="0.45">
      <c r="A44" s="2" t="s">
        <v>89</v>
      </c>
      <c r="B44" s="17"/>
      <c r="C44" s="17"/>
      <c r="D44" s="17"/>
      <c r="E44" s="18"/>
      <c r="F44" s="17"/>
      <c r="G44" s="18"/>
      <c r="H44" s="17"/>
      <c r="I44" s="18"/>
    </row>
    <row r="45" spans="1:9" s="70" customFormat="1" x14ac:dyDescent="0.45">
      <c r="A45" s="77" t="s">
        <v>154</v>
      </c>
      <c r="B45" s="59"/>
      <c r="C45" s="59"/>
      <c r="D45" s="59"/>
      <c r="F45" s="59"/>
      <c r="H45" s="59"/>
    </row>
    <row r="46" spans="1:9" x14ac:dyDescent="0.45">
      <c r="A46" s="49" t="s">
        <v>155</v>
      </c>
      <c r="B46" s="50"/>
      <c r="C46" s="50"/>
      <c r="D46" s="50"/>
      <c r="F46" s="50"/>
      <c r="H46" s="50"/>
    </row>
  </sheetData>
  <mergeCells count="30"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7:H9"/>
    <mergeCell ref="E8:E9"/>
    <mergeCell ref="G8:G9"/>
    <mergeCell ref="I8:I9"/>
    <mergeCell ref="H3:I3"/>
    <mergeCell ref="D8:D9"/>
    <mergeCell ref="A34:A38"/>
    <mergeCell ref="B34:B38"/>
    <mergeCell ref="C34:E35"/>
    <mergeCell ref="F34:G34"/>
    <mergeCell ref="H34:I34"/>
    <mergeCell ref="F35:G35"/>
    <mergeCell ref="H35:I35"/>
    <mergeCell ref="C36:C38"/>
    <mergeCell ref="F36:F38"/>
    <mergeCell ref="H36:H38"/>
    <mergeCell ref="E37:E38"/>
    <mergeCell ref="G37:G38"/>
    <mergeCell ref="I37:I38"/>
    <mergeCell ref="D37:D38"/>
  </mergeCells>
  <phoneticPr fontId="2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2"/>
  <sheetViews>
    <sheetView view="pageBreakPreview" zoomScaleNormal="100" zoomScaleSheetLayoutView="100" workbookViewId="0">
      <selection activeCell="G25" sqref="G25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5" width="13.8984375" style="75" customWidth="1"/>
    <col min="6" max="7" width="14" customWidth="1"/>
    <col min="8" max="8" width="14" style="75" customWidth="1"/>
    <col min="9" max="10" width="14.09765625" customWidth="1"/>
    <col min="11" max="11" width="14.09765625" style="75" customWidth="1"/>
    <col min="12" max="12" width="12.8984375" customWidth="1"/>
    <col min="13" max="28" width="13.09765625" customWidth="1"/>
    <col min="30" max="30" width="11.59765625" bestFit="1" customWidth="1"/>
  </cols>
  <sheetData>
    <row r="1" spans="1:31" x14ac:dyDescent="0.45">
      <c r="A1" s="22" t="s">
        <v>90</v>
      </c>
      <c r="B1" s="23"/>
      <c r="C1" s="24"/>
      <c r="D1" s="24"/>
      <c r="E1" s="71"/>
      <c r="F1" s="24"/>
      <c r="G1" s="24"/>
      <c r="H1" s="71"/>
      <c r="M1" s="25"/>
    </row>
    <row r="2" spans="1:31" x14ac:dyDescent="0.45">
      <c r="A2" s="22"/>
      <c r="B2" s="22"/>
      <c r="C2" s="22"/>
      <c r="D2" s="22"/>
      <c r="E2" s="72"/>
      <c r="F2" s="22"/>
      <c r="G2" s="22"/>
      <c r="H2" s="72"/>
      <c r="I2" s="22"/>
      <c r="J2" s="22"/>
      <c r="K2" s="72"/>
      <c r="L2" s="22"/>
      <c r="S2" s="26"/>
      <c r="T2" s="26"/>
      <c r="U2" s="26"/>
      <c r="V2" s="26"/>
      <c r="W2" s="26"/>
      <c r="X2" s="26"/>
      <c r="Y2" s="107">
        <f>'進捗状況 (都道府県別)'!H3</f>
        <v>44832</v>
      </c>
      <c r="Z2" s="107"/>
      <c r="AA2" s="107"/>
      <c r="AB2" s="107"/>
    </row>
    <row r="3" spans="1:31" x14ac:dyDescent="0.45">
      <c r="A3" s="109" t="s">
        <v>2</v>
      </c>
      <c r="B3" s="127" t="str">
        <f>_xlfn.CONCAT("接種回数（",TEXT('進捗状況 (都道府県別)'!H3-1,"m月d日"),"まで）")</f>
        <v>接種回数（9月27日まで）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9"/>
    </row>
    <row r="4" spans="1:31" x14ac:dyDescent="0.45">
      <c r="A4" s="110"/>
      <c r="B4" s="110"/>
      <c r="C4" s="112" t="s">
        <v>91</v>
      </c>
      <c r="D4" s="113"/>
      <c r="E4" s="114"/>
      <c r="F4" s="112" t="s">
        <v>92</v>
      </c>
      <c r="G4" s="113"/>
      <c r="H4" s="114"/>
      <c r="I4" s="121" t="s">
        <v>93</v>
      </c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3"/>
      <c r="V4" s="121" t="s">
        <v>94</v>
      </c>
      <c r="W4" s="122"/>
      <c r="X4" s="122"/>
      <c r="Y4" s="122"/>
      <c r="Z4" s="122"/>
      <c r="AA4" s="122"/>
      <c r="AB4" s="123"/>
    </row>
    <row r="5" spans="1:31" x14ac:dyDescent="0.45">
      <c r="A5" s="110"/>
      <c r="B5" s="110"/>
      <c r="C5" s="115"/>
      <c r="D5" s="116"/>
      <c r="E5" s="117"/>
      <c r="F5" s="115"/>
      <c r="G5" s="116"/>
      <c r="H5" s="117"/>
      <c r="I5" s="118"/>
      <c r="J5" s="119"/>
      <c r="K5" s="120"/>
      <c r="L5" s="61" t="s">
        <v>95</v>
      </c>
      <c r="M5" s="61" t="s">
        <v>96</v>
      </c>
      <c r="N5" s="62" t="s">
        <v>97</v>
      </c>
      <c r="O5" s="63" t="s">
        <v>98</v>
      </c>
      <c r="P5" s="63" t="s">
        <v>99</v>
      </c>
      <c r="Q5" s="63" t="s">
        <v>100</v>
      </c>
      <c r="R5" s="63" t="s">
        <v>101</v>
      </c>
      <c r="S5" s="63" t="s">
        <v>102</v>
      </c>
      <c r="T5" s="63" t="s">
        <v>146</v>
      </c>
      <c r="U5" s="63" t="s">
        <v>150</v>
      </c>
      <c r="V5" s="64"/>
      <c r="W5" s="65"/>
      <c r="X5" s="61" t="s">
        <v>103</v>
      </c>
      <c r="Y5" s="61" t="s">
        <v>104</v>
      </c>
      <c r="Z5" s="61" t="s">
        <v>105</v>
      </c>
      <c r="AA5" s="61" t="s">
        <v>145</v>
      </c>
      <c r="AB5" s="61" t="s">
        <v>151</v>
      </c>
    </row>
    <row r="6" spans="1:31" x14ac:dyDescent="0.45">
      <c r="A6" s="111"/>
      <c r="B6" s="111"/>
      <c r="C6" s="52" t="s">
        <v>7</v>
      </c>
      <c r="D6" s="78" t="s">
        <v>147</v>
      </c>
      <c r="E6" s="60" t="s">
        <v>106</v>
      </c>
      <c r="F6" s="52" t="s">
        <v>7</v>
      </c>
      <c r="G6" s="78" t="s">
        <v>147</v>
      </c>
      <c r="H6" s="60" t="s">
        <v>106</v>
      </c>
      <c r="I6" s="52" t="s">
        <v>7</v>
      </c>
      <c r="J6" s="78" t="s">
        <v>147</v>
      </c>
      <c r="K6" s="60" t="s">
        <v>106</v>
      </c>
      <c r="L6" s="124" t="s">
        <v>7</v>
      </c>
      <c r="M6" s="125"/>
      <c r="N6" s="125"/>
      <c r="O6" s="125"/>
      <c r="P6" s="125"/>
      <c r="Q6" s="125"/>
      <c r="R6" s="125"/>
      <c r="S6" s="125"/>
      <c r="T6" s="125"/>
      <c r="U6" s="126"/>
      <c r="V6" s="60" t="s">
        <v>7</v>
      </c>
      <c r="W6" s="60" t="s">
        <v>106</v>
      </c>
      <c r="X6" s="66" t="s">
        <v>107</v>
      </c>
      <c r="Y6" s="66" t="s">
        <v>107</v>
      </c>
      <c r="Z6" s="66" t="s">
        <v>107</v>
      </c>
      <c r="AA6" s="66" t="s">
        <v>107</v>
      </c>
      <c r="AB6" s="66" t="s">
        <v>107</v>
      </c>
      <c r="AD6" s="58" t="s">
        <v>108</v>
      </c>
    </row>
    <row r="7" spans="1:31" x14ac:dyDescent="0.45">
      <c r="A7" s="28" t="s">
        <v>11</v>
      </c>
      <c r="B7" s="30">
        <f>C7+F7+I7+V7</f>
        <v>323378966</v>
      </c>
      <c r="C7" s="30">
        <f>SUM(C8:C54)</f>
        <v>104210433</v>
      </c>
      <c r="D7" s="30">
        <f>SUM(D8:D54)</f>
        <v>1629668</v>
      </c>
      <c r="E7" s="73">
        <f t="shared" ref="E7:E54" si="0">(C7-D7)/AD7</f>
        <v>0.81465863321933152</v>
      </c>
      <c r="F7" s="30">
        <f>SUM(F8:F54)</f>
        <v>102825911</v>
      </c>
      <c r="G7" s="30">
        <f>SUM(G8:G54)</f>
        <v>1533722</v>
      </c>
      <c r="H7" s="73">
        <f>(F7-G7)/AD7</f>
        <v>0.80442523748515815</v>
      </c>
      <c r="I7" s="30">
        <f>SUM(I8:I54)</f>
        <v>82278214</v>
      </c>
      <c r="J7" s="30">
        <f>SUM(J8:J54)</f>
        <v>3993</v>
      </c>
      <c r="K7" s="73">
        <f>(I7-J7)/AD7</f>
        <v>0.65339154400969046</v>
      </c>
      <c r="L7" s="53">
        <f>SUM(L8:L54)</f>
        <v>1040341</v>
      </c>
      <c r="M7" s="53">
        <f t="shared" ref="M7" si="1">SUM(M8:M54)</f>
        <v>5309321</v>
      </c>
      <c r="N7" s="53">
        <f t="shared" ref="N7:U7" si="2">SUM(N8:N54)</f>
        <v>23303720</v>
      </c>
      <c r="O7" s="53">
        <f t="shared" si="2"/>
        <v>25519721</v>
      </c>
      <c r="P7" s="53">
        <f t="shared" si="2"/>
        <v>13761615</v>
      </c>
      <c r="Q7" s="53">
        <f t="shared" si="2"/>
        <v>6565202</v>
      </c>
      <c r="R7" s="53">
        <f t="shared" si="2"/>
        <v>2734252</v>
      </c>
      <c r="S7" s="53">
        <f t="shared" ref="S7:T7" si="3">SUM(S8:S54)</f>
        <v>1865997</v>
      </c>
      <c r="T7" s="53">
        <f t="shared" si="3"/>
        <v>1554701</v>
      </c>
      <c r="U7" s="53">
        <f t="shared" si="2"/>
        <v>623344</v>
      </c>
      <c r="V7" s="53">
        <f>SUM(V8:V54)</f>
        <v>34064408</v>
      </c>
      <c r="W7" s="54">
        <f>V7/AD7</f>
        <v>0.27052697513715812</v>
      </c>
      <c r="X7" s="53">
        <f>SUM(X8:X54)</f>
        <v>6962</v>
      </c>
      <c r="Y7" s="53">
        <f t="shared" ref="Y7" si="4">SUM(Y8:Y54)</f>
        <v>758453</v>
      </c>
      <c r="Z7" s="53">
        <f t="shared" ref="Z7:AB7" si="5">SUM(Z8:Z54)</f>
        <v>12715016</v>
      </c>
      <c r="AA7" s="53">
        <f t="shared" ref="AA7" si="6">SUM(AA8:AA54)</f>
        <v>15065930</v>
      </c>
      <c r="AB7" s="53">
        <f t="shared" si="5"/>
        <v>5518047</v>
      </c>
      <c r="AD7" s="59">
        <f>SUM(AD8:AD54)</f>
        <v>125918711</v>
      </c>
    </row>
    <row r="8" spans="1:31" x14ac:dyDescent="0.45">
      <c r="A8" s="31" t="s">
        <v>12</v>
      </c>
      <c r="B8" s="30">
        <f>C8+F8+I8+V8</f>
        <v>13723151</v>
      </c>
      <c r="C8" s="32">
        <f>SUM(一般接種!D7+一般接種!G7+一般接種!J7+一般接種!M7+医療従事者等!C5)</f>
        <v>4336839</v>
      </c>
      <c r="D8" s="32">
        <v>66684</v>
      </c>
      <c r="E8" s="73">
        <f t="shared" si="0"/>
        <v>0.8240763202062934</v>
      </c>
      <c r="F8" s="32">
        <f>SUM(一般接種!E7+一般接種!H7+一般接種!K7+一般接種!N7+医療従事者等!D5)</f>
        <v>4274971</v>
      </c>
      <c r="G8" s="32">
        <v>62219</v>
      </c>
      <c r="H8" s="73">
        <f t="shared" ref="H8:H54" si="7">(F8-G8)/AD8</f>
        <v>0.81299839610077451</v>
      </c>
      <c r="I8" s="29">
        <f>SUM(L8:U8)</f>
        <v>3509170</v>
      </c>
      <c r="J8" s="32">
        <v>77</v>
      </c>
      <c r="K8" s="73">
        <f>(I8-J8)/AD8</f>
        <v>0.67720268859131871</v>
      </c>
      <c r="L8" s="67">
        <v>42166</v>
      </c>
      <c r="M8" s="67">
        <v>231909</v>
      </c>
      <c r="N8" s="67">
        <v>924146</v>
      </c>
      <c r="O8" s="67">
        <v>1076130</v>
      </c>
      <c r="P8" s="67">
        <v>656749</v>
      </c>
      <c r="Q8" s="67">
        <v>306620</v>
      </c>
      <c r="R8" s="67">
        <v>121208</v>
      </c>
      <c r="S8" s="67">
        <v>68406</v>
      </c>
      <c r="T8" s="67">
        <v>56599</v>
      </c>
      <c r="U8" s="67">
        <v>25237</v>
      </c>
      <c r="V8" s="67">
        <f>SUM(X8:AB8)</f>
        <v>1602171</v>
      </c>
      <c r="W8" s="68">
        <f t="shared" ref="W8:W54" si="8">V8/AD8</f>
        <v>0.30919514210168886</v>
      </c>
      <c r="X8" s="67">
        <v>158</v>
      </c>
      <c r="Y8" s="67">
        <v>26879</v>
      </c>
      <c r="Z8" s="67">
        <v>526919</v>
      </c>
      <c r="AA8" s="67">
        <v>753949</v>
      </c>
      <c r="AB8" s="67">
        <v>294266</v>
      </c>
      <c r="AD8" s="59">
        <v>5181747</v>
      </c>
      <c r="AE8">
        <v>0</v>
      </c>
    </row>
    <row r="9" spans="1:31" x14ac:dyDescent="0.45">
      <c r="A9" s="31" t="s">
        <v>13</v>
      </c>
      <c r="B9" s="30">
        <f>C9+F9+I9+V9</f>
        <v>3473033</v>
      </c>
      <c r="C9" s="32">
        <f>SUM(一般接種!D8+一般接種!G8+一般接種!J8+一般接種!M8+医療従事者等!C6)</f>
        <v>1099222</v>
      </c>
      <c r="D9" s="32">
        <v>18618</v>
      </c>
      <c r="E9" s="73">
        <f t="shared" si="0"/>
        <v>0.86962162022961276</v>
      </c>
      <c r="F9" s="32">
        <f>SUM(一般接種!E8+一般接種!H8+一般接種!K8+一般接種!N8+医療従事者等!D6)</f>
        <v>1085776</v>
      </c>
      <c r="G9" s="32">
        <v>17525</v>
      </c>
      <c r="H9" s="73">
        <f t="shared" si="7"/>
        <v>0.85968048002034425</v>
      </c>
      <c r="I9" s="29">
        <f t="shared" ref="I9:I54" si="9">SUM(L9:U9)</f>
        <v>899106</v>
      </c>
      <c r="J9" s="32">
        <v>41</v>
      </c>
      <c r="K9" s="73">
        <f t="shared" ref="K9:K54" si="10">(I9-J9)/AD9</f>
        <v>0.7235271773857368</v>
      </c>
      <c r="L9" s="67">
        <v>10727</v>
      </c>
      <c r="M9" s="67">
        <v>43977</v>
      </c>
      <c r="N9" s="67">
        <v>228425</v>
      </c>
      <c r="O9" s="67">
        <v>263849</v>
      </c>
      <c r="P9" s="67">
        <v>181708</v>
      </c>
      <c r="Q9" s="67">
        <v>92301</v>
      </c>
      <c r="R9" s="67">
        <v>41316</v>
      </c>
      <c r="S9" s="67">
        <v>18934</v>
      </c>
      <c r="T9" s="67">
        <v>12002</v>
      </c>
      <c r="U9" s="67">
        <v>5867</v>
      </c>
      <c r="V9" s="67">
        <f t="shared" ref="V9:V54" si="11">SUM(X9:AB9)</f>
        <v>388929</v>
      </c>
      <c r="W9" s="68">
        <f t="shared" si="8"/>
        <v>0.31299261073833062</v>
      </c>
      <c r="X9" s="67">
        <v>71</v>
      </c>
      <c r="Y9" s="67">
        <v>5727</v>
      </c>
      <c r="Z9" s="67">
        <v>121782</v>
      </c>
      <c r="AA9" s="67">
        <v>172331</v>
      </c>
      <c r="AB9" s="67">
        <v>89018</v>
      </c>
      <c r="AD9" s="59">
        <v>1242614</v>
      </c>
      <c r="AE9">
        <v>0</v>
      </c>
    </row>
    <row r="10" spans="1:31" x14ac:dyDescent="0.45">
      <c r="A10" s="31" t="s">
        <v>14</v>
      </c>
      <c r="B10" s="30">
        <f t="shared" ref="B10:B54" si="12">C10+F10+I10+V10</f>
        <v>3416203</v>
      </c>
      <c r="C10" s="32">
        <f>SUM(一般接種!D9+一般接種!G9+一般接種!J9+一般接種!M9+医療従事者等!C7)</f>
        <v>1064541</v>
      </c>
      <c r="D10" s="32">
        <v>19979</v>
      </c>
      <c r="E10" s="73">
        <f t="shared" si="0"/>
        <v>0.86603854616967546</v>
      </c>
      <c r="F10" s="32">
        <f>SUM(一般接種!E9+一般接種!H9+一般接種!K9+一般接種!N9+医療従事者等!D7)</f>
        <v>1049831</v>
      </c>
      <c r="G10" s="32">
        <v>18845</v>
      </c>
      <c r="H10" s="73">
        <f t="shared" si="7"/>
        <v>0.85478278604935753</v>
      </c>
      <c r="I10" s="29">
        <f t="shared" si="9"/>
        <v>887405</v>
      </c>
      <c r="J10" s="32">
        <v>60</v>
      </c>
      <c r="K10" s="73">
        <f t="shared" si="10"/>
        <v>0.73569110665612059</v>
      </c>
      <c r="L10" s="67">
        <v>10460</v>
      </c>
      <c r="M10" s="67">
        <v>47809</v>
      </c>
      <c r="N10" s="67">
        <v>221639</v>
      </c>
      <c r="O10" s="67">
        <v>256831</v>
      </c>
      <c r="P10" s="67">
        <v>168650</v>
      </c>
      <c r="Q10" s="67">
        <v>106801</v>
      </c>
      <c r="R10" s="67">
        <v>40211</v>
      </c>
      <c r="S10" s="67">
        <v>17215</v>
      </c>
      <c r="T10" s="67">
        <v>12348</v>
      </c>
      <c r="U10" s="67">
        <v>5441</v>
      </c>
      <c r="V10" s="67">
        <f t="shared" si="11"/>
        <v>414426</v>
      </c>
      <c r="W10" s="68">
        <f t="shared" si="8"/>
        <v>0.34359749879367035</v>
      </c>
      <c r="X10" s="67">
        <v>6</v>
      </c>
      <c r="Y10" s="67">
        <v>5460</v>
      </c>
      <c r="Z10" s="67">
        <v>132672</v>
      </c>
      <c r="AA10" s="67">
        <v>186381</v>
      </c>
      <c r="AB10" s="67">
        <v>89907</v>
      </c>
      <c r="AD10" s="59">
        <v>1206138</v>
      </c>
      <c r="AE10">
        <v>0</v>
      </c>
    </row>
    <row r="11" spans="1:31" x14ac:dyDescent="0.45">
      <c r="A11" s="31" t="s">
        <v>15</v>
      </c>
      <c r="B11" s="30">
        <f t="shared" si="12"/>
        <v>6088735</v>
      </c>
      <c r="C11" s="32">
        <f>SUM(一般接種!D10+一般接種!G10+一般接種!J10+一般接種!M10+医療従事者等!C8)</f>
        <v>1944257</v>
      </c>
      <c r="D11" s="32">
        <v>28510</v>
      </c>
      <c r="E11" s="73">
        <f t="shared" si="0"/>
        <v>0.84459476141014811</v>
      </c>
      <c r="F11" s="32">
        <f>SUM(一般接種!E10+一般接種!H10+一般接種!K10+一般接種!N10+医療従事者等!D8)</f>
        <v>1911106</v>
      </c>
      <c r="G11" s="32">
        <v>26868</v>
      </c>
      <c r="H11" s="73">
        <f t="shared" si="7"/>
        <v>0.8307033987525152</v>
      </c>
      <c r="I11" s="29">
        <f t="shared" si="9"/>
        <v>1554192</v>
      </c>
      <c r="J11" s="32">
        <v>29</v>
      </c>
      <c r="K11" s="73">
        <f t="shared" si="10"/>
        <v>0.68518334006394377</v>
      </c>
      <c r="L11" s="67">
        <v>18983</v>
      </c>
      <c r="M11" s="67">
        <v>126109</v>
      </c>
      <c r="N11" s="67">
        <v>460729</v>
      </c>
      <c r="O11" s="67">
        <v>394195</v>
      </c>
      <c r="P11" s="67">
        <v>269973</v>
      </c>
      <c r="Q11" s="67">
        <v>151317</v>
      </c>
      <c r="R11" s="67">
        <v>60508</v>
      </c>
      <c r="S11" s="67">
        <v>35677</v>
      </c>
      <c r="T11" s="67">
        <v>25467</v>
      </c>
      <c r="U11" s="67">
        <v>11234</v>
      </c>
      <c r="V11" s="67">
        <f t="shared" si="11"/>
        <v>679180</v>
      </c>
      <c r="W11" s="68">
        <f t="shared" si="8"/>
        <v>0.29942986733349675</v>
      </c>
      <c r="X11" s="67">
        <v>26</v>
      </c>
      <c r="Y11" s="67">
        <v>24647</v>
      </c>
      <c r="Z11" s="67">
        <v>276733</v>
      </c>
      <c r="AA11" s="67">
        <v>276515</v>
      </c>
      <c r="AB11" s="67">
        <v>101259</v>
      </c>
      <c r="AD11" s="59">
        <v>2268244</v>
      </c>
      <c r="AE11">
        <v>0</v>
      </c>
    </row>
    <row r="12" spans="1:31" x14ac:dyDescent="0.45">
      <c r="A12" s="31" t="s">
        <v>16</v>
      </c>
      <c r="B12" s="30">
        <f t="shared" si="12"/>
        <v>2751328</v>
      </c>
      <c r="C12" s="32">
        <f>SUM(一般接種!D11+一般接種!G11+一般接種!J11+一般接種!M11+医療従事者等!C9)</f>
        <v>859404</v>
      </c>
      <c r="D12" s="32">
        <v>16651</v>
      </c>
      <c r="E12" s="73">
        <f t="shared" si="0"/>
        <v>0.88115644117576331</v>
      </c>
      <c r="F12" s="32">
        <f>SUM(一般接種!E11+一般接種!H11+一般接種!K11+一般接種!N11+医療従事者等!D9)</f>
        <v>850051</v>
      </c>
      <c r="G12" s="32">
        <v>15654</v>
      </c>
      <c r="H12" s="73">
        <f t="shared" si="7"/>
        <v>0.87241966631709811</v>
      </c>
      <c r="I12" s="29">
        <f t="shared" si="9"/>
        <v>733223</v>
      </c>
      <c r="J12" s="32">
        <v>5</v>
      </c>
      <c r="K12" s="73">
        <f t="shared" si="10"/>
        <v>0.76663003689813125</v>
      </c>
      <c r="L12" s="67">
        <v>4887</v>
      </c>
      <c r="M12" s="67">
        <v>29845</v>
      </c>
      <c r="N12" s="67">
        <v>127784</v>
      </c>
      <c r="O12" s="67">
        <v>229462</v>
      </c>
      <c r="P12" s="67">
        <v>189361</v>
      </c>
      <c r="Q12" s="67">
        <v>89894</v>
      </c>
      <c r="R12" s="67">
        <v>30914</v>
      </c>
      <c r="S12" s="67">
        <v>14013</v>
      </c>
      <c r="T12" s="67">
        <v>11826</v>
      </c>
      <c r="U12" s="67">
        <v>5237</v>
      </c>
      <c r="V12" s="67">
        <f t="shared" si="11"/>
        <v>308650</v>
      </c>
      <c r="W12" s="68">
        <f t="shared" si="8"/>
        <v>0.32271488273420484</v>
      </c>
      <c r="X12" s="67">
        <v>3</v>
      </c>
      <c r="Y12" s="67">
        <v>1518</v>
      </c>
      <c r="Z12" s="67">
        <v>58170</v>
      </c>
      <c r="AA12" s="67">
        <v>139214</v>
      </c>
      <c r="AB12" s="67">
        <v>109745</v>
      </c>
      <c r="AD12" s="59">
        <v>956417</v>
      </c>
      <c r="AE12">
        <v>0</v>
      </c>
    </row>
    <row r="13" spans="1:31" x14ac:dyDescent="0.45">
      <c r="A13" s="31" t="s">
        <v>17</v>
      </c>
      <c r="B13" s="30">
        <f t="shared" si="12"/>
        <v>3016568</v>
      </c>
      <c r="C13" s="32">
        <f>SUM(一般接種!D12+一般接種!G12+一般接種!J12+一般接種!M12+医療従事者等!C10)</f>
        <v>937408</v>
      </c>
      <c r="D13" s="32">
        <v>17928</v>
      </c>
      <c r="E13" s="73">
        <f t="shared" si="0"/>
        <v>0.87059026262193973</v>
      </c>
      <c r="F13" s="32">
        <f>SUM(一般接種!E12+一般接種!H12+一般接種!K12+一般接種!N12+医療従事者等!D10)</f>
        <v>928417</v>
      </c>
      <c r="G13" s="32">
        <v>16758</v>
      </c>
      <c r="H13" s="73">
        <f t="shared" si="7"/>
        <v>0.863185113576864</v>
      </c>
      <c r="I13" s="29">
        <f t="shared" si="9"/>
        <v>784159</v>
      </c>
      <c r="J13" s="32">
        <v>41</v>
      </c>
      <c r="K13" s="73">
        <f t="shared" si="10"/>
        <v>0.74242560528406287</v>
      </c>
      <c r="L13" s="67">
        <v>9650</v>
      </c>
      <c r="M13" s="67">
        <v>34751</v>
      </c>
      <c r="N13" s="67">
        <v>192908</v>
      </c>
      <c r="O13" s="67">
        <v>270885</v>
      </c>
      <c r="P13" s="67">
        <v>142580</v>
      </c>
      <c r="Q13" s="67">
        <v>77146</v>
      </c>
      <c r="R13" s="67">
        <v>25827</v>
      </c>
      <c r="S13" s="67">
        <v>13619</v>
      </c>
      <c r="T13" s="67">
        <v>10591</v>
      </c>
      <c r="U13" s="67">
        <v>6202</v>
      </c>
      <c r="V13" s="67">
        <f t="shared" si="11"/>
        <v>366584</v>
      </c>
      <c r="W13" s="68">
        <f t="shared" si="8"/>
        <v>0.34709233570387737</v>
      </c>
      <c r="X13" s="67">
        <v>2</v>
      </c>
      <c r="Y13" s="67">
        <v>3617</v>
      </c>
      <c r="Z13" s="67">
        <v>100212</v>
      </c>
      <c r="AA13" s="67">
        <v>177912</v>
      </c>
      <c r="AB13" s="67">
        <v>84841</v>
      </c>
      <c r="AD13" s="59">
        <v>1056157</v>
      </c>
      <c r="AE13">
        <v>0</v>
      </c>
    </row>
    <row r="14" spans="1:31" x14ac:dyDescent="0.45">
      <c r="A14" s="31" t="s">
        <v>18</v>
      </c>
      <c r="B14" s="30">
        <f t="shared" si="12"/>
        <v>5109987</v>
      </c>
      <c r="C14" s="32">
        <f>SUM(一般接種!D13+一般接種!G13+一般接種!J13+一般接種!M13+医療従事者等!C11)</f>
        <v>1604079</v>
      </c>
      <c r="D14" s="32">
        <v>27933</v>
      </c>
      <c r="E14" s="73">
        <f t="shared" si="0"/>
        <v>0.85635674603713619</v>
      </c>
      <c r="F14" s="32">
        <f>SUM(一般接種!E13+一般接種!H13+一般接種!K13+一般接種!N13+医療従事者等!D11)</f>
        <v>1585397</v>
      </c>
      <c r="G14" s="32">
        <v>26309</v>
      </c>
      <c r="H14" s="73">
        <f t="shared" si="7"/>
        <v>0.84708873826761388</v>
      </c>
      <c r="I14" s="29">
        <f t="shared" si="9"/>
        <v>1330295</v>
      </c>
      <c r="J14" s="32">
        <v>113</v>
      </c>
      <c r="K14" s="73">
        <f t="shared" si="10"/>
        <v>0.7227187894758289</v>
      </c>
      <c r="L14" s="67">
        <v>19153</v>
      </c>
      <c r="M14" s="67">
        <v>75628</v>
      </c>
      <c r="N14" s="67">
        <v>346520</v>
      </c>
      <c r="O14" s="67">
        <v>419716</v>
      </c>
      <c r="P14" s="67">
        <v>237445</v>
      </c>
      <c r="Q14" s="67">
        <v>129153</v>
      </c>
      <c r="R14" s="67">
        <v>49879</v>
      </c>
      <c r="S14" s="67">
        <v>23693</v>
      </c>
      <c r="T14" s="67">
        <v>19480</v>
      </c>
      <c r="U14" s="67">
        <v>9628</v>
      </c>
      <c r="V14" s="67">
        <f t="shared" si="11"/>
        <v>590216</v>
      </c>
      <c r="W14" s="68">
        <f t="shared" si="8"/>
        <v>0.32067806739924748</v>
      </c>
      <c r="X14" s="67">
        <v>202</v>
      </c>
      <c r="Y14" s="67">
        <v>13275</v>
      </c>
      <c r="Z14" s="67">
        <v>199489</v>
      </c>
      <c r="AA14" s="67">
        <v>242437</v>
      </c>
      <c r="AB14" s="67">
        <v>134813</v>
      </c>
      <c r="AD14" s="59">
        <v>1840525</v>
      </c>
      <c r="AE14">
        <v>1</v>
      </c>
    </row>
    <row r="15" spans="1:31" x14ac:dyDescent="0.45">
      <c r="A15" s="31" t="s">
        <v>19</v>
      </c>
      <c r="B15" s="30">
        <f t="shared" si="12"/>
        <v>7822657</v>
      </c>
      <c r="C15" s="32">
        <f>SUM(一般接種!D14+一般接種!G14+一般接種!J14+一般接種!M14+医療従事者等!C12)</f>
        <v>2488097</v>
      </c>
      <c r="D15" s="32">
        <v>40956</v>
      </c>
      <c r="E15" s="73">
        <f t="shared" si="0"/>
        <v>0.84665202496285952</v>
      </c>
      <c r="F15" s="32">
        <f>SUM(一般接種!E14+一般接種!H14+一般接種!K14+一般接種!N14+医療従事者等!D12)</f>
        <v>2456515</v>
      </c>
      <c r="G15" s="32">
        <v>38542</v>
      </c>
      <c r="H15" s="73">
        <f t="shared" si="7"/>
        <v>0.83656059734830168</v>
      </c>
      <c r="I15" s="29">
        <f t="shared" si="9"/>
        <v>2009374</v>
      </c>
      <c r="J15" s="32">
        <v>49</v>
      </c>
      <c r="K15" s="73">
        <f t="shared" si="10"/>
        <v>0.69517820185207868</v>
      </c>
      <c r="L15" s="67">
        <v>21301</v>
      </c>
      <c r="M15" s="67">
        <v>142211</v>
      </c>
      <c r="N15" s="67">
        <v>555797</v>
      </c>
      <c r="O15" s="67">
        <v>593355</v>
      </c>
      <c r="P15" s="67">
        <v>347206</v>
      </c>
      <c r="Q15" s="67">
        <v>181653</v>
      </c>
      <c r="R15" s="67">
        <v>71424</v>
      </c>
      <c r="S15" s="67">
        <v>42175</v>
      </c>
      <c r="T15" s="67">
        <v>37721</v>
      </c>
      <c r="U15" s="67">
        <v>16531</v>
      </c>
      <c r="V15" s="67">
        <f t="shared" si="11"/>
        <v>868671</v>
      </c>
      <c r="W15" s="68">
        <f t="shared" si="8"/>
        <v>0.3005393073699113</v>
      </c>
      <c r="X15" s="67">
        <v>91</v>
      </c>
      <c r="Y15" s="67">
        <v>26739</v>
      </c>
      <c r="Z15" s="67">
        <v>335776</v>
      </c>
      <c r="AA15" s="67">
        <v>369600</v>
      </c>
      <c r="AB15" s="67">
        <v>136465</v>
      </c>
      <c r="AD15" s="59">
        <v>2890374</v>
      </c>
      <c r="AE15">
        <v>0</v>
      </c>
    </row>
    <row r="16" spans="1:31" x14ac:dyDescent="0.45">
      <c r="A16" s="33" t="s">
        <v>20</v>
      </c>
      <c r="B16" s="30">
        <f t="shared" si="12"/>
        <v>5163077</v>
      </c>
      <c r="C16" s="32">
        <f>SUM(一般接種!D15+一般接種!G15+一般接種!J15+一般接種!M15+医療従事者等!C13)</f>
        <v>1642941</v>
      </c>
      <c r="D16" s="32">
        <v>27586</v>
      </c>
      <c r="E16" s="73">
        <f t="shared" si="0"/>
        <v>0.83158858230119748</v>
      </c>
      <c r="F16" s="32">
        <f>SUM(一般接種!E15+一般接種!H15+一般接種!K15+一般接種!N15+医療従事者等!D13)</f>
        <v>1623430</v>
      </c>
      <c r="G16" s="32">
        <v>26031</v>
      </c>
      <c r="H16" s="73">
        <f t="shared" si="7"/>
        <v>0.82234479094647961</v>
      </c>
      <c r="I16" s="29">
        <f t="shared" si="9"/>
        <v>1339480</v>
      </c>
      <c r="J16" s="32">
        <v>42</v>
      </c>
      <c r="K16" s="73">
        <f t="shared" si="10"/>
        <v>0.68954585679330638</v>
      </c>
      <c r="L16" s="67">
        <v>14871</v>
      </c>
      <c r="M16" s="67">
        <v>72369</v>
      </c>
      <c r="N16" s="67">
        <v>367276</v>
      </c>
      <c r="O16" s="67">
        <v>348282</v>
      </c>
      <c r="P16" s="67">
        <v>253914</v>
      </c>
      <c r="Q16" s="67">
        <v>148077</v>
      </c>
      <c r="R16" s="67">
        <v>63698</v>
      </c>
      <c r="S16" s="67">
        <v>33478</v>
      </c>
      <c r="T16" s="67">
        <v>26197</v>
      </c>
      <c r="U16" s="67">
        <v>11318</v>
      </c>
      <c r="V16" s="67">
        <f t="shared" si="11"/>
        <v>557226</v>
      </c>
      <c r="W16" s="68">
        <f t="shared" si="8"/>
        <v>0.28686126539452139</v>
      </c>
      <c r="X16" s="67">
        <v>252</v>
      </c>
      <c r="Y16" s="67">
        <v>9120</v>
      </c>
      <c r="Z16" s="67">
        <v>220145</v>
      </c>
      <c r="AA16" s="67">
        <v>233573</v>
      </c>
      <c r="AB16" s="67">
        <v>94136</v>
      </c>
      <c r="AD16" s="59">
        <v>1942493</v>
      </c>
      <c r="AE16">
        <v>0</v>
      </c>
    </row>
    <row r="17" spans="1:31" x14ac:dyDescent="0.45">
      <c r="A17" s="31" t="s">
        <v>21</v>
      </c>
      <c r="B17" s="30">
        <f t="shared" si="12"/>
        <v>5084606</v>
      </c>
      <c r="C17" s="32">
        <f>SUM(一般接種!D16+一般接種!G16+一般接種!J16+一般接種!M16+医療従事者等!C14)</f>
        <v>1621137</v>
      </c>
      <c r="D17" s="32">
        <v>27957</v>
      </c>
      <c r="E17" s="73">
        <f t="shared" si="0"/>
        <v>0.81971961861875609</v>
      </c>
      <c r="F17" s="32">
        <f>SUM(一般接種!E16+一般接種!H16+一般接種!K16+一般接種!N16+医療従事者等!D14)</f>
        <v>1596629</v>
      </c>
      <c r="G17" s="32">
        <v>26402</v>
      </c>
      <c r="H17" s="73">
        <f t="shared" si="7"/>
        <v>0.80790988939408825</v>
      </c>
      <c r="I17" s="29">
        <f t="shared" si="9"/>
        <v>1310372</v>
      </c>
      <c r="J17" s="32">
        <v>46</v>
      </c>
      <c r="K17" s="73">
        <f t="shared" si="10"/>
        <v>0.67418617418385884</v>
      </c>
      <c r="L17" s="67">
        <v>16396</v>
      </c>
      <c r="M17" s="67">
        <v>72404</v>
      </c>
      <c r="N17" s="67">
        <v>402761</v>
      </c>
      <c r="O17" s="67">
        <v>435758</v>
      </c>
      <c r="P17" s="67">
        <v>217815</v>
      </c>
      <c r="Q17" s="67">
        <v>78430</v>
      </c>
      <c r="R17" s="67">
        <v>38080</v>
      </c>
      <c r="S17" s="67">
        <v>17342</v>
      </c>
      <c r="T17" s="67">
        <v>19960</v>
      </c>
      <c r="U17" s="67">
        <v>11426</v>
      </c>
      <c r="V17" s="67">
        <f t="shared" si="11"/>
        <v>556468</v>
      </c>
      <c r="W17" s="68">
        <f t="shared" si="8"/>
        <v>0.28631274352775077</v>
      </c>
      <c r="X17" s="67">
        <v>53</v>
      </c>
      <c r="Y17" s="67">
        <v>7103</v>
      </c>
      <c r="Z17" s="67">
        <v>196205</v>
      </c>
      <c r="AA17" s="67">
        <v>243664</v>
      </c>
      <c r="AB17" s="67">
        <v>109443</v>
      </c>
      <c r="AD17" s="59">
        <v>1943567</v>
      </c>
      <c r="AE17">
        <v>0</v>
      </c>
    </row>
    <row r="18" spans="1:31" x14ac:dyDescent="0.45">
      <c r="A18" s="31" t="s">
        <v>22</v>
      </c>
      <c r="B18" s="30">
        <f t="shared" si="12"/>
        <v>19007828</v>
      </c>
      <c r="C18" s="32">
        <f>SUM(一般接種!D17+一般接種!G17+一般接種!J17+一般接種!M17+医療従事者等!C15)</f>
        <v>6164989</v>
      </c>
      <c r="D18" s="32">
        <v>81472</v>
      </c>
      <c r="E18" s="73">
        <f t="shared" si="0"/>
        <v>0.82367634694095837</v>
      </c>
      <c r="F18" s="32">
        <f>SUM(一般接種!E17+一般接種!H17+一般接種!K17+一般接種!N17+医療従事者等!D15)</f>
        <v>6079516</v>
      </c>
      <c r="G18" s="32">
        <v>76515</v>
      </c>
      <c r="H18" s="73">
        <f t="shared" si="7"/>
        <v>0.81277490214343451</v>
      </c>
      <c r="I18" s="29">
        <f t="shared" si="9"/>
        <v>4874732</v>
      </c>
      <c r="J18" s="32">
        <v>139</v>
      </c>
      <c r="K18" s="73">
        <f t="shared" si="10"/>
        <v>0.65999436757782826</v>
      </c>
      <c r="L18" s="67">
        <v>50631</v>
      </c>
      <c r="M18" s="67">
        <v>273087</v>
      </c>
      <c r="N18" s="67">
        <v>1320301</v>
      </c>
      <c r="O18" s="67">
        <v>1420719</v>
      </c>
      <c r="P18" s="67">
        <v>839636</v>
      </c>
      <c r="Q18" s="67">
        <v>479151</v>
      </c>
      <c r="R18" s="67">
        <v>202861</v>
      </c>
      <c r="S18" s="67">
        <v>130824</v>
      </c>
      <c r="T18" s="67">
        <v>114455</v>
      </c>
      <c r="U18" s="67">
        <v>43067</v>
      </c>
      <c r="V18" s="67">
        <f t="shared" si="11"/>
        <v>1888591</v>
      </c>
      <c r="W18" s="68">
        <f t="shared" si="8"/>
        <v>0.2557053322519805</v>
      </c>
      <c r="X18" s="67">
        <v>228</v>
      </c>
      <c r="Y18" s="67">
        <v>45217</v>
      </c>
      <c r="Z18" s="67">
        <v>708973</v>
      </c>
      <c r="AA18" s="67">
        <v>847894</v>
      </c>
      <c r="AB18" s="67">
        <v>286279</v>
      </c>
      <c r="AD18" s="59">
        <v>7385810</v>
      </c>
      <c r="AE18">
        <v>0</v>
      </c>
    </row>
    <row r="19" spans="1:31" x14ac:dyDescent="0.45">
      <c r="A19" s="31" t="s">
        <v>23</v>
      </c>
      <c r="B19" s="30">
        <f t="shared" si="12"/>
        <v>16402543</v>
      </c>
      <c r="C19" s="32">
        <f>SUM(一般接種!D18+一般接種!G18+一般接種!J18+一般接種!M18+医療従事者等!C16)</f>
        <v>5264195</v>
      </c>
      <c r="D19" s="32">
        <v>74079</v>
      </c>
      <c r="E19" s="73">
        <f t="shared" si="0"/>
        <v>0.82241534025446139</v>
      </c>
      <c r="F19" s="32">
        <f>SUM(一般接種!E18+一般接種!H18+一般接種!K18+一般接種!N18+医療従事者等!D16)</f>
        <v>5201391</v>
      </c>
      <c r="G19" s="32">
        <v>70091</v>
      </c>
      <c r="H19" s="73">
        <f t="shared" si="7"/>
        <v>0.8130954752162991</v>
      </c>
      <c r="I19" s="29">
        <f t="shared" si="9"/>
        <v>4238196</v>
      </c>
      <c r="J19" s="32">
        <v>228</v>
      </c>
      <c r="K19" s="73">
        <f t="shared" si="10"/>
        <v>0.67153988363796091</v>
      </c>
      <c r="L19" s="67">
        <v>43699</v>
      </c>
      <c r="M19" s="67">
        <v>215196</v>
      </c>
      <c r="N19" s="67">
        <v>1090998</v>
      </c>
      <c r="O19" s="67">
        <v>1327777</v>
      </c>
      <c r="P19" s="67">
        <v>757050</v>
      </c>
      <c r="Q19" s="67">
        <v>395062</v>
      </c>
      <c r="R19" s="67">
        <v>170017</v>
      </c>
      <c r="S19" s="67">
        <v>115348</v>
      </c>
      <c r="T19" s="67">
        <v>87948</v>
      </c>
      <c r="U19" s="67">
        <v>35101</v>
      </c>
      <c r="V19" s="67">
        <f t="shared" si="11"/>
        <v>1698761</v>
      </c>
      <c r="W19" s="68">
        <f t="shared" si="8"/>
        <v>0.26918225061366818</v>
      </c>
      <c r="X19" s="67">
        <v>254</v>
      </c>
      <c r="Y19" s="67">
        <v>35623</v>
      </c>
      <c r="Z19" s="67">
        <v>642654</v>
      </c>
      <c r="AA19" s="67">
        <v>739740</v>
      </c>
      <c r="AB19" s="67">
        <v>280490</v>
      </c>
      <c r="AD19" s="59">
        <v>6310821</v>
      </c>
      <c r="AE19">
        <v>0</v>
      </c>
    </row>
    <row r="20" spans="1:31" x14ac:dyDescent="0.45">
      <c r="A20" s="31" t="s">
        <v>24</v>
      </c>
      <c r="B20" s="30">
        <f t="shared" si="12"/>
        <v>34542655</v>
      </c>
      <c r="C20" s="32">
        <f>SUM(一般接種!D19+一般接種!G19+一般接種!J19+一般接種!M19+医療従事者等!C17)</f>
        <v>11355414</v>
      </c>
      <c r="D20" s="32">
        <v>176476</v>
      </c>
      <c r="E20" s="73">
        <f t="shared" si="0"/>
        <v>0.81037115552724548</v>
      </c>
      <c r="F20" s="32">
        <f>SUM(一般接種!E19+一般接種!H19+一般接種!K19+一般接種!N19+医療従事者等!D17)</f>
        <v>11212440</v>
      </c>
      <c r="G20" s="32">
        <v>166138</v>
      </c>
      <c r="H20" s="73">
        <f t="shared" si="7"/>
        <v>0.8007562539521127</v>
      </c>
      <c r="I20" s="29">
        <f t="shared" si="9"/>
        <v>8811995</v>
      </c>
      <c r="J20" s="32">
        <v>583</v>
      </c>
      <c r="K20" s="73">
        <f t="shared" si="10"/>
        <v>0.638747090668777</v>
      </c>
      <c r="L20" s="67">
        <v>105423</v>
      </c>
      <c r="M20" s="67">
        <v>617260</v>
      </c>
      <c r="N20" s="67">
        <v>2644727</v>
      </c>
      <c r="O20" s="67">
        <v>2948042</v>
      </c>
      <c r="P20" s="67">
        <v>1271787</v>
      </c>
      <c r="Q20" s="67">
        <v>519726</v>
      </c>
      <c r="R20" s="67">
        <v>237428</v>
      </c>
      <c r="S20" s="67">
        <v>231712</v>
      </c>
      <c r="T20" s="67">
        <v>175658</v>
      </c>
      <c r="U20" s="67">
        <v>60232</v>
      </c>
      <c r="V20" s="67">
        <f t="shared" si="11"/>
        <v>3162806</v>
      </c>
      <c r="W20" s="68">
        <f t="shared" si="8"/>
        <v>0.22927461919267331</v>
      </c>
      <c r="X20" s="67">
        <v>1413</v>
      </c>
      <c r="Y20" s="67">
        <v>145595</v>
      </c>
      <c r="Z20" s="67">
        <v>1524832</v>
      </c>
      <c r="AA20" s="67">
        <v>1211278</v>
      </c>
      <c r="AB20" s="67">
        <v>279688</v>
      </c>
      <c r="AD20" s="59">
        <v>13794837</v>
      </c>
      <c r="AE20">
        <v>1</v>
      </c>
    </row>
    <row r="21" spans="1:31" x14ac:dyDescent="0.45">
      <c r="A21" s="31" t="s">
        <v>25</v>
      </c>
      <c r="B21" s="30">
        <f t="shared" si="12"/>
        <v>23557618</v>
      </c>
      <c r="C21" s="32">
        <f>SUM(一般接種!D20+一般接種!G20+一般接種!J20+一般接種!M20+医療従事者等!C18)</f>
        <v>7651485</v>
      </c>
      <c r="D21" s="32">
        <v>124207</v>
      </c>
      <c r="E21" s="73">
        <f t="shared" si="0"/>
        <v>0.81683780524753602</v>
      </c>
      <c r="F21" s="32">
        <f>SUM(一般接種!E20+一般接種!H20+一般接種!K20+一般接種!N20+医療従事者等!D18)</f>
        <v>7561942</v>
      </c>
      <c r="G21" s="32">
        <v>117083</v>
      </c>
      <c r="H21" s="73">
        <f t="shared" si="7"/>
        <v>0.80789394066983655</v>
      </c>
      <c r="I21" s="29">
        <f t="shared" si="9"/>
        <v>6005909</v>
      </c>
      <c r="J21" s="32">
        <v>294</v>
      </c>
      <c r="K21" s="73">
        <f t="shared" si="10"/>
        <v>0.65171146538784419</v>
      </c>
      <c r="L21" s="67">
        <v>52007</v>
      </c>
      <c r="M21" s="67">
        <v>309198</v>
      </c>
      <c r="N21" s="67">
        <v>1462598</v>
      </c>
      <c r="O21" s="67">
        <v>2068556</v>
      </c>
      <c r="P21" s="67">
        <v>1104747</v>
      </c>
      <c r="Q21" s="67">
        <v>479048</v>
      </c>
      <c r="R21" s="67">
        <v>191867</v>
      </c>
      <c r="S21" s="67">
        <v>162847</v>
      </c>
      <c r="T21" s="67">
        <v>124868</v>
      </c>
      <c r="U21" s="67">
        <v>50173</v>
      </c>
      <c r="V21" s="67">
        <f t="shared" si="11"/>
        <v>2338282</v>
      </c>
      <c r="W21" s="68">
        <f t="shared" si="8"/>
        <v>0.25374340325012829</v>
      </c>
      <c r="X21" s="67">
        <v>679</v>
      </c>
      <c r="Y21" s="67">
        <v>48041</v>
      </c>
      <c r="Z21" s="67">
        <v>897052</v>
      </c>
      <c r="AA21" s="67">
        <v>1048279</v>
      </c>
      <c r="AB21" s="67">
        <v>344231</v>
      </c>
      <c r="AD21" s="59">
        <v>9215144</v>
      </c>
      <c r="AE21">
        <v>1</v>
      </c>
    </row>
    <row r="22" spans="1:31" x14ac:dyDescent="0.45">
      <c r="A22" s="31" t="s">
        <v>26</v>
      </c>
      <c r="B22" s="30">
        <f t="shared" si="12"/>
        <v>6142059</v>
      </c>
      <c r="C22" s="32">
        <f>SUM(一般接種!D21+一般接種!G21+一般接種!J21+一般接種!M21+医療従事者等!C19)</f>
        <v>1913253</v>
      </c>
      <c r="D22" s="32">
        <v>30446</v>
      </c>
      <c r="E22" s="73">
        <f t="shared" si="0"/>
        <v>0.86040733473047704</v>
      </c>
      <c r="F22" s="32">
        <f>SUM(一般接種!E21+一般接種!H21+一般接種!K21+一般接種!N21+医療従事者等!D19)</f>
        <v>1882888</v>
      </c>
      <c r="G22" s="32">
        <v>28577</v>
      </c>
      <c r="H22" s="73">
        <f t="shared" si="7"/>
        <v>0.84738519947684798</v>
      </c>
      <c r="I22" s="29">
        <f t="shared" si="9"/>
        <v>1608059</v>
      </c>
      <c r="J22" s="32">
        <v>5</v>
      </c>
      <c r="K22" s="73">
        <f t="shared" si="10"/>
        <v>0.73485038893666876</v>
      </c>
      <c r="L22" s="67">
        <v>16834</v>
      </c>
      <c r="M22" s="67">
        <v>65151</v>
      </c>
      <c r="N22" s="67">
        <v>344214</v>
      </c>
      <c r="O22" s="67">
        <v>568189</v>
      </c>
      <c r="P22" s="67">
        <v>356843</v>
      </c>
      <c r="Q22" s="67">
        <v>150127</v>
      </c>
      <c r="R22" s="67">
        <v>50209</v>
      </c>
      <c r="S22" s="67">
        <v>28459</v>
      </c>
      <c r="T22" s="67">
        <v>19487</v>
      </c>
      <c r="U22" s="67">
        <v>8546</v>
      </c>
      <c r="V22" s="67">
        <f t="shared" si="11"/>
        <v>737859</v>
      </c>
      <c r="W22" s="68">
        <f t="shared" si="8"/>
        <v>0.33718766479883233</v>
      </c>
      <c r="X22" s="67">
        <v>9</v>
      </c>
      <c r="Y22" s="67">
        <v>6133</v>
      </c>
      <c r="Z22" s="67">
        <v>190749</v>
      </c>
      <c r="AA22" s="67">
        <v>359467</v>
      </c>
      <c r="AB22" s="67">
        <v>181501</v>
      </c>
      <c r="AD22" s="59">
        <v>2188274</v>
      </c>
      <c r="AE22">
        <v>0</v>
      </c>
    </row>
    <row r="23" spans="1:31" x14ac:dyDescent="0.45">
      <c r="A23" s="31" t="s">
        <v>27</v>
      </c>
      <c r="B23" s="30">
        <f t="shared" si="12"/>
        <v>2842681</v>
      </c>
      <c r="C23" s="32">
        <f>SUM(一般接種!D22+一般接種!G22+一般接種!J22+一般接種!M22+医療従事者等!C20)</f>
        <v>900465</v>
      </c>
      <c r="D23" s="32">
        <v>14397</v>
      </c>
      <c r="E23" s="73">
        <f t="shared" si="0"/>
        <v>0.85422258213789914</v>
      </c>
      <c r="F23" s="32">
        <f>SUM(一般接種!E22+一般接種!H22+一般接種!K22+一般接種!N22+医療従事者等!D20)</f>
        <v>892907</v>
      </c>
      <c r="G23" s="32">
        <v>13484</v>
      </c>
      <c r="H23" s="73">
        <f t="shared" si="7"/>
        <v>0.84781640444238782</v>
      </c>
      <c r="I23" s="29">
        <f t="shared" si="9"/>
        <v>724421</v>
      </c>
      <c r="J23" s="32">
        <v>10</v>
      </c>
      <c r="K23" s="73">
        <f t="shared" si="10"/>
        <v>0.69837555915471228</v>
      </c>
      <c r="L23" s="67">
        <v>10220</v>
      </c>
      <c r="M23" s="67">
        <v>39388</v>
      </c>
      <c r="N23" s="67">
        <v>213138</v>
      </c>
      <c r="O23" s="67">
        <v>219815</v>
      </c>
      <c r="P23" s="67">
        <v>127805</v>
      </c>
      <c r="Q23" s="67">
        <v>63108</v>
      </c>
      <c r="R23" s="67">
        <v>20074</v>
      </c>
      <c r="S23" s="67">
        <v>13756</v>
      </c>
      <c r="T23" s="67">
        <v>11772</v>
      </c>
      <c r="U23" s="67">
        <v>5345</v>
      </c>
      <c r="V23" s="67">
        <f t="shared" si="11"/>
        <v>324888</v>
      </c>
      <c r="W23" s="68">
        <f t="shared" si="8"/>
        <v>0.31321147616844053</v>
      </c>
      <c r="X23" s="67">
        <v>104</v>
      </c>
      <c r="Y23" s="67">
        <v>3820</v>
      </c>
      <c r="Z23" s="67">
        <v>125969</v>
      </c>
      <c r="AA23" s="67">
        <v>142359</v>
      </c>
      <c r="AB23" s="67">
        <v>52636</v>
      </c>
      <c r="AD23" s="59">
        <v>1037280</v>
      </c>
      <c r="AE23">
        <v>0</v>
      </c>
    </row>
    <row r="24" spans="1:31" x14ac:dyDescent="0.45">
      <c r="A24" s="31" t="s">
        <v>28</v>
      </c>
      <c r="B24" s="30">
        <f t="shared" si="12"/>
        <v>2930878</v>
      </c>
      <c r="C24" s="32">
        <f>SUM(一般接種!D23+一般接種!G23+一般接種!J23+一般接種!M23+医療従事者等!C21)</f>
        <v>941861</v>
      </c>
      <c r="D24" s="32">
        <v>14246</v>
      </c>
      <c r="E24" s="73">
        <f t="shared" si="0"/>
        <v>0.82491256121604162</v>
      </c>
      <c r="F24" s="32">
        <f>SUM(一般接種!E23+一般接種!H23+一般接種!K23+一般接種!N23+医療従事者等!D21)</f>
        <v>931049</v>
      </c>
      <c r="G24" s="32">
        <v>13463</v>
      </c>
      <c r="H24" s="73">
        <f t="shared" si="7"/>
        <v>0.81599393864478553</v>
      </c>
      <c r="I24" s="29">
        <f t="shared" si="9"/>
        <v>746871</v>
      </c>
      <c r="J24" s="32">
        <v>54</v>
      </c>
      <c r="K24" s="73">
        <f t="shared" si="10"/>
        <v>0.66413191273284777</v>
      </c>
      <c r="L24" s="67">
        <v>9379</v>
      </c>
      <c r="M24" s="67">
        <v>55498</v>
      </c>
      <c r="N24" s="67">
        <v>204865</v>
      </c>
      <c r="O24" s="67">
        <v>217011</v>
      </c>
      <c r="P24" s="67">
        <v>131563</v>
      </c>
      <c r="Q24" s="67">
        <v>68179</v>
      </c>
      <c r="R24" s="67">
        <v>26886</v>
      </c>
      <c r="S24" s="67">
        <v>13886</v>
      </c>
      <c r="T24" s="67">
        <v>13178</v>
      </c>
      <c r="U24" s="67">
        <v>6426</v>
      </c>
      <c r="V24" s="67">
        <f t="shared" si="11"/>
        <v>311097</v>
      </c>
      <c r="W24" s="68">
        <f t="shared" si="8"/>
        <v>0.27665337780935723</v>
      </c>
      <c r="X24" s="67">
        <v>39</v>
      </c>
      <c r="Y24" s="67">
        <v>6874</v>
      </c>
      <c r="Z24" s="67">
        <v>103613</v>
      </c>
      <c r="AA24" s="67">
        <v>140086</v>
      </c>
      <c r="AB24" s="67">
        <v>60485</v>
      </c>
      <c r="AD24" s="59">
        <v>1124501</v>
      </c>
      <c r="AE24">
        <v>0</v>
      </c>
    </row>
    <row r="25" spans="1:31" x14ac:dyDescent="0.45">
      <c r="A25" s="31" t="s">
        <v>29</v>
      </c>
      <c r="B25" s="30">
        <f t="shared" si="12"/>
        <v>2033029</v>
      </c>
      <c r="C25" s="32">
        <f>SUM(一般接種!D24+一般接種!G24+一般接種!J24+一般接種!M24+医療従事者等!C22)</f>
        <v>650418</v>
      </c>
      <c r="D25" s="32">
        <v>9100</v>
      </c>
      <c r="E25" s="73">
        <f t="shared" si="0"/>
        <v>0.83554122999473646</v>
      </c>
      <c r="F25" s="32">
        <f>SUM(一般接種!E24+一般接種!H24+一般接種!K24+一般接種!N24+医療従事者等!D22)</f>
        <v>644079</v>
      </c>
      <c r="G25" s="32">
        <v>8477</v>
      </c>
      <c r="H25" s="73">
        <f t="shared" si="7"/>
        <v>0.82809413873790305</v>
      </c>
      <c r="I25" s="29">
        <f t="shared" si="9"/>
        <v>521279</v>
      </c>
      <c r="J25" s="32">
        <v>50</v>
      </c>
      <c r="K25" s="73">
        <f t="shared" si="10"/>
        <v>0.67908326254514373</v>
      </c>
      <c r="L25" s="67">
        <v>7678</v>
      </c>
      <c r="M25" s="67">
        <v>32415</v>
      </c>
      <c r="N25" s="67">
        <v>143809</v>
      </c>
      <c r="O25" s="67">
        <v>172193</v>
      </c>
      <c r="P25" s="67">
        <v>92096</v>
      </c>
      <c r="Q25" s="67">
        <v>34638</v>
      </c>
      <c r="R25" s="67">
        <v>15978</v>
      </c>
      <c r="S25" s="67">
        <v>10587</v>
      </c>
      <c r="T25" s="67">
        <v>8413</v>
      </c>
      <c r="U25" s="67">
        <v>3472</v>
      </c>
      <c r="V25" s="67">
        <f t="shared" si="11"/>
        <v>217253</v>
      </c>
      <c r="W25" s="68">
        <f t="shared" si="8"/>
        <v>0.28304809601484204</v>
      </c>
      <c r="X25" s="67">
        <v>147</v>
      </c>
      <c r="Y25" s="67">
        <v>3812</v>
      </c>
      <c r="Z25" s="67">
        <v>69362</v>
      </c>
      <c r="AA25" s="67">
        <v>103566</v>
      </c>
      <c r="AB25" s="67">
        <v>40366</v>
      </c>
      <c r="AD25" s="59">
        <v>767548</v>
      </c>
      <c r="AE25">
        <v>0</v>
      </c>
    </row>
    <row r="26" spans="1:31" x14ac:dyDescent="0.45">
      <c r="A26" s="31" t="s">
        <v>30</v>
      </c>
      <c r="B26" s="30">
        <f t="shared" si="12"/>
        <v>2148090</v>
      </c>
      <c r="C26" s="32">
        <f>SUM(一般接種!D25+一般接種!G25+一般接種!J25+一般接種!M25+医療従事者等!C23)</f>
        <v>685007</v>
      </c>
      <c r="D26" s="32">
        <v>10550</v>
      </c>
      <c r="E26" s="73">
        <f t="shared" si="0"/>
        <v>0.82630652352091505</v>
      </c>
      <c r="F26" s="32">
        <f>SUM(一般接種!E25+一般接種!H25+一般接種!K25+一般接種!N25+医療従事者等!D23)</f>
        <v>676921</v>
      </c>
      <c r="G26" s="32">
        <v>9866</v>
      </c>
      <c r="H26" s="73">
        <f t="shared" si="7"/>
        <v>0.81723801227838688</v>
      </c>
      <c r="I26" s="29">
        <f t="shared" si="9"/>
        <v>547937</v>
      </c>
      <c r="J26" s="32">
        <v>6</v>
      </c>
      <c r="K26" s="73">
        <f t="shared" si="10"/>
        <v>0.67129403318423342</v>
      </c>
      <c r="L26" s="67">
        <v>6873</v>
      </c>
      <c r="M26" s="67">
        <v>38040</v>
      </c>
      <c r="N26" s="67">
        <v>169332</v>
      </c>
      <c r="O26" s="67">
        <v>165348</v>
      </c>
      <c r="P26" s="67">
        <v>96493</v>
      </c>
      <c r="Q26" s="67">
        <v>34693</v>
      </c>
      <c r="R26" s="67">
        <v>12467</v>
      </c>
      <c r="S26" s="67">
        <v>13010</v>
      </c>
      <c r="T26" s="67">
        <v>8849</v>
      </c>
      <c r="U26" s="67">
        <v>2832</v>
      </c>
      <c r="V26" s="67">
        <f t="shared" si="11"/>
        <v>238225</v>
      </c>
      <c r="W26" s="68">
        <f t="shared" si="8"/>
        <v>0.29185977989074169</v>
      </c>
      <c r="X26" s="67">
        <v>117</v>
      </c>
      <c r="Y26" s="67">
        <v>6418</v>
      </c>
      <c r="Z26" s="67">
        <v>90207</v>
      </c>
      <c r="AA26" s="67">
        <v>110330</v>
      </c>
      <c r="AB26" s="67">
        <v>31153</v>
      </c>
      <c r="AD26" s="59">
        <v>816231</v>
      </c>
      <c r="AE26">
        <v>0</v>
      </c>
    </row>
    <row r="27" spans="1:31" x14ac:dyDescent="0.45">
      <c r="A27" s="31" t="s">
        <v>31</v>
      </c>
      <c r="B27" s="30">
        <f t="shared" si="12"/>
        <v>5568667</v>
      </c>
      <c r="C27" s="32">
        <f>SUM(一般接種!D26+一般接種!G26+一般接種!J26+一般接種!M26+医療従事者等!C24)</f>
        <v>1739950</v>
      </c>
      <c r="D27" s="32">
        <v>30531</v>
      </c>
      <c r="E27" s="73">
        <f t="shared" si="0"/>
        <v>0.83122975316242109</v>
      </c>
      <c r="F27" s="32">
        <f>SUM(一般接種!E26+一般接種!H26+一般接種!K26+一般接種!N26+医療従事者等!D24)</f>
        <v>1717821</v>
      </c>
      <c r="G27" s="32">
        <v>28833</v>
      </c>
      <c r="H27" s="73">
        <f t="shared" si="7"/>
        <v>0.82129488342781454</v>
      </c>
      <c r="I27" s="29">
        <f t="shared" si="9"/>
        <v>1444166</v>
      </c>
      <c r="J27" s="32">
        <v>19</v>
      </c>
      <c r="K27" s="73">
        <f t="shared" si="10"/>
        <v>0.70223740015774416</v>
      </c>
      <c r="L27" s="67">
        <v>14396</v>
      </c>
      <c r="M27" s="67">
        <v>69434</v>
      </c>
      <c r="N27" s="67">
        <v>457909</v>
      </c>
      <c r="O27" s="67">
        <v>433223</v>
      </c>
      <c r="P27" s="67">
        <v>235759</v>
      </c>
      <c r="Q27" s="67">
        <v>123353</v>
      </c>
      <c r="R27" s="67">
        <v>48374</v>
      </c>
      <c r="S27" s="67">
        <v>27749</v>
      </c>
      <c r="T27" s="67">
        <v>24209</v>
      </c>
      <c r="U27" s="67">
        <v>9760</v>
      </c>
      <c r="V27" s="67">
        <f t="shared" si="11"/>
        <v>666730</v>
      </c>
      <c r="W27" s="68">
        <f t="shared" si="8"/>
        <v>0.32420712144066555</v>
      </c>
      <c r="X27" s="67">
        <v>13</v>
      </c>
      <c r="Y27" s="67">
        <v>6615</v>
      </c>
      <c r="Z27" s="67">
        <v>257559</v>
      </c>
      <c r="AA27" s="67">
        <v>307917</v>
      </c>
      <c r="AB27" s="67">
        <v>94626</v>
      </c>
      <c r="AD27" s="59">
        <v>2056494</v>
      </c>
      <c r="AE27">
        <v>0</v>
      </c>
    </row>
    <row r="28" spans="1:31" x14ac:dyDescent="0.45">
      <c r="A28" s="31" t="s">
        <v>32</v>
      </c>
      <c r="B28" s="30">
        <f t="shared" si="12"/>
        <v>5310314</v>
      </c>
      <c r="C28" s="32">
        <f>SUM(一般接種!D27+一般接種!G27+一般接種!J27+一般接種!M27+医療従事者等!C25)</f>
        <v>1674791</v>
      </c>
      <c r="D28" s="32">
        <v>25964</v>
      </c>
      <c r="E28" s="73">
        <f t="shared" si="0"/>
        <v>0.82581532150826031</v>
      </c>
      <c r="F28" s="32">
        <f>SUM(一般接種!E27+一般接種!H27+一般接種!K27+一般接種!N27+医療従事者等!D25)</f>
        <v>1661622</v>
      </c>
      <c r="G28" s="32">
        <v>24460</v>
      </c>
      <c r="H28" s="73">
        <f t="shared" si="7"/>
        <v>0.8199729040045477</v>
      </c>
      <c r="I28" s="29">
        <f t="shared" si="9"/>
        <v>1354923</v>
      </c>
      <c r="J28" s="32">
        <v>45</v>
      </c>
      <c r="K28" s="73">
        <f t="shared" si="10"/>
        <v>0.67859090806644273</v>
      </c>
      <c r="L28" s="67">
        <v>15513</v>
      </c>
      <c r="M28" s="67">
        <v>85375</v>
      </c>
      <c r="N28" s="67">
        <v>466930</v>
      </c>
      <c r="O28" s="67">
        <v>403758</v>
      </c>
      <c r="P28" s="67">
        <v>192523</v>
      </c>
      <c r="Q28" s="67">
        <v>97969</v>
      </c>
      <c r="R28" s="67">
        <v>38064</v>
      </c>
      <c r="S28" s="67">
        <v>22429</v>
      </c>
      <c r="T28" s="67">
        <v>22607</v>
      </c>
      <c r="U28" s="67">
        <v>9755</v>
      </c>
      <c r="V28" s="67">
        <f t="shared" si="11"/>
        <v>618978</v>
      </c>
      <c r="W28" s="68">
        <f t="shared" si="8"/>
        <v>0.31001525088838305</v>
      </c>
      <c r="X28" s="67">
        <v>43</v>
      </c>
      <c r="Y28" s="67">
        <v>9438</v>
      </c>
      <c r="Z28" s="67">
        <v>257559</v>
      </c>
      <c r="AA28" s="67">
        <v>276175</v>
      </c>
      <c r="AB28" s="67">
        <v>75763</v>
      </c>
      <c r="AD28" s="59">
        <v>1996605</v>
      </c>
      <c r="AE28">
        <v>1</v>
      </c>
    </row>
    <row r="29" spans="1:31" x14ac:dyDescent="0.45">
      <c r="A29" s="31" t="s">
        <v>33</v>
      </c>
      <c r="B29" s="30">
        <f t="shared" si="12"/>
        <v>9788984</v>
      </c>
      <c r="C29" s="32">
        <f>SUM(一般接種!D28+一般接種!G28+一般接種!J28+一般接種!M28+医療従事者等!C26)</f>
        <v>3152993</v>
      </c>
      <c r="D29" s="32">
        <v>45305</v>
      </c>
      <c r="E29" s="73">
        <f t="shared" si="0"/>
        <v>0.84948965366427032</v>
      </c>
      <c r="F29" s="32">
        <f>SUM(一般接種!E28+一般接種!H28+一般接種!K28+一般接種!N28+医療従事者等!D26)</f>
        <v>3119967</v>
      </c>
      <c r="G29" s="32">
        <v>42237</v>
      </c>
      <c r="H29" s="73">
        <f t="shared" si="7"/>
        <v>0.84130060410573215</v>
      </c>
      <c r="I29" s="29">
        <f t="shared" si="9"/>
        <v>2477159</v>
      </c>
      <c r="J29" s="32">
        <v>53</v>
      </c>
      <c r="K29" s="73">
        <f t="shared" si="10"/>
        <v>0.67711942705628292</v>
      </c>
      <c r="L29" s="67">
        <v>23595</v>
      </c>
      <c r="M29" s="67">
        <v>116057</v>
      </c>
      <c r="N29" s="67">
        <v>657970</v>
      </c>
      <c r="O29" s="67">
        <v>757605</v>
      </c>
      <c r="P29" s="67">
        <v>454101</v>
      </c>
      <c r="Q29" s="67">
        <v>252117</v>
      </c>
      <c r="R29" s="67">
        <v>88242</v>
      </c>
      <c r="S29" s="67">
        <v>53238</v>
      </c>
      <c r="T29" s="67">
        <v>53701</v>
      </c>
      <c r="U29" s="67">
        <v>20533</v>
      </c>
      <c r="V29" s="67">
        <f t="shared" si="11"/>
        <v>1038865</v>
      </c>
      <c r="W29" s="68">
        <f t="shared" si="8"/>
        <v>0.28397479703687506</v>
      </c>
      <c r="X29" s="67">
        <v>26</v>
      </c>
      <c r="Y29" s="67">
        <v>12233</v>
      </c>
      <c r="Z29" s="67">
        <v>354729</v>
      </c>
      <c r="AA29" s="67">
        <v>462668</v>
      </c>
      <c r="AB29" s="67">
        <v>209209</v>
      </c>
      <c r="AD29" s="59">
        <v>3658300</v>
      </c>
      <c r="AE29">
        <v>2</v>
      </c>
    </row>
    <row r="30" spans="1:31" x14ac:dyDescent="0.45">
      <c r="A30" s="31" t="s">
        <v>34</v>
      </c>
      <c r="B30" s="30">
        <f t="shared" si="12"/>
        <v>18403330</v>
      </c>
      <c r="C30" s="32">
        <f>SUM(一般接種!D29+一般接種!G29+一般接種!J29+一般接種!M29+医療従事者等!C27)</f>
        <v>6037482</v>
      </c>
      <c r="D30" s="32">
        <v>96823</v>
      </c>
      <c r="E30" s="73">
        <f t="shared" si="0"/>
        <v>0.78909509201435357</v>
      </c>
      <c r="F30" s="32">
        <f>SUM(一般接種!E29+一般接種!H29+一般接種!K29+一般接種!N29+医療従事者等!D27)</f>
        <v>5934381</v>
      </c>
      <c r="G30" s="32">
        <v>91599</v>
      </c>
      <c r="H30" s="73">
        <f t="shared" si="7"/>
        <v>0.7760941336491135</v>
      </c>
      <c r="I30" s="29">
        <f t="shared" si="9"/>
        <v>4664303</v>
      </c>
      <c r="J30" s="32">
        <v>162</v>
      </c>
      <c r="K30" s="73">
        <f t="shared" si="10"/>
        <v>0.61953577398785542</v>
      </c>
      <c r="L30" s="67">
        <v>43278</v>
      </c>
      <c r="M30" s="67">
        <v>375870</v>
      </c>
      <c r="N30" s="67">
        <v>1356842</v>
      </c>
      <c r="O30" s="67">
        <v>1362909</v>
      </c>
      <c r="P30" s="67">
        <v>761790</v>
      </c>
      <c r="Q30" s="67">
        <v>370810</v>
      </c>
      <c r="R30" s="67">
        <v>150603</v>
      </c>
      <c r="S30" s="67">
        <v>109204</v>
      </c>
      <c r="T30" s="67">
        <v>95214</v>
      </c>
      <c r="U30" s="67">
        <v>37783</v>
      </c>
      <c r="V30" s="67">
        <f t="shared" si="11"/>
        <v>1767164</v>
      </c>
      <c r="W30" s="68">
        <f t="shared" si="8"/>
        <v>0.23473160792168901</v>
      </c>
      <c r="X30" s="67">
        <v>69</v>
      </c>
      <c r="Y30" s="67">
        <v>45296</v>
      </c>
      <c r="Z30" s="67">
        <v>694522</v>
      </c>
      <c r="AA30" s="67">
        <v>762448</v>
      </c>
      <c r="AB30" s="67">
        <v>264829</v>
      </c>
      <c r="AD30" s="59">
        <v>7528445</v>
      </c>
      <c r="AE30">
        <v>0</v>
      </c>
    </row>
    <row r="31" spans="1:31" x14ac:dyDescent="0.45">
      <c r="A31" s="31" t="s">
        <v>35</v>
      </c>
      <c r="B31" s="30">
        <f t="shared" si="12"/>
        <v>4625092</v>
      </c>
      <c r="C31" s="32">
        <f>SUM(一般接種!D30+一般接種!G30+一般接種!J30+一般接種!M30+医療従事者等!C28)</f>
        <v>1485748</v>
      </c>
      <c r="D31" s="32">
        <v>23582</v>
      </c>
      <c r="E31" s="73">
        <f t="shared" si="0"/>
        <v>0.81919568822553901</v>
      </c>
      <c r="F31" s="32">
        <f>SUM(一般接種!E30+一般接種!H30+一般接種!K30+一般接種!N30+医療従事者等!D28)</f>
        <v>1470558</v>
      </c>
      <c r="G31" s="32">
        <v>22312</v>
      </c>
      <c r="H31" s="73">
        <f t="shared" si="7"/>
        <v>0.81139684460579986</v>
      </c>
      <c r="I31" s="29">
        <f t="shared" si="9"/>
        <v>1176675</v>
      </c>
      <c r="J31" s="32">
        <v>44</v>
      </c>
      <c r="K31" s="73">
        <f t="shared" si="10"/>
        <v>0.65922134821388556</v>
      </c>
      <c r="L31" s="67">
        <v>16835</v>
      </c>
      <c r="M31" s="67">
        <v>67569</v>
      </c>
      <c r="N31" s="67">
        <v>347304</v>
      </c>
      <c r="O31" s="67">
        <v>354058</v>
      </c>
      <c r="P31" s="67">
        <v>197086</v>
      </c>
      <c r="Q31" s="67">
        <v>98853</v>
      </c>
      <c r="R31" s="67">
        <v>40860</v>
      </c>
      <c r="S31" s="67">
        <v>24624</v>
      </c>
      <c r="T31" s="67">
        <v>20788</v>
      </c>
      <c r="U31" s="67">
        <v>8698</v>
      </c>
      <c r="V31" s="67">
        <f t="shared" si="11"/>
        <v>492111</v>
      </c>
      <c r="W31" s="68">
        <f t="shared" si="8"/>
        <v>0.27571097216619606</v>
      </c>
      <c r="X31" s="67">
        <v>82</v>
      </c>
      <c r="Y31" s="67">
        <v>5591</v>
      </c>
      <c r="Z31" s="67">
        <v>162705</v>
      </c>
      <c r="AA31" s="67">
        <v>232956</v>
      </c>
      <c r="AB31" s="67">
        <v>90777</v>
      </c>
      <c r="AD31" s="59">
        <v>1784880</v>
      </c>
      <c r="AE31">
        <v>0</v>
      </c>
    </row>
    <row r="32" spans="1:31" x14ac:dyDescent="0.45">
      <c r="A32" s="31" t="s">
        <v>36</v>
      </c>
      <c r="B32" s="30">
        <f t="shared" si="12"/>
        <v>3577315</v>
      </c>
      <c r="C32" s="32">
        <f>SUM(一般接種!D31+一般接種!G31+一般接種!J31+一般接種!M31+医療従事者等!C29)</f>
        <v>1161956</v>
      </c>
      <c r="D32" s="32">
        <v>12679</v>
      </c>
      <c r="E32" s="73">
        <f t="shared" si="0"/>
        <v>0.81210888257008318</v>
      </c>
      <c r="F32" s="32">
        <f>SUM(一般接種!E31+一般接種!H31+一般接種!K31+一般接種!N31+医療従事者等!D29)</f>
        <v>1150022</v>
      </c>
      <c r="G32" s="32">
        <v>11963</v>
      </c>
      <c r="H32" s="73">
        <f t="shared" si="7"/>
        <v>0.80418195334007925</v>
      </c>
      <c r="I32" s="29">
        <f t="shared" si="9"/>
        <v>904443</v>
      </c>
      <c r="J32" s="32">
        <v>14</v>
      </c>
      <c r="K32" s="73">
        <f t="shared" si="10"/>
        <v>0.63909294674301997</v>
      </c>
      <c r="L32" s="67">
        <v>8771</v>
      </c>
      <c r="M32" s="67">
        <v>53155</v>
      </c>
      <c r="N32" s="67">
        <v>238955</v>
      </c>
      <c r="O32" s="67">
        <v>286179</v>
      </c>
      <c r="P32" s="67">
        <v>161346</v>
      </c>
      <c r="Q32" s="67">
        <v>83286</v>
      </c>
      <c r="R32" s="67">
        <v>25271</v>
      </c>
      <c r="S32" s="67">
        <v>21648</v>
      </c>
      <c r="T32" s="67">
        <v>18268</v>
      </c>
      <c r="U32" s="67">
        <v>7564</v>
      </c>
      <c r="V32" s="67">
        <f t="shared" si="11"/>
        <v>360894</v>
      </c>
      <c r="W32" s="68">
        <f t="shared" si="8"/>
        <v>0.25501704381645818</v>
      </c>
      <c r="X32" s="67">
        <v>9</v>
      </c>
      <c r="Y32" s="67">
        <v>7108</v>
      </c>
      <c r="Z32" s="67">
        <v>135073</v>
      </c>
      <c r="AA32" s="67">
        <v>154546</v>
      </c>
      <c r="AB32" s="67">
        <v>64158</v>
      </c>
      <c r="AD32" s="59">
        <v>1415176</v>
      </c>
      <c r="AE32">
        <v>0</v>
      </c>
    </row>
    <row r="33" spans="1:31" x14ac:dyDescent="0.45">
      <c r="A33" s="31" t="s">
        <v>37</v>
      </c>
      <c r="B33" s="30">
        <f t="shared" si="12"/>
        <v>6279117</v>
      </c>
      <c r="C33" s="32">
        <f>SUM(一般接種!D32+一般接種!G32+一般接種!J32+一般接種!M32+医療従事者等!C30)</f>
        <v>2037539</v>
      </c>
      <c r="D33" s="32">
        <v>33333</v>
      </c>
      <c r="E33" s="73">
        <f t="shared" si="0"/>
        <v>0.79803506055922013</v>
      </c>
      <c r="F33" s="32">
        <f>SUM(一般接種!E32+一般接種!H32+一般接種!K32+一般接種!N32+医療従事者等!D30)</f>
        <v>2006890</v>
      </c>
      <c r="G33" s="32">
        <v>31197</v>
      </c>
      <c r="H33" s="73">
        <f t="shared" si="7"/>
        <v>0.78668174973102933</v>
      </c>
      <c r="I33" s="29">
        <f t="shared" si="9"/>
        <v>1567916</v>
      </c>
      <c r="J33" s="32">
        <v>81</v>
      </c>
      <c r="K33" s="73">
        <f t="shared" si="10"/>
        <v>0.6242807870906808</v>
      </c>
      <c r="L33" s="67">
        <v>26271</v>
      </c>
      <c r="M33" s="67">
        <v>97825</v>
      </c>
      <c r="N33" s="67">
        <v>452014</v>
      </c>
      <c r="O33" s="67">
        <v>476030</v>
      </c>
      <c r="P33" s="67">
        <v>253045</v>
      </c>
      <c r="Q33" s="67">
        <v>126209</v>
      </c>
      <c r="R33" s="67">
        <v>51449</v>
      </c>
      <c r="S33" s="67">
        <v>37157</v>
      </c>
      <c r="T33" s="67">
        <v>34218</v>
      </c>
      <c r="U33" s="67">
        <v>13698</v>
      </c>
      <c r="V33" s="67">
        <f t="shared" si="11"/>
        <v>666772</v>
      </c>
      <c r="W33" s="68">
        <f t="shared" si="8"/>
        <v>0.2654953799156336</v>
      </c>
      <c r="X33" s="67">
        <v>16</v>
      </c>
      <c r="Y33" s="67">
        <v>8437</v>
      </c>
      <c r="Z33" s="67">
        <v>244659</v>
      </c>
      <c r="AA33" s="67">
        <v>302770</v>
      </c>
      <c r="AB33" s="67">
        <v>110890</v>
      </c>
      <c r="AD33" s="59">
        <v>2511426</v>
      </c>
      <c r="AE33">
        <v>0</v>
      </c>
    </row>
    <row r="34" spans="1:31" x14ac:dyDescent="0.45">
      <c r="A34" s="31" t="s">
        <v>38</v>
      </c>
      <c r="B34" s="30">
        <f t="shared" si="12"/>
        <v>20963410</v>
      </c>
      <c r="C34" s="32">
        <f>SUM(一般接種!D33+一般接種!G33+一般接種!J33+一般接種!M33+医療従事者等!C31)</f>
        <v>6924709</v>
      </c>
      <c r="D34" s="32">
        <v>112669</v>
      </c>
      <c r="E34" s="73">
        <f t="shared" si="0"/>
        <v>0.77403159693870716</v>
      </c>
      <c r="F34" s="32">
        <f>SUM(一般接種!E33+一般接種!H33+一般接種!K33+一般接種!N33+医療従事者等!D31)</f>
        <v>6836637</v>
      </c>
      <c r="G34" s="32">
        <v>106183</v>
      </c>
      <c r="H34" s="73">
        <f t="shared" si="7"/>
        <v>0.76476122538072422</v>
      </c>
      <c r="I34" s="29">
        <f t="shared" si="9"/>
        <v>5172512</v>
      </c>
      <c r="J34" s="32">
        <v>483</v>
      </c>
      <c r="K34" s="73">
        <f t="shared" si="10"/>
        <v>0.58768208440985437</v>
      </c>
      <c r="L34" s="67">
        <v>65729</v>
      </c>
      <c r="M34" s="67">
        <v>376439</v>
      </c>
      <c r="N34" s="67">
        <v>1531493</v>
      </c>
      <c r="O34" s="67">
        <v>1563406</v>
      </c>
      <c r="P34" s="67">
        <v>775683</v>
      </c>
      <c r="Q34" s="67">
        <v>371194</v>
      </c>
      <c r="R34" s="67">
        <v>199195</v>
      </c>
      <c r="S34" s="67">
        <v>138483</v>
      </c>
      <c r="T34" s="67">
        <v>110955</v>
      </c>
      <c r="U34" s="67">
        <v>39935</v>
      </c>
      <c r="V34" s="67">
        <f t="shared" si="11"/>
        <v>2029552</v>
      </c>
      <c r="W34" s="68">
        <f t="shared" si="8"/>
        <v>0.23061188361051121</v>
      </c>
      <c r="X34" s="67">
        <v>465</v>
      </c>
      <c r="Y34" s="67">
        <v>49965</v>
      </c>
      <c r="Z34" s="67">
        <v>799826</v>
      </c>
      <c r="AA34" s="67">
        <v>895346</v>
      </c>
      <c r="AB34" s="67">
        <v>283950</v>
      </c>
      <c r="AD34" s="59">
        <v>8800726</v>
      </c>
      <c r="AE34">
        <v>0</v>
      </c>
    </row>
    <row r="35" spans="1:31" x14ac:dyDescent="0.45">
      <c r="A35" s="31" t="s">
        <v>39</v>
      </c>
      <c r="B35" s="30">
        <f t="shared" si="12"/>
        <v>13708787</v>
      </c>
      <c r="C35" s="32">
        <f>SUM(一般接種!D34+一般接種!G34+一般接種!J34+一般接種!M34+医療従事者等!C32)</f>
        <v>4448279</v>
      </c>
      <c r="D35" s="32">
        <v>68243</v>
      </c>
      <c r="E35" s="73">
        <f t="shared" si="0"/>
        <v>0.79802383229393714</v>
      </c>
      <c r="F35" s="32">
        <f>SUM(一般接種!E34+一般接種!H34+一般接種!K34+一般接種!N34+医療従事者等!D32)</f>
        <v>4396830</v>
      </c>
      <c r="G35" s="32">
        <v>64279</v>
      </c>
      <c r="H35" s="73">
        <f t="shared" si="7"/>
        <v>0.78937226831672835</v>
      </c>
      <c r="I35" s="29">
        <f t="shared" si="9"/>
        <v>3433225</v>
      </c>
      <c r="J35" s="32">
        <v>86</v>
      </c>
      <c r="K35" s="73">
        <f t="shared" si="10"/>
        <v>0.62550324736549534</v>
      </c>
      <c r="L35" s="67">
        <v>45815</v>
      </c>
      <c r="M35" s="67">
        <v>244424</v>
      </c>
      <c r="N35" s="67">
        <v>1011201</v>
      </c>
      <c r="O35" s="67">
        <v>1038696</v>
      </c>
      <c r="P35" s="67">
        <v>545739</v>
      </c>
      <c r="Q35" s="67">
        <v>254027</v>
      </c>
      <c r="R35" s="67">
        <v>116205</v>
      </c>
      <c r="S35" s="67">
        <v>81097</v>
      </c>
      <c r="T35" s="67">
        <v>67865</v>
      </c>
      <c r="U35" s="67">
        <v>28156</v>
      </c>
      <c r="V35" s="67">
        <f t="shared" si="11"/>
        <v>1430453</v>
      </c>
      <c r="W35" s="68">
        <f t="shared" si="8"/>
        <v>0.26062242067790292</v>
      </c>
      <c r="X35" s="67">
        <v>108</v>
      </c>
      <c r="Y35" s="67">
        <v>26946</v>
      </c>
      <c r="Z35" s="67">
        <v>538866</v>
      </c>
      <c r="AA35" s="67">
        <v>633834</v>
      </c>
      <c r="AB35" s="67">
        <v>230699</v>
      </c>
      <c r="AD35" s="59">
        <v>5488603</v>
      </c>
      <c r="AE35">
        <v>0</v>
      </c>
    </row>
    <row r="36" spans="1:31" x14ac:dyDescent="0.45">
      <c r="A36" s="31" t="s">
        <v>40</v>
      </c>
      <c r="B36" s="30">
        <f t="shared" si="12"/>
        <v>3440335</v>
      </c>
      <c r="C36" s="32">
        <f>SUM(一般接種!D35+一般接種!G35+一般接種!J35+一般接種!M35+医療従事者等!C33)</f>
        <v>1097376</v>
      </c>
      <c r="D36" s="32">
        <v>13599</v>
      </c>
      <c r="E36" s="73">
        <f t="shared" si="0"/>
        <v>0.811717044921755</v>
      </c>
      <c r="F36" s="32">
        <f>SUM(一般接種!E35+一般接種!H35+一般接種!K35+一般接種!N35+医療従事者等!D33)</f>
        <v>1086278</v>
      </c>
      <c r="G36" s="32">
        <v>12696</v>
      </c>
      <c r="H36" s="73">
        <f t="shared" si="7"/>
        <v>0.80408129026652864</v>
      </c>
      <c r="I36" s="29">
        <f t="shared" si="9"/>
        <v>866172</v>
      </c>
      <c r="J36" s="32">
        <v>44</v>
      </c>
      <c r="K36" s="73">
        <f t="shared" si="10"/>
        <v>0.64870435586286646</v>
      </c>
      <c r="L36" s="67">
        <v>7601</v>
      </c>
      <c r="M36" s="67">
        <v>54612</v>
      </c>
      <c r="N36" s="67">
        <v>308026</v>
      </c>
      <c r="O36" s="67">
        <v>254553</v>
      </c>
      <c r="P36" s="67">
        <v>131900</v>
      </c>
      <c r="Q36" s="67">
        <v>53901</v>
      </c>
      <c r="R36" s="67">
        <v>20427</v>
      </c>
      <c r="S36" s="67">
        <v>14675</v>
      </c>
      <c r="T36" s="67">
        <v>15104</v>
      </c>
      <c r="U36" s="67">
        <v>5373</v>
      </c>
      <c r="V36" s="67">
        <f t="shared" si="11"/>
        <v>390509</v>
      </c>
      <c r="W36" s="68">
        <f t="shared" si="8"/>
        <v>0.29247973660204052</v>
      </c>
      <c r="X36" s="67">
        <v>71</v>
      </c>
      <c r="Y36" s="67">
        <v>5871</v>
      </c>
      <c r="Z36" s="67">
        <v>159387</v>
      </c>
      <c r="AA36" s="67">
        <v>173272</v>
      </c>
      <c r="AB36" s="67">
        <v>51908</v>
      </c>
      <c r="AD36" s="59">
        <v>1335166</v>
      </c>
      <c r="AE36">
        <v>1</v>
      </c>
    </row>
    <row r="37" spans="1:31" x14ac:dyDescent="0.45">
      <c r="A37" s="31" t="s">
        <v>41</v>
      </c>
      <c r="B37" s="30">
        <f t="shared" si="12"/>
        <v>2378374</v>
      </c>
      <c r="C37" s="32">
        <f>SUM(一般接種!D36+一般接種!G36+一般接種!J36+一般接種!M36+医療従事者等!C34)</f>
        <v>751859</v>
      </c>
      <c r="D37" s="32">
        <v>13107</v>
      </c>
      <c r="E37" s="73">
        <f t="shared" si="0"/>
        <v>0.79031956103818024</v>
      </c>
      <c r="F37" s="32">
        <f>SUM(一般接種!E36+一般接種!H36+一般接種!K36+一般接種!N36+医療従事者等!D34)</f>
        <v>742896</v>
      </c>
      <c r="G37" s="32">
        <v>12403</v>
      </c>
      <c r="H37" s="73">
        <f t="shared" si="7"/>
        <v>0.78148405297239587</v>
      </c>
      <c r="I37" s="29">
        <f t="shared" si="9"/>
        <v>606677</v>
      </c>
      <c r="J37" s="32">
        <v>16</v>
      </c>
      <c r="K37" s="73">
        <f t="shared" si="10"/>
        <v>0.64900813157728632</v>
      </c>
      <c r="L37" s="67">
        <v>7692</v>
      </c>
      <c r="M37" s="67">
        <v>44862</v>
      </c>
      <c r="N37" s="67">
        <v>212632</v>
      </c>
      <c r="O37" s="67">
        <v>197571</v>
      </c>
      <c r="P37" s="67">
        <v>83881</v>
      </c>
      <c r="Q37" s="67">
        <v>30051</v>
      </c>
      <c r="R37" s="67">
        <v>10781</v>
      </c>
      <c r="S37" s="67">
        <v>8359</v>
      </c>
      <c r="T37" s="67">
        <v>7643</v>
      </c>
      <c r="U37" s="67">
        <v>3205</v>
      </c>
      <c r="V37" s="67">
        <f t="shared" si="11"/>
        <v>276942</v>
      </c>
      <c r="W37" s="68">
        <f t="shared" si="8"/>
        <v>0.29627355306386405</v>
      </c>
      <c r="X37" s="67">
        <v>2</v>
      </c>
      <c r="Y37" s="67">
        <v>3038</v>
      </c>
      <c r="Z37" s="67">
        <v>91331</v>
      </c>
      <c r="AA37" s="67">
        <v>131720</v>
      </c>
      <c r="AB37" s="67">
        <v>50851</v>
      </c>
      <c r="AD37" s="59">
        <v>934751</v>
      </c>
      <c r="AE37">
        <v>0</v>
      </c>
    </row>
    <row r="38" spans="1:31" x14ac:dyDescent="0.45">
      <c r="A38" s="31" t="s">
        <v>42</v>
      </c>
      <c r="B38" s="30">
        <f t="shared" si="12"/>
        <v>1408970</v>
      </c>
      <c r="C38" s="32">
        <f>SUM(一般接種!D37+一般接種!G37+一般接種!J37+一般接種!M37+医療従事者等!C35)</f>
        <v>446251</v>
      </c>
      <c r="D38" s="32">
        <v>6983</v>
      </c>
      <c r="E38" s="73">
        <f t="shared" si="0"/>
        <v>0.79633943608606816</v>
      </c>
      <c r="F38" s="32">
        <f>SUM(一般接種!E37+一般接種!H37+一般接種!K37+一般接種!N37+医療従事者等!D35)</f>
        <v>441034</v>
      </c>
      <c r="G38" s="32">
        <v>6548</v>
      </c>
      <c r="H38" s="73">
        <f t="shared" si="7"/>
        <v>0.78767025193570084</v>
      </c>
      <c r="I38" s="29">
        <f t="shared" si="9"/>
        <v>357766</v>
      </c>
      <c r="J38" s="32">
        <v>1</v>
      </c>
      <c r="K38" s="73">
        <f t="shared" si="10"/>
        <v>0.64858441395988831</v>
      </c>
      <c r="L38" s="67">
        <v>4923</v>
      </c>
      <c r="M38" s="67">
        <v>23228</v>
      </c>
      <c r="N38" s="67">
        <v>108430</v>
      </c>
      <c r="O38" s="67">
        <v>110753</v>
      </c>
      <c r="P38" s="67">
        <v>59687</v>
      </c>
      <c r="Q38" s="67">
        <v>25079</v>
      </c>
      <c r="R38" s="67">
        <v>9455</v>
      </c>
      <c r="S38" s="67">
        <v>7483</v>
      </c>
      <c r="T38" s="67">
        <v>6030</v>
      </c>
      <c r="U38" s="67">
        <v>2698</v>
      </c>
      <c r="V38" s="67">
        <f t="shared" si="11"/>
        <v>163919</v>
      </c>
      <c r="W38" s="68">
        <f t="shared" si="8"/>
        <v>0.29716520216312642</v>
      </c>
      <c r="X38" s="67">
        <v>17</v>
      </c>
      <c r="Y38" s="67">
        <v>2693</v>
      </c>
      <c r="Z38" s="67">
        <v>57824</v>
      </c>
      <c r="AA38" s="67">
        <v>73705</v>
      </c>
      <c r="AB38" s="67">
        <v>29680</v>
      </c>
      <c r="AD38" s="59">
        <v>551609</v>
      </c>
      <c r="AE38">
        <v>0</v>
      </c>
    </row>
    <row r="39" spans="1:31" x14ac:dyDescent="0.45">
      <c r="A39" s="31" t="s">
        <v>43</v>
      </c>
      <c r="B39" s="30">
        <f t="shared" si="12"/>
        <v>1793520</v>
      </c>
      <c r="C39" s="32">
        <f>SUM(一般接種!D38+一般接種!G38+一般接種!J38+一般接種!M38+医療従事者等!C36)</f>
        <v>567454</v>
      </c>
      <c r="D39" s="32">
        <v>9608</v>
      </c>
      <c r="E39" s="73">
        <f t="shared" si="0"/>
        <v>0.83738531559227591</v>
      </c>
      <c r="F39" s="32">
        <f>SUM(一般接種!E38+一般接種!H38+一般接種!K38+一般接種!N38+医療従事者等!D36)</f>
        <v>559082</v>
      </c>
      <c r="G39" s="32">
        <v>8974</v>
      </c>
      <c r="H39" s="73">
        <f t="shared" si="7"/>
        <v>0.82576976654817946</v>
      </c>
      <c r="I39" s="29">
        <f t="shared" si="9"/>
        <v>460341</v>
      </c>
      <c r="J39" s="32">
        <v>12</v>
      </c>
      <c r="K39" s="73">
        <f t="shared" si="10"/>
        <v>0.6910020775290614</v>
      </c>
      <c r="L39" s="67">
        <v>4906</v>
      </c>
      <c r="M39" s="67">
        <v>30278</v>
      </c>
      <c r="N39" s="67">
        <v>111476</v>
      </c>
      <c r="O39" s="67">
        <v>142713</v>
      </c>
      <c r="P39" s="67">
        <v>82682</v>
      </c>
      <c r="Q39" s="67">
        <v>45588</v>
      </c>
      <c r="R39" s="67">
        <v>20794</v>
      </c>
      <c r="S39" s="67">
        <v>11315</v>
      </c>
      <c r="T39" s="67">
        <v>7101</v>
      </c>
      <c r="U39" s="67">
        <v>3488</v>
      </c>
      <c r="V39" s="67">
        <f t="shared" si="11"/>
        <v>206643</v>
      </c>
      <c r="W39" s="68">
        <f t="shared" si="8"/>
        <v>0.3101928019022</v>
      </c>
      <c r="X39" s="67">
        <v>25</v>
      </c>
      <c r="Y39" s="67">
        <v>2148</v>
      </c>
      <c r="Z39" s="67">
        <v>47758</v>
      </c>
      <c r="AA39" s="67">
        <v>100231</v>
      </c>
      <c r="AB39" s="67">
        <v>56481</v>
      </c>
      <c r="AD39" s="59">
        <v>666176</v>
      </c>
      <c r="AE39">
        <v>0</v>
      </c>
    </row>
    <row r="40" spans="1:31" x14ac:dyDescent="0.45">
      <c r="A40" s="31" t="s">
        <v>44</v>
      </c>
      <c r="B40" s="30">
        <f t="shared" si="12"/>
        <v>4756753</v>
      </c>
      <c r="C40" s="32">
        <f>SUM(一般接種!D39+一般接種!G39+一般接種!J39+一般接種!M39+医療従事者等!C37)</f>
        <v>1523282</v>
      </c>
      <c r="D40" s="32">
        <v>24945</v>
      </c>
      <c r="E40" s="73">
        <f t="shared" si="0"/>
        <v>0.79733256988261414</v>
      </c>
      <c r="F40" s="32">
        <f>SUM(一般接種!E39+一般接種!H39+一般接種!K39+一般接種!N39+医療従事者等!D37)</f>
        <v>1493747</v>
      </c>
      <c r="G40" s="32">
        <v>23675</v>
      </c>
      <c r="H40" s="73">
        <f t="shared" si="7"/>
        <v>0.78229149094794714</v>
      </c>
      <c r="I40" s="29">
        <f t="shared" si="9"/>
        <v>1215818</v>
      </c>
      <c r="J40" s="32">
        <v>35</v>
      </c>
      <c r="K40" s="73">
        <f t="shared" si="10"/>
        <v>0.6469728664576756</v>
      </c>
      <c r="L40" s="67">
        <v>21866</v>
      </c>
      <c r="M40" s="67">
        <v>138176</v>
      </c>
      <c r="N40" s="67">
        <v>363122</v>
      </c>
      <c r="O40" s="67">
        <v>318519</v>
      </c>
      <c r="P40" s="67">
        <v>164019</v>
      </c>
      <c r="Q40" s="67">
        <v>92248</v>
      </c>
      <c r="R40" s="67">
        <v>51192</v>
      </c>
      <c r="S40" s="67">
        <v>29782</v>
      </c>
      <c r="T40" s="67">
        <v>25922</v>
      </c>
      <c r="U40" s="67">
        <v>10972</v>
      </c>
      <c r="V40" s="67">
        <f t="shared" si="11"/>
        <v>523906</v>
      </c>
      <c r="W40" s="68">
        <f t="shared" si="8"/>
        <v>0.27879396781693361</v>
      </c>
      <c r="X40" s="67">
        <v>254</v>
      </c>
      <c r="Y40" s="67">
        <v>7546</v>
      </c>
      <c r="Z40" s="67">
        <v>163092</v>
      </c>
      <c r="AA40" s="67">
        <v>247630</v>
      </c>
      <c r="AB40" s="67">
        <v>105384</v>
      </c>
      <c r="AD40" s="59">
        <v>1879187</v>
      </c>
      <c r="AE40">
        <v>0</v>
      </c>
    </row>
    <row r="41" spans="1:31" x14ac:dyDescent="0.45">
      <c r="A41" s="31" t="s">
        <v>45</v>
      </c>
      <c r="B41" s="30">
        <f t="shared" si="12"/>
        <v>6978008</v>
      </c>
      <c r="C41" s="32">
        <f>SUM(一般接種!D40+一般接種!G40+一般接種!J40+一般接種!M40+医療従事者等!C38)</f>
        <v>2253712</v>
      </c>
      <c r="D41" s="32">
        <v>32308</v>
      </c>
      <c r="E41" s="73">
        <f t="shared" si="0"/>
        <v>0.79658816745605754</v>
      </c>
      <c r="F41" s="32">
        <f>SUM(一般接種!E40+一般接種!H40+一般接種!K40+一般接種!N40+医療従事者等!D38)</f>
        <v>2227277</v>
      </c>
      <c r="G41" s="32">
        <v>30419</v>
      </c>
      <c r="H41" s="73">
        <f t="shared" si="7"/>
        <v>0.7877860525960968</v>
      </c>
      <c r="I41" s="29">
        <f t="shared" si="9"/>
        <v>1759364</v>
      </c>
      <c r="J41" s="32">
        <v>28</v>
      </c>
      <c r="K41" s="73">
        <f t="shared" si="10"/>
        <v>0.63089210255292172</v>
      </c>
      <c r="L41" s="67">
        <v>22446</v>
      </c>
      <c r="M41" s="67">
        <v>122100</v>
      </c>
      <c r="N41" s="67">
        <v>546408</v>
      </c>
      <c r="O41" s="67">
        <v>533226</v>
      </c>
      <c r="P41" s="67">
        <v>293494</v>
      </c>
      <c r="Q41" s="67">
        <v>116942</v>
      </c>
      <c r="R41" s="67">
        <v>46142</v>
      </c>
      <c r="S41" s="67">
        <v>32946</v>
      </c>
      <c r="T41" s="67">
        <v>32894</v>
      </c>
      <c r="U41" s="67">
        <v>12766</v>
      </c>
      <c r="V41" s="67">
        <f t="shared" si="11"/>
        <v>737655</v>
      </c>
      <c r="W41" s="68">
        <f t="shared" si="8"/>
        <v>0.26452065660492108</v>
      </c>
      <c r="X41" s="67">
        <v>56</v>
      </c>
      <c r="Y41" s="67">
        <v>15707</v>
      </c>
      <c r="Z41" s="67">
        <v>274316</v>
      </c>
      <c r="AA41" s="67">
        <v>323388</v>
      </c>
      <c r="AB41" s="67">
        <v>124188</v>
      </c>
      <c r="AD41" s="59">
        <v>2788648</v>
      </c>
      <c r="AE41">
        <v>0</v>
      </c>
    </row>
    <row r="42" spans="1:31" x14ac:dyDescent="0.45">
      <c r="A42" s="31" t="s">
        <v>46</v>
      </c>
      <c r="B42" s="30">
        <f t="shared" si="12"/>
        <v>3607095</v>
      </c>
      <c r="C42" s="32">
        <f>SUM(一般接種!D41+一般接種!G41+一般接種!J41+一般接種!M41+医療従事者等!C39)</f>
        <v>1127393</v>
      </c>
      <c r="D42" s="32">
        <v>20764</v>
      </c>
      <c r="E42" s="73">
        <f t="shared" si="0"/>
        <v>0.82557699724939215</v>
      </c>
      <c r="F42" s="32">
        <f>SUM(一般接種!E41+一般接種!H41+一般接種!K41+一般接種!N41+医療従事者等!D39)</f>
        <v>1104790</v>
      </c>
      <c r="G42" s="32">
        <v>19686</v>
      </c>
      <c r="H42" s="73">
        <f t="shared" si="7"/>
        <v>0.80951872942359582</v>
      </c>
      <c r="I42" s="29">
        <f t="shared" si="9"/>
        <v>923416</v>
      </c>
      <c r="J42" s="32">
        <v>56</v>
      </c>
      <c r="K42" s="73">
        <f t="shared" si="10"/>
        <v>0.68885306293274329</v>
      </c>
      <c r="L42" s="67">
        <v>44836</v>
      </c>
      <c r="M42" s="67">
        <v>47020</v>
      </c>
      <c r="N42" s="67">
        <v>287930</v>
      </c>
      <c r="O42" s="67">
        <v>310344</v>
      </c>
      <c r="P42" s="67">
        <v>133958</v>
      </c>
      <c r="Q42" s="67">
        <v>42138</v>
      </c>
      <c r="R42" s="67">
        <v>18925</v>
      </c>
      <c r="S42" s="67">
        <v>17436</v>
      </c>
      <c r="T42" s="67">
        <v>15757</v>
      </c>
      <c r="U42" s="67">
        <v>5072</v>
      </c>
      <c r="V42" s="67">
        <f t="shared" si="11"/>
        <v>451496</v>
      </c>
      <c r="W42" s="68">
        <f t="shared" si="8"/>
        <v>0.33682897515799021</v>
      </c>
      <c r="X42" s="67">
        <v>403</v>
      </c>
      <c r="Y42" s="67">
        <v>9192</v>
      </c>
      <c r="Z42" s="67">
        <v>144117</v>
      </c>
      <c r="AA42" s="67">
        <v>225588</v>
      </c>
      <c r="AB42" s="67">
        <v>72196</v>
      </c>
      <c r="AD42" s="59">
        <v>1340431</v>
      </c>
      <c r="AE42">
        <v>0</v>
      </c>
    </row>
    <row r="43" spans="1:31" x14ac:dyDescent="0.45">
      <c r="A43" s="31" t="s">
        <v>47</v>
      </c>
      <c r="B43" s="30">
        <f t="shared" si="12"/>
        <v>1898539</v>
      </c>
      <c r="C43" s="32">
        <f>SUM(一般接種!D42+一般接種!G42+一般接種!J42+一般接種!M42+医療従事者等!C40)</f>
        <v>601499</v>
      </c>
      <c r="D43" s="32">
        <v>11059</v>
      </c>
      <c r="E43" s="73">
        <f t="shared" si="0"/>
        <v>0.81265363536015023</v>
      </c>
      <c r="F43" s="32">
        <f>SUM(一般接種!E42+一般接種!H42+一般接種!K42+一般接種!N42+医療従事者等!D40)</f>
        <v>594189</v>
      </c>
      <c r="G43" s="32">
        <v>10358</v>
      </c>
      <c r="H43" s="73">
        <f t="shared" si="7"/>
        <v>0.8035573209571707</v>
      </c>
      <c r="I43" s="29">
        <f t="shared" si="9"/>
        <v>486810</v>
      </c>
      <c r="J43" s="32">
        <v>3</v>
      </c>
      <c r="K43" s="73">
        <f t="shared" si="10"/>
        <v>0.67001808527330231</v>
      </c>
      <c r="L43" s="67">
        <v>7961</v>
      </c>
      <c r="M43" s="67">
        <v>39919</v>
      </c>
      <c r="N43" s="67">
        <v>153419</v>
      </c>
      <c r="O43" s="67">
        <v>160836</v>
      </c>
      <c r="P43" s="67">
        <v>67456</v>
      </c>
      <c r="Q43" s="67">
        <v>29087</v>
      </c>
      <c r="R43" s="67">
        <v>11875</v>
      </c>
      <c r="S43" s="67">
        <v>7796</v>
      </c>
      <c r="T43" s="67">
        <v>6277</v>
      </c>
      <c r="U43" s="67">
        <v>2184</v>
      </c>
      <c r="V43" s="67">
        <f t="shared" si="11"/>
        <v>216041</v>
      </c>
      <c r="W43" s="68">
        <f t="shared" si="8"/>
        <v>0.29734859433107885</v>
      </c>
      <c r="X43" s="67">
        <v>10</v>
      </c>
      <c r="Y43" s="67">
        <v>3526</v>
      </c>
      <c r="Z43" s="67">
        <v>74865</v>
      </c>
      <c r="AA43" s="67">
        <v>102595</v>
      </c>
      <c r="AB43" s="67">
        <v>35045</v>
      </c>
      <c r="AD43" s="59">
        <v>726558</v>
      </c>
      <c r="AE43">
        <v>0</v>
      </c>
    </row>
    <row r="44" spans="1:31" x14ac:dyDescent="0.45">
      <c r="A44" s="31" t="s">
        <v>48</v>
      </c>
      <c r="B44" s="30">
        <f t="shared" si="12"/>
        <v>2447420</v>
      </c>
      <c r="C44" s="32">
        <f>SUM(一般接種!D43+一般接種!G43+一般接種!J43+一般接種!M43+医療従事者等!C41)</f>
        <v>783126</v>
      </c>
      <c r="D44" s="32">
        <v>12792</v>
      </c>
      <c r="E44" s="73">
        <f t="shared" si="0"/>
        <v>0.79839188605150813</v>
      </c>
      <c r="F44" s="32">
        <f>SUM(一般接種!E43+一般接種!H43+一般接種!K43+一般接種!N43+医療従事者等!D41)</f>
        <v>774892</v>
      </c>
      <c r="G44" s="32">
        <v>12075</v>
      </c>
      <c r="H44" s="73">
        <f t="shared" si="7"/>
        <v>0.79060109425541814</v>
      </c>
      <c r="I44" s="29">
        <f t="shared" si="9"/>
        <v>624818</v>
      </c>
      <c r="J44" s="32">
        <v>14</v>
      </c>
      <c r="K44" s="73">
        <f t="shared" si="10"/>
        <v>0.64756124482695365</v>
      </c>
      <c r="L44" s="67">
        <v>9453</v>
      </c>
      <c r="M44" s="67">
        <v>48532</v>
      </c>
      <c r="N44" s="67">
        <v>170777</v>
      </c>
      <c r="O44" s="67">
        <v>187218</v>
      </c>
      <c r="P44" s="67">
        <v>114104</v>
      </c>
      <c r="Q44" s="67">
        <v>52854</v>
      </c>
      <c r="R44" s="67">
        <v>16700</v>
      </c>
      <c r="S44" s="67">
        <v>10458</v>
      </c>
      <c r="T44" s="67">
        <v>10684</v>
      </c>
      <c r="U44" s="67">
        <v>4038</v>
      </c>
      <c r="V44" s="67">
        <f t="shared" si="11"/>
        <v>264584</v>
      </c>
      <c r="W44" s="68">
        <f t="shared" si="8"/>
        <v>0.27422094673096636</v>
      </c>
      <c r="X44" s="67">
        <v>150</v>
      </c>
      <c r="Y44" s="67">
        <v>7880</v>
      </c>
      <c r="Z44" s="67">
        <v>98515</v>
      </c>
      <c r="AA44" s="67">
        <v>112935</v>
      </c>
      <c r="AB44" s="67">
        <v>45104</v>
      </c>
      <c r="AD44" s="59">
        <v>964857</v>
      </c>
      <c r="AE44">
        <v>0</v>
      </c>
    </row>
    <row r="45" spans="1:31" x14ac:dyDescent="0.45">
      <c r="A45" s="31" t="s">
        <v>49</v>
      </c>
      <c r="B45" s="30">
        <f t="shared" si="12"/>
        <v>3551049</v>
      </c>
      <c r="C45" s="32">
        <f>SUM(一般接種!D44+一般接種!G44+一般接種!J44+一般接種!M44+医療従事者等!C42)</f>
        <v>1119024</v>
      </c>
      <c r="D45" s="32">
        <v>21387</v>
      </c>
      <c r="E45" s="73">
        <f t="shared" si="0"/>
        <v>0.81822410504164411</v>
      </c>
      <c r="F45" s="32">
        <f>SUM(一般接種!E44+一般接種!H44+一般接種!K44+一般接種!N44+医療従事者等!D42)</f>
        <v>1108346</v>
      </c>
      <c r="G45" s="32">
        <v>20116</v>
      </c>
      <c r="H45" s="73">
        <f t="shared" si="7"/>
        <v>0.81121173742272568</v>
      </c>
      <c r="I45" s="29">
        <f t="shared" si="9"/>
        <v>902413</v>
      </c>
      <c r="J45" s="32">
        <v>40</v>
      </c>
      <c r="K45" s="73">
        <f t="shared" si="10"/>
        <v>0.67266622785013941</v>
      </c>
      <c r="L45" s="67">
        <v>12493</v>
      </c>
      <c r="M45" s="67">
        <v>59392</v>
      </c>
      <c r="N45" s="67">
        <v>280617</v>
      </c>
      <c r="O45" s="67">
        <v>272873</v>
      </c>
      <c r="P45" s="67">
        <v>142734</v>
      </c>
      <c r="Q45" s="67">
        <v>71822</v>
      </c>
      <c r="R45" s="67">
        <v>28076</v>
      </c>
      <c r="S45" s="67">
        <v>15522</v>
      </c>
      <c r="T45" s="67">
        <v>13319</v>
      </c>
      <c r="U45" s="67">
        <v>5565</v>
      </c>
      <c r="V45" s="67">
        <f t="shared" si="11"/>
        <v>421266</v>
      </c>
      <c r="W45" s="68">
        <f t="shared" si="8"/>
        <v>0.31402913334232835</v>
      </c>
      <c r="X45" s="67">
        <v>214</v>
      </c>
      <c r="Y45" s="67">
        <v>6054</v>
      </c>
      <c r="Z45" s="67">
        <v>167854</v>
      </c>
      <c r="AA45" s="67">
        <v>187080</v>
      </c>
      <c r="AB45" s="67">
        <v>60064</v>
      </c>
      <c r="AD45" s="59">
        <v>1341487</v>
      </c>
      <c r="AE45">
        <v>0</v>
      </c>
    </row>
    <row r="46" spans="1:31" x14ac:dyDescent="0.45">
      <c r="A46" s="31" t="s">
        <v>50</v>
      </c>
      <c r="B46" s="30">
        <f t="shared" si="12"/>
        <v>1786658</v>
      </c>
      <c r="C46" s="32">
        <f>SUM(一般接種!D45+一般接種!G45+一般接種!J45+一般接種!M45+医療従事者等!C43)</f>
        <v>567956</v>
      </c>
      <c r="D46" s="32">
        <v>9170</v>
      </c>
      <c r="E46" s="73">
        <f t="shared" si="0"/>
        <v>0.80641395125316229</v>
      </c>
      <c r="F46" s="32">
        <f>SUM(一般接種!E45+一般接種!H45+一般接種!K45+一般接種!N45+医療従事者等!D43)</f>
        <v>560692</v>
      </c>
      <c r="G46" s="32">
        <v>8652</v>
      </c>
      <c r="H46" s="73">
        <f t="shared" si="7"/>
        <v>0.7966784379884172</v>
      </c>
      <c r="I46" s="29">
        <f t="shared" si="9"/>
        <v>449419</v>
      </c>
      <c r="J46" s="32">
        <v>16</v>
      </c>
      <c r="K46" s="73">
        <f t="shared" si="10"/>
        <v>0.64855749595556245</v>
      </c>
      <c r="L46" s="67">
        <v>10607</v>
      </c>
      <c r="M46" s="67">
        <v>33567</v>
      </c>
      <c r="N46" s="67">
        <v>141052</v>
      </c>
      <c r="O46" s="67">
        <v>125492</v>
      </c>
      <c r="P46" s="67">
        <v>73424</v>
      </c>
      <c r="Q46" s="67">
        <v>36105</v>
      </c>
      <c r="R46" s="67">
        <v>13304</v>
      </c>
      <c r="S46" s="67">
        <v>6371</v>
      </c>
      <c r="T46" s="67">
        <v>6633</v>
      </c>
      <c r="U46" s="67">
        <v>2864</v>
      </c>
      <c r="V46" s="67">
        <f t="shared" si="11"/>
        <v>208591</v>
      </c>
      <c r="W46" s="68">
        <f t="shared" si="8"/>
        <v>0.3010288241041264</v>
      </c>
      <c r="X46" s="67">
        <v>167</v>
      </c>
      <c r="Y46" s="67">
        <v>5523</v>
      </c>
      <c r="Z46" s="67">
        <v>74442</v>
      </c>
      <c r="AA46" s="67">
        <v>94409</v>
      </c>
      <c r="AB46" s="67">
        <v>34050</v>
      </c>
      <c r="AD46" s="59">
        <v>692927</v>
      </c>
      <c r="AE46">
        <v>0</v>
      </c>
    </row>
    <row r="47" spans="1:31" x14ac:dyDescent="0.45">
      <c r="A47" s="31" t="s">
        <v>51</v>
      </c>
      <c r="B47" s="30">
        <f t="shared" si="12"/>
        <v>12700937</v>
      </c>
      <c r="C47" s="32">
        <f>SUM(一般接種!D46+一般接種!G46+一般接種!J46+一般接種!M46+医療従事者等!C44)</f>
        <v>4151625</v>
      </c>
      <c r="D47" s="32">
        <v>53238</v>
      </c>
      <c r="E47" s="73">
        <f t="shared" si="0"/>
        <v>0.80228168664481769</v>
      </c>
      <c r="F47" s="32">
        <f>SUM(一般接種!E46+一般接種!H46+一般接種!K46+一般接種!N46+医療従事者等!D44)</f>
        <v>4071347</v>
      </c>
      <c r="G47" s="32">
        <v>49618</v>
      </c>
      <c r="H47" s="73">
        <f t="shared" si="7"/>
        <v>0.7872754635783239</v>
      </c>
      <c r="I47" s="29">
        <f t="shared" si="9"/>
        <v>3161649</v>
      </c>
      <c r="J47" s="32">
        <v>380</v>
      </c>
      <c r="K47" s="73">
        <f t="shared" si="10"/>
        <v>0.61883570908700825</v>
      </c>
      <c r="L47" s="67">
        <v>44146</v>
      </c>
      <c r="M47" s="67">
        <v>231120</v>
      </c>
      <c r="N47" s="67">
        <v>931004</v>
      </c>
      <c r="O47" s="67">
        <v>1025463</v>
      </c>
      <c r="P47" s="67">
        <v>491666</v>
      </c>
      <c r="Q47" s="67">
        <v>193864</v>
      </c>
      <c r="R47" s="67">
        <v>85833</v>
      </c>
      <c r="S47" s="67">
        <v>73457</v>
      </c>
      <c r="T47" s="67">
        <v>61075</v>
      </c>
      <c r="U47" s="67">
        <v>24021</v>
      </c>
      <c r="V47" s="67">
        <f t="shared" si="11"/>
        <v>1316316</v>
      </c>
      <c r="W47" s="68">
        <f t="shared" si="8"/>
        <v>0.25767606149384131</v>
      </c>
      <c r="X47" s="67">
        <v>101</v>
      </c>
      <c r="Y47" s="67">
        <v>40018</v>
      </c>
      <c r="Z47" s="67">
        <v>500068</v>
      </c>
      <c r="AA47" s="67">
        <v>579328</v>
      </c>
      <c r="AB47" s="67">
        <v>196801</v>
      </c>
      <c r="AD47" s="59">
        <v>5108414</v>
      </c>
      <c r="AE47">
        <v>0</v>
      </c>
    </row>
    <row r="48" spans="1:31" x14ac:dyDescent="0.45">
      <c r="A48" s="31" t="s">
        <v>52</v>
      </c>
      <c r="B48" s="30">
        <f t="shared" si="12"/>
        <v>2069230</v>
      </c>
      <c r="C48" s="32">
        <f>SUM(一般接種!D47+一般接種!G47+一般接種!J47+一般接種!M47+医療従事者等!C45)</f>
        <v>660788</v>
      </c>
      <c r="D48" s="32">
        <v>11812</v>
      </c>
      <c r="E48" s="73">
        <f t="shared" si="0"/>
        <v>0.79906620305158538</v>
      </c>
      <c r="F48" s="32">
        <f>SUM(一般接種!E47+一般接種!H47+一般接種!K47+一般接種!N47+医療従事者等!D45)</f>
        <v>653149</v>
      </c>
      <c r="G48" s="32">
        <v>11018</v>
      </c>
      <c r="H48" s="73">
        <f t="shared" si="7"/>
        <v>0.79063814383231057</v>
      </c>
      <c r="I48" s="29">
        <f t="shared" si="9"/>
        <v>514894</v>
      </c>
      <c r="J48" s="32">
        <v>12</v>
      </c>
      <c r="K48" s="73">
        <f t="shared" si="10"/>
        <v>0.63395996887343509</v>
      </c>
      <c r="L48" s="67">
        <v>8443</v>
      </c>
      <c r="M48" s="67">
        <v>56893</v>
      </c>
      <c r="N48" s="67">
        <v>166189</v>
      </c>
      <c r="O48" s="67">
        <v>147410</v>
      </c>
      <c r="P48" s="67">
        <v>63475</v>
      </c>
      <c r="Q48" s="67">
        <v>32525</v>
      </c>
      <c r="R48" s="67">
        <v>15408</v>
      </c>
      <c r="S48" s="67">
        <v>10220</v>
      </c>
      <c r="T48" s="67">
        <v>10227</v>
      </c>
      <c r="U48" s="67">
        <v>4104</v>
      </c>
      <c r="V48" s="67">
        <f t="shared" si="11"/>
        <v>240399</v>
      </c>
      <c r="W48" s="68">
        <f t="shared" si="8"/>
        <v>0.29599664108903578</v>
      </c>
      <c r="X48" s="67">
        <v>42</v>
      </c>
      <c r="Y48" s="67">
        <v>6166</v>
      </c>
      <c r="Z48" s="67">
        <v>83774</v>
      </c>
      <c r="AA48" s="67">
        <v>110760</v>
      </c>
      <c r="AB48" s="67">
        <v>39657</v>
      </c>
      <c r="AD48" s="59">
        <v>812168</v>
      </c>
      <c r="AE48">
        <v>0</v>
      </c>
    </row>
    <row r="49" spans="1:31" x14ac:dyDescent="0.45">
      <c r="A49" s="31" t="s">
        <v>53</v>
      </c>
      <c r="B49" s="30">
        <f t="shared" si="12"/>
        <v>3517611</v>
      </c>
      <c r="C49" s="32">
        <f>SUM(一般接種!D48+一般接種!G48+一般接種!J48+一般接種!M48+医療従事者等!C46)</f>
        <v>1106329</v>
      </c>
      <c r="D49" s="32">
        <v>18461</v>
      </c>
      <c r="E49" s="73">
        <f t="shared" si="0"/>
        <v>0.82416427708310447</v>
      </c>
      <c r="F49" s="32">
        <f>SUM(一般接種!E48+一般接種!H48+一般接種!K48+一般接種!N48+医療従事者等!D46)</f>
        <v>1090677</v>
      </c>
      <c r="G49" s="32">
        <v>17259</v>
      </c>
      <c r="H49" s="73">
        <f t="shared" si="7"/>
        <v>0.81321701711787808</v>
      </c>
      <c r="I49" s="29">
        <f t="shared" si="9"/>
        <v>908709</v>
      </c>
      <c r="J49" s="32">
        <v>11</v>
      </c>
      <c r="K49" s="73">
        <f t="shared" si="10"/>
        <v>0.68842582947275122</v>
      </c>
      <c r="L49" s="67">
        <v>14909</v>
      </c>
      <c r="M49" s="67">
        <v>66043</v>
      </c>
      <c r="N49" s="67">
        <v>278257</v>
      </c>
      <c r="O49" s="67">
        <v>302705</v>
      </c>
      <c r="P49" s="67">
        <v>132917</v>
      </c>
      <c r="Q49" s="67">
        <v>52065</v>
      </c>
      <c r="R49" s="67">
        <v>25113</v>
      </c>
      <c r="S49" s="67">
        <v>16924</v>
      </c>
      <c r="T49" s="67">
        <v>14431</v>
      </c>
      <c r="U49" s="67">
        <v>5345</v>
      </c>
      <c r="V49" s="67">
        <f t="shared" si="11"/>
        <v>411896</v>
      </c>
      <c r="W49" s="68">
        <f t="shared" si="8"/>
        <v>0.31205069831397042</v>
      </c>
      <c r="X49" s="67">
        <v>97</v>
      </c>
      <c r="Y49" s="67">
        <v>7053</v>
      </c>
      <c r="Z49" s="67">
        <v>146202</v>
      </c>
      <c r="AA49" s="67">
        <v>192491</v>
      </c>
      <c r="AB49" s="67">
        <v>66053</v>
      </c>
      <c r="AD49" s="59">
        <v>1319965</v>
      </c>
      <c r="AE49">
        <v>0</v>
      </c>
    </row>
    <row r="50" spans="1:31" x14ac:dyDescent="0.45">
      <c r="A50" s="31" t="s">
        <v>54</v>
      </c>
      <c r="B50" s="30">
        <f t="shared" si="12"/>
        <v>4637216</v>
      </c>
      <c r="C50" s="32">
        <f>SUM(一般接種!D49+一般接種!G49+一般接種!J49+一般接種!M49+医療従事者等!C47)</f>
        <v>1467055</v>
      </c>
      <c r="D50" s="32">
        <v>22187</v>
      </c>
      <c r="E50" s="73">
        <f t="shared" si="0"/>
        <v>0.82690662312562635</v>
      </c>
      <c r="F50" s="32">
        <f>SUM(一般接種!E49+一般接種!H49+一般接種!K49+一般接種!N49+医療従事者等!D47)</f>
        <v>1451144</v>
      </c>
      <c r="G50" s="32">
        <v>20859</v>
      </c>
      <c r="H50" s="73">
        <f t="shared" si="7"/>
        <v>0.81856068475268084</v>
      </c>
      <c r="I50" s="29">
        <f t="shared" si="9"/>
        <v>1177535</v>
      </c>
      <c r="J50" s="32">
        <v>61</v>
      </c>
      <c r="K50" s="73">
        <f t="shared" si="10"/>
        <v>0.67387543302102593</v>
      </c>
      <c r="L50" s="67">
        <v>21323</v>
      </c>
      <c r="M50" s="67">
        <v>78217</v>
      </c>
      <c r="N50" s="67">
        <v>344544</v>
      </c>
      <c r="O50" s="67">
        <v>429803</v>
      </c>
      <c r="P50" s="67">
        <v>176807</v>
      </c>
      <c r="Q50" s="67">
        <v>66153</v>
      </c>
      <c r="R50" s="67">
        <v>22407</v>
      </c>
      <c r="S50" s="67">
        <v>15357</v>
      </c>
      <c r="T50" s="67">
        <v>15773</v>
      </c>
      <c r="U50" s="67">
        <v>7151</v>
      </c>
      <c r="V50" s="67">
        <f t="shared" si="11"/>
        <v>541482</v>
      </c>
      <c r="W50" s="68">
        <f t="shared" si="8"/>
        <v>0.30989339656170001</v>
      </c>
      <c r="X50" s="67">
        <v>152</v>
      </c>
      <c r="Y50" s="67">
        <v>11175</v>
      </c>
      <c r="Z50" s="67">
        <v>186346</v>
      </c>
      <c r="AA50" s="67">
        <v>252650</v>
      </c>
      <c r="AB50" s="67">
        <v>91159</v>
      </c>
      <c r="AD50" s="59">
        <v>1747317</v>
      </c>
      <c r="AE50">
        <v>0</v>
      </c>
    </row>
    <row r="51" spans="1:31" x14ac:dyDescent="0.45">
      <c r="A51" s="31" t="s">
        <v>55</v>
      </c>
      <c r="B51" s="30">
        <f t="shared" si="12"/>
        <v>2932820</v>
      </c>
      <c r="C51" s="32">
        <f>SUM(一般接種!D50+一般接種!G50+一般接種!J50+一般接種!M50+医療従事者等!C48)</f>
        <v>929928</v>
      </c>
      <c r="D51" s="32">
        <v>15618</v>
      </c>
      <c r="E51" s="73">
        <f t="shared" si="0"/>
        <v>0.80833272920486676</v>
      </c>
      <c r="F51" s="32">
        <f>SUM(一般接種!E50+一般接種!H50+一般接種!K50+一般接種!N50+医療従事者等!D48)</f>
        <v>914904</v>
      </c>
      <c r="G51" s="32">
        <v>14793</v>
      </c>
      <c r="H51" s="73">
        <f t="shared" si="7"/>
        <v>0.79577952906270499</v>
      </c>
      <c r="I51" s="29">
        <f t="shared" si="9"/>
        <v>746936</v>
      </c>
      <c r="J51" s="32">
        <v>123</v>
      </c>
      <c r="K51" s="73">
        <f t="shared" si="10"/>
        <v>0.6602502329578307</v>
      </c>
      <c r="L51" s="67">
        <v>19538</v>
      </c>
      <c r="M51" s="67">
        <v>50912</v>
      </c>
      <c r="N51" s="67">
        <v>216619</v>
      </c>
      <c r="O51" s="67">
        <v>219027</v>
      </c>
      <c r="P51" s="67">
        <v>116396</v>
      </c>
      <c r="Q51" s="67">
        <v>63468</v>
      </c>
      <c r="R51" s="67">
        <v>24947</v>
      </c>
      <c r="S51" s="67">
        <v>17688</v>
      </c>
      <c r="T51" s="67">
        <v>13449</v>
      </c>
      <c r="U51" s="67">
        <v>4892</v>
      </c>
      <c r="V51" s="67">
        <f t="shared" si="11"/>
        <v>341052</v>
      </c>
      <c r="W51" s="68">
        <f t="shared" si="8"/>
        <v>0.30152081237302253</v>
      </c>
      <c r="X51" s="67">
        <v>244</v>
      </c>
      <c r="Y51" s="67">
        <v>8491</v>
      </c>
      <c r="Z51" s="67">
        <v>113493</v>
      </c>
      <c r="AA51" s="67">
        <v>165557</v>
      </c>
      <c r="AB51" s="67">
        <v>53267</v>
      </c>
      <c r="AD51" s="59">
        <v>1131106</v>
      </c>
      <c r="AE51">
        <v>0</v>
      </c>
    </row>
    <row r="52" spans="1:31" x14ac:dyDescent="0.45">
      <c r="A52" s="31" t="s">
        <v>56</v>
      </c>
      <c r="B52" s="30">
        <f t="shared" si="12"/>
        <v>2746102</v>
      </c>
      <c r="C52" s="32">
        <f>SUM(一般接種!D51+一般接種!G51+一般接種!J51+一般接種!M51+医療従事者等!C49)</f>
        <v>876052</v>
      </c>
      <c r="D52" s="32">
        <v>22028</v>
      </c>
      <c r="E52" s="73">
        <f t="shared" si="0"/>
        <v>0.79209044788024374</v>
      </c>
      <c r="F52" s="32">
        <f>SUM(一般接種!E51+一般接種!H51+一般接種!K51+一般接種!N51+医療従事者等!D49)</f>
        <v>864074</v>
      </c>
      <c r="G52" s="32">
        <v>21058</v>
      </c>
      <c r="H52" s="73">
        <f t="shared" si="7"/>
        <v>0.78188074458119627</v>
      </c>
      <c r="I52" s="29">
        <f t="shared" si="9"/>
        <v>696413</v>
      </c>
      <c r="J52" s="32">
        <v>126</v>
      </c>
      <c r="K52" s="73">
        <f t="shared" si="10"/>
        <v>0.64579248555449409</v>
      </c>
      <c r="L52" s="67">
        <v>10947</v>
      </c>
      <c r="M52" s="67">
        <v>46263</v>
      </c>
      <c r="N52" s="67">
        <v>186618</v>
      </c>
      <c r="O52" s="67">
        <v>215486</v>
      </c>
      <c r="P52" s="67">
        <v>122043</v>
      </c>
      <c r="Q52" s="67">
        <v>56998</v>
      </c>
      <c r="R52" s="67">
        <v>24121</v>
      </c>
      <c r="S52" s="67">
        <v>13799</v>
      </c>
      <c r="T52" s="67">
        <v>13289</v>
      </c>
      <c r="U52" s="67">
        <v>6849</v>
      </c>
      <c r="V52" s="67">
        <f t="shared" si="11"/>
        <v>309563</v>
      </c>
      <c r="W52" s="68">
        <f t="shared" si="8"/>
        <v>0.28711358851408381</v>
      </c>
      <c r="X52" s="67">
        <v>156</v>
      </c>
      <c r="Y52" s="67">
        <v>5668</v>
      </c>
      <c r="Z52" s="67">
        <v>93528</v>
      </c>
      <c r="AA52" s="67">
        <v>142927</v>
      </c>
      <c r="AB52" s="67">
        <v>67284</v>
      </c>
      <c r="AD52" s="59">
        <v>1078190</v>
      </c>
      <c r="AE52">
        <v>0</v>
      </c>
    </row>
    <row r="53" spans="1:31" x14ac:dyDescent="0.45">
      <c r="A53" s="31" t="s">
        <v>57</v>
      </c>
      <c r="B53" s="30">
        <f t="shared" si="12"/>
        <v>4173083</v>
      </c>
      <c r="C53" s="32">
        <f>SUM(一般接種!D52+一般接種!G52+一般接種!J52+一般接種!M52+医療従事者等!C50)</f>
        <v>1328219</v>
      </c>
      <c r="D53" s="32">
        <v>20643</v>
      </c>
      <c r="E53" s="73">
        <f t="shared" si="0"/>
        <v>0.81465813448834656</v>
      </c>
      <c r="F53" s="32">
        <f>SUM(一般接種!E52+一般接種!H52+一般接種!K52+一般接種!N52+医療従事者等!D50)</f>
        <v>1305104</v>
      </c>
      <c r="G53" s="32">
        <v>19434</v>
      </c>
      <c r="H53" s="73">
        <f t="shared" si="7"/>
        <v>0.80101005506955814</v>
      </c>
      <c r="I53" s="29">
        <f t="shared" si="9"/>
        <v>1067479</v>
      </c>
      <c r="J53" s="32">
        <v>69</v>
      </c>
      <c r="K53" s="73">
        <f t="shared" si="10"/>
        <v>0.66502768430607928</v>
      </c>
      <c r="L53" s="67">
        <v>17330</v>
      </c>
      <c r="M53" s="67">
        <v>70771</v>
      </c>
      <c r="N53" s="67">
        <v>342543</v>
      </c>
      <c r="O53" s="67">
        <v>302194</v>
      </c>
      <c r="P53" s="67">
        <v>172218</v>
      </c>
      <c r="Q53" s="67">
        <v>82529</v>
      </c>
      <c r="R53" s="67">
        <v>34350</v>
      </c>
      <c r="S53" s="67">
        <v>19391</v>
      </c>
      <c r="T53" s="67">
        <v>18880</v>
      </c>
      <c r="U53" s="67">
        <v>7273</v>
      </c>
      <c r="V53" s="67">
        <f t="shared" si="11"/>
        <v>472281</v>
      </c>
      <c r="W53" s="68">
        <f t="shared" si="8"/>
        <v>0.29424489162717182</v>
      </c>
      <c r="X53" s="67">
        <v>102</v>
      </c>
      <c r="Y53" s="67">
        <v>6584</v>
      </c>
      <c r="Z53" s="67">
        <v>170190</v>
      </c>
      <c r="AA53" s="67">
        <v>218033</v>
      </c>
      <c r="AB53" s="67">
        <v>77372</v>
      </c>
      <c r="AD53" s="59">
        <v>1605061</v>
      </c>
      <c r="AE53">
        <v>0</v>
      </c>
    </row>
    <row r="54" spans="1:31" x14ac:dyDescent="0.45">
      <c r="A54" s="31" t="s">
        <v>58</v>
      </c>
      <c r="B54" s="30">
        <f t="shared" si="12"/>
        <v>3073504</v>
      </c>
      <c r="C54" s="32">
        <f>SUM(一般接種!D53+一般接種!G53+一般接種!J53+一般接種!M53+医療従事者等!C51)</f>
        <v>1063046</v>
      </c>
      <c r="D54" s="32">
        <v>13055</v>
      </c>
      <c r="E54" s="73">
        <f t="shared" si="0"/>
        <v>0.70691421892715089</v>
      </c>
      <c r="F54" s="32">
        <f>SUM(一般接種!E53+一般接種!H53+一般接種!K53+一般接種!N53+医療従事者等!D51)</f>
        <v>1042305</v>
      </c>
      <c r="G54" s="32">
        <v>12171</v>
      </c>
      <c r="H54" s="73">
        <f t="shared" si="7"/>
        <v>0.69354534657944844</v>
      </c>
      <c r="I54" s="29">
        <f t="shared" si="9"/>
        <v>720088</v>
      </c>
      <c r="J54" s="32">
        <v>87</v>
      </c>
      <c r="K54" s="73">
        <f t="shared" si="10"/>
        <v>0.48474600691031405</v>
      </c>
      <c r="L54" s="67">
        <v>17380</v>
      </c>
      <c r="M54" s="67">
        <v>59023</v>
      </c>
      <c r="N54" s="67">
        <v>211472</v>
      </c>
      <c r="O54" s="67">
        <v>191558</v>
      </c>
      <c r="P54" s="67">
        <v>118261</v>
      </c>
      <c r="Q54" s="67">
        <v>58843</v>
      </c>
      <c r="R54" s="67">
        <v>25287</v>
      </c>
      <c r="S54" s="67">
        <v>16408</v>
      </c>
      <c r="T54" s="67">
        <v>15569</v>
      </c>
      <c r="U54" s="67">
        <v>6287</v>
      </c>
      <c r="V54" s="67">
        <f t="shared" si="11"/>
        <v>248065</v>
      </c>
      <c r="W54" s="68">
        <f t="shared" si="8"/>
        <v>0.16701159887862246</v>
      </c>
      <c r="X54" s="67">
        <v>14</v>
      </c>
      <c r="Y54" s="67">
        <v>6873</v>
      </c>
      <c r="Z54" s="67">
        <v>100902</v>
      </c>
      <c r="AA54" s="67">
        <v>104396</v>
      </c>
      <c r="AB54" s="67">
        <v>35880</v>
      </c>
      <c r="AD54" s="59">
        <v>1485316</v>
      </c>
      <c r="AE54">
        <v>0</v>
      </c>
    </row>
    <row r="55" spans="1:31" x14ac:dyDescent="0.45">
      <c r="A55" s="22"/>
      <c r="B55" s="23"/>
      <c r="C55" s="22"/>
      <c r="D55" s="22"/>
      <c r="E55" s="72"/>
      <c r="F55" s="22"/>
      <c r="G55" s="22"/>
      <c r="H55" s="72"/>
      <c r="I55" s="22"/>
      <c r="J55" s="22"/>
      <c r="K55" s="72"/>
      <c r="L55" s="22"/>
      <c r="M55" s="22"/>
      <c r="N55" s="22"/>
      <c r="O55" s="22"/>
      <c r="P55" s="22"/>
      <c r="Q55" s="22"/>
      <c r="R55" s="22"/>
    </row>
    <row r="56" spans="1:31" x14ac:dyDescent="0.45">
      <c r="A56" s="108" t="s">
        <v>109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22"/>
      <c r="N56" s="22"/>
      <c r="O56" s="22"/>
      <c r="P56" s="22"/>
      <c r="Q56" s="22"/>
      <c r="R56" s="22"/>
    </row>
    <row r="57" spans="1:31" x14ac:dyDescent="0.45">
      <c r="A57" s="22" t="s">
        <v>110</v>
      </c>
      <c r="B57" s="22"/>
      <c r="C57" s="22"/>
      <c r="D57" s="22"/>
      <c r="E57" s="72"/>
      <c r="F57" s="22"/>
      <c r="G57" s="22"/>
      <c r="H57" s="72"/>
      <c r="I57" s="22"/>
      <c r="J57" s="22"/>
      <c r="K57" s="72"/>
      <c r="L57" s="22"/>
      <c r="M57" s="22"/>
      <c r="N57" s="22"/>
      <c r="O57" s="22"/>
      <c r="P57" s="22"/>
      <c r="Q57" s="22"/>
      <c r="R57" s="22"/>
    </row>
    <row r="58" spans="1:31" x14ac:dyDescent="0.45">
      <c r="A58" s="22" t="s">
        <v>111</v>
      </c>
      <c r="B58" s="22"/>
      <c r="C58" s="22"/>
      <c r="D58" s="22"/>
      <c r="E58" s="72"/>
      <c r="F58" s="22"/>
      <c r="G58" s="22"/>
      <c r="H58" s="72"/>
      <c r="I58" s="22"/>
      <c r="J58" s="22"/>
      <c r="K58" s="72"/>
      <c r="L58" s="22"/>
      <c r="M58" s="22"/>
      <c r="N58" s="22"/>
      <c r="O58" s="22"/>
      <c r="P58" s="22"/>
      <c r="Q58" s="22"/>
      <c r="R58" s="22"/>
    </row>
    <row r="59" spans="1:31" x14ac:dyDescent="0.45">
      <c r="A59" s="24" t="s">
        <v>112</v>
      </c>
      <c r="B59" s="22"/>
      <c r="C59" s="22"/>
      <c r="D59" s="22"/>
      <c r="E59" s="72"/>
      <c r="F59" s="22"/>
      <c r="G59" s="22"/>
      <c r="H59" s="72"/>
      <c r="I59" s="22"/>
      <c r="J59" s="22"/>
      <c r="K59" s="72"/>
      <c r="L59" s="22"/>
      <c r="M59" s="22"/>
      <c r="N59" s="22"/>
      <c r="O59" s="22"/>
      <c r="P59" s="22"/>
      <c r="Q59" s="22"/>
      <c r="R59" s="22"/>
    </row>
    <row r="60" spans="1:31" x14ac:dyDescent="0.45">
      <c r="A60" s="108" t="s">
        <v>113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49"/>
      <c r="P60" s="49"/>
      <c r="Q60" s="49"/>
      <c r="R60" s="49"/>
    </row>
    <row r="61" spans="1:31" x14ac:dyDescent="0.45">
      <c r="A61" s="77" t="s">
        <v>148</v>
      </c>
      <c r="B61" s="57"/>
      <c r="C61" s="57"/>
      <c r="D61" s="57"/>
      <c r="E61" s="74"/>
      <c r="F61" s="57"/>
      <c r="G61" s="57"/>
      <c r="H61" s="74"/>
      <c r="I61" s="57"/>
      <c r="J61" s="57"/>
      <c r="K61" s="74"/>
      <c r="L61" s="57"/>
      <c r="M61" s="57"/>
      <c r="N61" s="57"/>
      <c r="O61" s="57"/>
      <c r="P61" s="57"/>
      <c r="Q61" s="57"/>
      <c r="R61" s="57"/>
    </row>
    <row r="62" spans="1:31" x14ac:dyDescent="0.45">
      <c r="A62" s="24" t="s">
        <v>149</v>
      </c>
      <c r="B62" s="24"/>
      <c r="C62" s="24"/>
      <c r="D62" s="24"/>
      <c r="E62" s="71"/>
      <c r="F62" s="24"/>
      <c r="G62" s="24"/>
      <c r="H62" s="71"/>
      <c r="I62" s="24"/>
      <c r="J62" s="24"/>
      <c r="K62" s="71"/>
      <c r="L62" s="22"/>
      <c r="M62" s="22"/>
      <c r="N62" s="22"/>
      <c r="O62" s="22"/>
      <c r="P62" s="22"/>
      <c r="Q62" s="22"/>
      <c r="R62" s="22"/>
    </row>
  </sheetData>
  <mergeCells count="12">
    <mergeCell ref="Y2:AB2"/>
    <mergeCell ref="A56:L56"/>
    <mergeCell ref="A60:N60"/>
    <mergeCell ref="A3:A6"/>
    <mergeCell ref="B4:B6"/>
    <mergeCell ref="C4:E5"/>
    <mergeCell ref="F4:H5"/>
    <mergeCell ref="I5:K5"/>
    <mergeCell ref="I4:U4"/>
    <mergeCell ref="L6:U6"/>
    <mergeCell ref="B3:AB3"/>
    <mergeCell ref="V4:AB4"/>
  </mergeCells>
  <phoneticPr fontId="2"/>
  <pageMargins left="0.7" right="0.7" top="0.75" bottom="0.75" header="0.3" footer="0.3"/>
  <pageSetup paperSize="9" scale="2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B7" sqref="B7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2.5" bestFit="1" customWidth="1"/>
  </cols>
  <sheetData>
    <row r="1" spans="1:23" x14ac:dyDescent="0.45">
      <c r="A1" s="22" t="s">
        <v>114</v>
      </c>
      <c r="B1" s="23"/>
      <c r="C1" s="24"/>
      <c r="D1" s="24"/>
    </row>
    <row r="2" spans="1:23" x14ac:dyDescent="0.45">
      <c r="B2"/>
      <c r="T2" s="136"/>
      <c r="U2" s="136"/>
      <c r="V2" s="151">
        <f>'進捗状況 (都道府県別)'!H3</f>
        <v>44832</v>
      </c>
      <c r="W2" s="151"/>
    </row>
    <row r="3" spans="1:23" ht="37.5" customHeight="1" x14ac:dyDescent="0.45">
      <c r="A3" s="137" t="s">
        <v>2</v>
      </c>
      <c r="B3" s="150" t="str">
        <f>_xlfn.CONCAT("接種回数
（",TEXT('進捗状況 (都道府県別)'!H3-1,"m月d日"),"まで）")</f>
        <v>接種回数
（9月27日まで）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22"/>
      <c r="P3" s="133" t="str">
        <f>_xlfn.CONCAT("接種回数
（",TEXT('進捗状況 (都道府県別)'!H3-1,"m月d日"),"まで）","※4")</f>
        <v>接種回数
（9月27日まで）※4</v>
      </c>
      <c r="Q3" s="134"/>
      <c r="R3" s="134"/>
      <c r="S3" s="134"/>
      <c r="T3" s="134"/>
      <c r="U3" s="134"/>
      <c r="V3" s="134"/>
      <c r="W3" s="135"/>
    </row>
    <row r="4" spans="1:23" ht="18.75" customHeight="1" x14ac:dyDescent="0.45">
      <c r="A4" s="138"/>
      <c r="B4" s="140" t="s">
        <v>11</v>
      </c>
      <c r="C4" s="141" t="s">
        <v>115</v>
      </c>
      <c r="D4" s="141"/>
      <c r="E4" s="141"/>
      <c r="F4" s="142" t="s">
        <v>143</v>
      </c>
      <c r="G4" s="143"/>
      <c r="H4" s="144"/>
      <c r="I4" s="142" t="s">
        <v>116</v>
      </c>
      <c r="J4" s="143"/>
      <c r="K4" s="144"/>
      <c r="L4" s="147" t="s">
        <v>117</v>
      </c>
      <c r="M4" s="148"/>
      <c r="N4" s="149"/>
      <c r="P4" s="111" t="s">
        <v>118</v>
      </c>
      <c r="Q4" s="111"/>
      <c r="R4" s="145" t="s">
        <v>144</v>
      </c>
      <c r="S4" s="145"/>
      <c r="T4" s="146" t="s">
        <v>116</v>
      </c>
      <c r="U4" s="146"/>
      <c r="V4" s="132" t="s">
        <v>119</v>
      </c>
      <c r="W4" s="132"/>
    </row>
    <row r="5" spans="1:23" ht="36" x14ac:dyDescent="0.45">
      <c r="A5" s="139"/>
      <c r="B5" s="140"/>
      <c r="C5" s="34" t="s">
        <v>120</v>
      </c>
      <c r="D5" s="34" t="s">
        <v>91</v>
      </c>
      <c r="E5" s="34" t="s">
        <v>92</v>
      </c>
      <c r="F5" s="34" t="s">
        <v>120</v>
      </c>
      <c r="G5" s="34" t="s">
        <v>91</v>
      </c>
      <c r="H5" s="34" t="s">
        <v>92</v>
      </c>
      <c r="I5" s="34" t="s">
        <v>120</v>
      </c>
      <c r="J5" s="34" t="s">
        <v>91</v>
      </c>
      <c r="K5" s="34" t="s">
        <v>92</v>
      </c>
      <c r="L5" s="55" t="s">
        <v>120</v>
      </c>
      <c r="M5" s="55" t="s">
        <v>91</v>
      </c>
      <c r="N5" s="55" t="s">
        <v>92</v>
      </c>
      <c r="P5" s="35" t="s">
        <v>121</v>
      </c>
      <c r="Q5" s="35" t="s">
        <v>122</v>
      </c>
      <c r="R5" s="35" t="s">
        <v>123</v>
      </c>
      <c r="S5" s="35" t="s">
        <v>124</v>
      </c>
      <c r="T5" s="35" t="s">
        <v>123</v>
      </c>
      <c r="U5" s="35" t="s">
        <v>122</v>
      </c>
      <c r="V5" s="35" t="s">
        <v>125</v>
      </c>
      <c r="W5" s="35" t="s">
        <v>122</v>
      </c>
    </row>
    <row r="6" spans="1:23" x14ac:dyDescent="0.45">
      <c r="A6" s="28" t="s">
        <v>126</v>
      </c>
      <c r="B6" s="36">
        <f>SUM(B7:B53)</f>
        <v>194742229</v>
      </c>
      <c r="C6" s="36">
        <f>SUM(C7:C53)</f>
        <v>162177412</v>
      </c>
      <c r="D6" s="36">
        <f>SUM(D7:D53)</f>
        <v>81342173</v>
      </c>
      <c r="E6" s="37">
        <f>SUM(E7:E53)</f>
        <v>80835239</v>
      </c>
      <c r="F6" s="37">
        <f t="shared" ref="F6:T6" si="0">SUM(F7:F53)</f>
        <v>32385600</v>
      </c>
      <c r="G6" s="37">
        <f>SUM(G7:G53)</f>
        <v>16243548</v>
      </c>
      <c r="H6" s="37">
        <f t="shared" ref="H6:N6" si="1">SUM(H7:H53)</f>
        <v>16142052</v>
      </c>
      <c r="I6" s="37">
        <f>SUM(I7:I53)</f>
        <v>117811</v>
      </c>
      <c r="J6" s="37">
        <f t="shared" si="1"/>
        <v>58700</v>
      </c>
      <c r="K6" s="37">
        <f t="shared" si="1"/>
        <v>59111</v>
      </c>
      <c r="L6" s="56">
        <f>SUM(L7:L53)</f>
        <v>61406</v>
      </c>
      <c r="M6" s="56">
        <f t="shared" si="1"/>
        <v>33848</v>
      </c>
      <c r="N6" s="56">
        <f t="shared" si="1"/>
        <v>27558</v>
      </c>
      <c r="O6" s="38"/>
      <c r="P6" s="37">
        <f>SUM(P7:P53)</f>
        <v>217836880</v>
      </c>
      <c r="Q6" s="39">
        <f>C6/P6</f>
        <v>0.7444901524480152</v>
      </c>
      <c r="R6" s="37">
        <f t="shared" si="0"/>
        <v>217836880</v>
      </c>
      <c r="S6" s="40">
        <f>F6/R6</f>
        <v>0.14866904079786675</v>
      </c>
      <c r="T6" s="37">
        <f t="shared" si="0"/>
        <v>217836880</v>
      </c>
      <c r="U6" s="40">
        <f>I6/T6</f>
        <v>5.4082210505402022E-4</v>
      </c>
      <c r="V6" s="37">
        <f t="shared" ref="V6" si="2">SUM(V7:V53)</f>
        <v>217836880</v>
      </c>
      <c r="W6" s="40">
        <f>L6/V6</f>
        <v>2.8188982508379665E-4</v>
      </c>
    </row>
    <row r="7" spans="1:23" x14ac:dyDescent="0.45">
      <c r="A7" s="41" t="s">
        <v>12</v>
      </c>
      <c r="B7" s="36">
        <v>7989800</v>
      </c>
      <c r="C7" s="36">
        <v>6487072</v>
      </c>
      <c r="D7" s="36">
        <v>3254291</v>
      </c>
      <c r="E7" s="37">
        <v>3232781</v>
      </c>
      <c r="F7" s="42">
        <v>1498999</v>
      </c>
      <c r="G7" s="37">
        <v>751502</v>
      </c>
      <c r="H7" s="37">
        <v>747497</v>
      </c>
      <c r="I7" s="37">
        <v>871</v>
      </c>
      <c r="J7" s="37">
        <v>428</v>
      </c>
      <c r="K7" s="37">
        <v>443</v>
      </c>
      <c r="L7" s="56">
        <v>2858</v>
      </c>
      <c r="M7" s="56">
        <v>1497</v>
      </c>
      <c r="N7" s="56">
        <v>1361</v>
      </c>
      <c r="O7" s="38"/>
      <c r="P7" s="37">
        <v>9155490</v>
      </c>
      <c r="Q7" s="39">
        <v>0.70854449079186366</v>
      </c>
      <c r="R7" s="43">
        <v>9155490</v>
      </c>
      <c r="S7" s="39">
        <v>0.16372679124765577</v>
      </c>
      <c r="T7" s="37">
        <v>9155490</v>
      </c>
      <c r="U7" s="40">
        <v>9.5134176324806211E-5</v>
      </c>
      <c r="V7" s="37">
        <v>9155490</v>
      </c>
      <c r="W7" s="40">
        <v>3.1216242931836525E-4</v>
      </c>
    </row>
    <row r="8" spans="1:23" x14ac:dyDescent="0.45">
      <c r="A8" s="41" t="s">
        <v>13</v>
      </c>
      <c r="B8" s="36">
        <v>2057363</v>
      </c>
      <c r="C8" s="36">
        <v>1865455</v>
      </c>
      <c r="D8" s="36">
        <v>935117</v>
      </c>
      <c r="E8" s="37">
        <v>930338</v>
      </c>
      <c r="F8" s="42">
        <v>188786</v>
      </c>
      <c r="G8" s="37">
        <v>94850</v>
      </c>
      <c r="H8" s="37">
        <v>93936</v>
      </c>
      <c r="I8" s="37">
        <v>2429</v>
      </c>
      <c r="J8" s="37">
        <v>1217</v>
      </c>
      <c r="K8" s="37">
        <v>1212</v>
      </c>
      <c r="L8" s="56">
        <v>693</v>
      </c>
      <c r="M8" s="56">
        <v>366</v>
      </c>
      <c r="N8" s="56">
        <v>327</v>
      </c>
      <c r="O8" s="38"/>
      <c r="P8" s="37">
        <v>2190005</v>
      </c>
      <c r="Q8" s="39">
        <v>0.85180399131508833</v>
      </c>
      <c r="R8" s="43">
        <v>2190005</v>
      </c>
      <c r="S8" s="39">
        <v>8.6203456156492789E-2</v>
      </c>
      <c r="T8" s="37">
        <v>2190005</v>
      </c>
      <c r="U8" s="40">
        <v>1.1091298878313062E-3</v>
      </c>
      <c r="V8" s="37">
        <v>2190005</v>
      </c>
      <c r="W8" s="40">
        <v>3.1643763370403264E-4</v>
      </c>
    </row>
    <row r="9" spans="1:23" x14ac:dyDescent="0.45">
      <c r="A9" s="41" t="s">
        <v>14</v>
      </c>
      <c r="B9" s="36">
        <v>1978032</v>
      </c>
      <c r="C9" s="36">
        <v>1732611</v>
      </c>
      <c r="D9" s="36">
        <v>868899</v>
      </c>
      <c r="E9" s="37">
        <v>863712</v>
      </c>
      <c r="F9" s="42">
        <v>245028</v>
      </c>
      <c r="G9" s="37">
        <v>122984</v>
      </c>
      <c r="H9" s="37">
        <v>122044</v>
      </c>
      <c r="I9" s="37">
        <v>99</v>
      </c>
      <c r="J9" s="37">
        <v>50</v>
      </c>
      <c r="K9" s="37">
        <v>49</v>
      </c>
      <c r="L9" s="56">
        <v>294</v>
      </c>
      <c r="M9" s="56">
        <v>170</v>
      </c>
      <c r="N9" s="56">
        <v>124</v>
      </c>
      <c r="O9" s="38"/>
      <c r="P9" s="37">
        <v>2173745</v>
      </c>
      <c r="Q9" s="39">
        <v>0.79706267294461863</v>
      </c>
      <c r="R9" s="43">
        <v>2173745</v>
      </c>
      <c r="S9" s="39">
        <v>0.11272159337916821</v>
      </c>
      <c r="T9" s="37">
        <v>2173745</v>
      </c>
      <c r="U9" s="40">
        <v>4.5543520514135741E-5</v>
      </c>
      <c r="V9" s="37">
        <v>2173745</v>
      </c>
      <c r="W9" s="40">
        <v>1.3525045486016069E-4</v>
      </c>
    </row>
    <row r="10" spans="1:23" x14ac:dyDescent="0.45">
      <c r="A10" s="41" t="s">
        <v>15</v>
      </c>
      <c r="B10" s="36">
        <v>3576105</v>
      </c>
      <c r="C10" s="36">
        <v>2833045</v>
      </c>
      <c r="D10" s="36">
        <v>1420785</v>
      </c>
      <c r="E10" s="37">
        <v>1412260</v>
      </c>
      <c r="F10" s="42">
        <v>741963</v>
      </c>
      <c r="G10" s="37">
        <v>371887</v>
      </c>
      <c r="H10" s="37">
        <v>370076</v>
      </c>
      <c r="I10" s="37">
        <v>56</v>
      </c>
      <c r="J10" s="37">
        <v>20</v>
      </c>
      <c r="K10" s="37">
        <v>36</v>
      </c>
      <c r="L10" s="56">
        <v>1041</v>
      </c>
      <c r="M10" s="56">
        <v>553</v>
      </c>
      <c r="N10" s="56">
        <v>488</v>
      </c>
      <c r="O10" s="38"/>
      <c r="P10" s="37">
        <v>4167565</v>
      </c>
      <c r="Q10" s="39">
        <v>0.67978423851817549</v>
      </c>
      <c r="R10" s="43">
        <v>4167565</v>
      </c>
      <c r="S10" s="39">
        <v>0.17803273614208776</v>
      </c>
      <c r="T10" s="37">
        <v>4167565</v>
      </c>
      <c r="U10" s="40">
        <v>1.3437102960601694E-5</v>
      </c>
      <c r="V10" s="37">
        <v>4167565</v>
      </c>
      <c r="W10" s="40">
        <v>2.4978614610689936E-4</v>
      </c>
    </row>
    <row r="11" spans="1:23" x14ac:dyDescent="0.45">
      <c r="A11" s="41" t="s">
        <v>16</v>
      </c>
      <c r="B11" s="36">
        <v>1599487</v>
      </c>
      <c r="C11" s="36">
        <v>1502728</v>
      </c>
      <c r="D11" s="36">
        <v>752917</v>
      </c>
      <c r="E11" s="37">
        <v>749811</v>
      </c>
      <c r="F11" s="42">
        <v>96302</v>
      </c>
      <c r="G11" s="37">
        <v>48456</v>
      </c>
      <c r="H11" s="37">
        <v>47846</v>
      </c>
      <c r="I11" s="37">
        <v>67</v>
      </c>
      <c r="J11" s="37">
        <v>34</v>
      </c>
      <c r="K11" s="37">
        <v>33</v>
      </c>
      <c r="L11" s="56">
        <v>390</v>
      </c>
      <c r="M11" s="56">
        <v>214</v>
      </c>
      <c r="N11" s="56">
        <v>176</v>
      </c>
      <c r="O11" s="38"/>
      <c r="P11" s="37">
        <v>1692455</v>
      </c>
      <c r="Q11" s="39">
        <v>0.88789834884827068</v>
      </c>
      <c r="R11" s="43">
        <v>1692455</v>
      </c>
      <c r="S11" s="39">
        <v>5.6900774318962691E-2</v>
      </c>
      <c r="T11" s="37">
        <v>1692455</v>
      </c>
      <c r="U11" s="40">
        <v>3.9587463182182095E-5</v>
      </c>
      <c r="V11" s="37">
        <v>1692455</v>
      </c>
      <c r="W11" s="40">
        <v>2.3043448717986593E-4</v>
      </c>
    </row>
    <row r="12" spans="1:23" x14ac:dyDescent="0.45">
      <c r="A12" s="41" t="s">
        <v>17</v>
      </c>
      <c r="B12" s="36">
        <v>1751267</v>
      </c>
      <c r="C12" s="36">
        <v>1672502</v>
      </c>
      <c r="D12" s="36">
        <v>838426</v>
      </c>
      <c r="E12" s="37">
        <v>834076</v>
      </c>
      <c r="F12" s="42">
        <v>78150</v>
      </c>
      <c r="G12" s="37">
        <v>39140</v>
      </c>
      <c r="H12" s="37">
        <v>39010</v>
      </c>
      <c r="I12" s="37">
        <v>161</v>
      </c>
      <c r="J12" s="37">
        <v>80</v>
      </c>
      <c r="K12" s="37">
        <v>81</v>
      </c>
      <c r="L12" s="56">
        <v>454</v>
      </c>
      <c r="M12" s="56">
        <v>251</v>
      </c>
      <c r="N12" s="56">
        <v>203</v>
      </c>
      <c r="O12" s="38"/>
      <c r="P12" s="37">
        <v>1819795</v>
      </c>
      <c r="Q12" s="39">
        <v>0.91906066342637494</v>
      </c>
      <c r="R12" s="43">
        <v>1819795</v>
      </c>
      <c r="S12" s="39">
        <v>4.2944397583244268E-2</v>
      </c>
      <c r="T12" s="37">
        <v>1819795</v>
      </c>
      <c r="U12" s="40">
        <v>8.8471503658379109E-5</v>
      </c>
      <c r="V12" s="37">
        <v>1819795</v>
      </c>
      <c r="W12" s="40">
        <v>2.4947865006772743E-4</v>
      </c>
    </row>
    <row r="13" spans="1:23" x14ac:dyDescent="0.45">
      <c r="A13" s="41" t="s">
        <v>18</v>
      </c>
      <c r="B13" s="36">
        <v>2987353</v>
      </c>
      <c r="C13" s="36">
        <v>2777703</v>
      </c>
      <c r="D13" s="36">
        <v>1393425</v>
      </c>
      <c r="E13" s="37">
        <v>1384278</v>
      </c>
      <c r="F13" s="42">
        <v>208344</v>
      </c>
      <c r="G13" s="37">
        <v>104658</v>
      </c>
      <c r="H13" s="37">
        <v>103686</v>
      </c>
      <c r="I13" s="37">
        <v>254</v>
      </c>
      <c r="J13" s="37">
        <v>126</v>
      </c>
      <c r="K13" s="37">
        <v>128</v>
      </c>
      <c r="L13" s="56">
        <v>1052</v>
      </c>
      <c r="M13" s="56">
        <v>656</v>
      </c>
      <c r="N13" s="56">
        <v>396</v>
      </c>
      <c r="O13" s="38"/>
      <c r="P13" s="37">
        <v>3136850</v>
      </c>
      <c r="Q13" s="39">
        <v>0.88550711701228935</v>
      </c>
      <c r="R13" s="43">
        <v>3136850</v>
      </c>
      <c r="S13" s="39">
        <v>6.6418222101790006E-2</v>
      </c>
      <c r="T13" s="37">
        <v>3136850</v>
      </c>
      <c r="U13" s="40">
        <v>8.0972950571433128E-5</v>
      </c>
      <c r="V13" s="37">
        <v>3136850</v>
      </c>
      <c r="W13" s="40">
        <v>3.3536828346908523E-4</v>
      </c>
    </row>
    <row r="14" spans="1:23" x14ac:dyDescent="0.45">
      <c r="A14" s="41" t="s">
        <v>19</v>
      </c>
      <c r="B14" s="36">
        <v>4672239</v>
      </c>
      <c r="C14" s="36">
        <v>3798678</v>
      </c>
      <c r="D14" s="36">
        <v>1904689</v>
      </c>
      <c r="E14" s="37">
        <v>1893989</v>
      </c>
      <c r="F14" s="42">
        <v>871730</v>
      </c>
      <c r="G14" s="37">
        <v>437283</v>
      </c>
      <c r="H14" s="37">
        <v>434447</v>
      </c>
      <c r="I14" s="37">
        <v>370</v>
      </c>
      <c r="J14" s="37">
        <v>176</v>
      </c>
      <c r="K14" s="37">
        <v>194</v>
      </c>
      <c r="L14" s="56">
        <v>1461</v>
      </c>
      <c r="M14" s="56">
        <v>759</v>
      </c>
      <c r="N14" s="56">
        <v>702</v>
      </c>
      <c r="O14" s="38"/>
      <c r="P14" s="37">
        <v>5110115</v>
      </c>
      <c r="Q14" s="39">
        <v>0.7433644839695388</v>
      </c>
      <c r="R14" s="43">
        <v>5110115</v>
      </c>
      <c r="S14" s="39">
        <v>0.17058911590052278</v>
      </c>
      <c r="T14" s="37">
        <v>5110115</v>
      </c>
      <c r="U14" s="40">
        <v>7.2405415533701302E-5</v>
      </c>
      <c r="V14" s="37">
        <v>5110115</v>
      </c>
      <c r="W14" s="40">
        <v>2.8590354620199352E-4</v>
      </c>
    </row>
    <row r="15" spans="1:23" x14ac:dyDescent="0.45">
      <c r="A15" s="44" t="s">
        <v>20</v>
      </c>
      <c r="B15" s="36">
        <v>3105635</v>
      </c>
      <c r="C15" s="36">
        <v>2720534</v>
      </c>
      <c r="D15" s="36">
        <v>1364075</v>
      </c>
      <c r="E15" s="37">
        <v>1356459</v>
      </c>
      <c r="F15" s="42">
        <v>382899</v>
      </c>
      <c r="G15" s="37">
        <v>192507</v>
      </c>
      <c r="H15" s="37">
        <v>190392</v>
      </c>
      <c r="I15" s="37">
        <v>837</v>
      </c>
      <c r="J15" s="37">
        <v>412</v>
      </c>
      <c r="K15" s="37">
        <v>425</v>
      </c>
      <c r="L15" s="56">
        <v>1365</v>
      </c>
      <c r="M15" s="56">
        <v>777</v>
      </c>
      <c r="N15" s="56">
        <v>588</v>
      </c>
      <c r="O15" s="38"/>
      <c r="P15" s="37">
        <v>3358820</v>
      </c>
      <c r="Q15" s="39">
        <v>0.8099671908586944</v>
      </c>
      <c r="R15" s="43">
        <v>3358820</v>
      </c>
      <c r="S15" s="39">
        <v>0.11399807075103757</v>
      </c>
      <c r="T15" s="37">
        <v>3358820</v>
      </c>
      <c r="U15" s="40">
        <v>2.4919465764762624E-4</v>
      </c>
      <c r="V15" s="37">
        <v>3358820</v>
      </c>
      <c r="W15" s="40">
        <v>4.0639272125329732E-4</v>
      </c>
    </row>
    <row r="16" spans="1:23" x14ac:dyDescent="0.45">
      <c r="A16" s="41" t="s">
        <v>21</v>
      </c>
      <c r="B16" s="36">
        <v>3024163</v>
      </c>
      <c r="C16" s="36">
        <v>2171656</v>
      </c>
      <c r="D16" s="36">
        <v>1089534</v>
      </c>
      <c r="E16" s="37">
        <v>1082122</v>
      </c>
      <c r="F16" s="42">
        <v>851660</v>
      </c>
      <c r="G16" s="37">
        <v>427045</v>
      </c>
      <c r="H16" s="37">
        <v>424615</v>
      </c>
      <c r="I16" s="37">
        <v>226</v>
      </c>
      <c r="J16" s="37">
        <v>94</v>
      </c>
      <c r="K16" s="37">
        <v>132</v>
      </c>
      <c r="L16" s="56">
        <v>621</v>
      </c>
      <c r="M16" s="56">
        <v>359</v>
      </c>
      <c r="N16" s="56">
        <v>262</v>
      </c>
      <c r="O16" s="38"/>
      <c r="P16" s="37">
        <v>3525065</v>
      </c>
      <c r="Q16" s="39">
        <v>0.61606126411853401</v>
      </c>
      <c r="R16" s="43">
        <v>3525065</v>
      </c>
      <c r="S16" s="39">
        <v>0.24160121870093176</v>
      </c>
      <c r="T16" s="37">
        <v>3525065</v>
      </c>
      <c r="U16" s="40">
        <v>6.4112292964810572E-5</v>
      </c>
      <c r="V16" s="37">
        <v>3525065</v>
      </c>
      <c r="W16" s="40">
        <v>1.7616696429711225E-4</v>
      </c>
    </row>
    <row r="17" spans="1:23" x14ac:dyDescent="0.45">
      <c r="A17" s="41" t="s">
        <v>22</v>
      </c>
      <c r="B17" s="36">
        <v>11650320</v>
      </c>
      <c r="C17" s="36">
        <v>9947688</v>
      </c>
      <c r="D17" s="36">
        <v>4995391</v>
      </c>
      <c r="E17" s="37">
        <v>4952297</v>
      </c>
      <c r="F17" s="42">
        <v>1681735</v>
      </c>
      <c r="G17" s="37">
        <v>842428</v>
      </c>
      <c r="H17" s="37">
        <v>839307</v>
      </c>
      <c r="I17" s="37">
        <v>18124</v>
      </c>
      <c r="J17" s="37">
        <v>9062</v>
      </c>
      <c r="K17" s="37">
        <v>9062</v>
      </c>
      <c r="L17" s="56">
        <v>2773</v>
      </c>
      <c r="M17" s="56">
        <v>1479</v>
      </c>
      <c r="N17" s="56">
        <v>1294</v>
      </c>
      <c r="O17" s="38"/>
      <c r="P17" s="37">
        <v>11948320</v>
      </c>
      <c r="Q17" s="39">
        <v>0.83255955648995006</v>
      </c>
      <c r="R17" s="43">
        <v>11948320</v>
      </c>
      <c r="S17" s="39">
        <v>0.14075074989621972</v>
      </c>
      <c r="T17" s="37">
        <v>11948320</v>
      </c>
      <c r="U17" s="40">
        <v>1.516865969441729E-3</v>
      </c>
      <c r="V17" s="37">
        <v>11948320</v>
      </c>
      <c r="W17" s="40">
        <v>2.3208283675027117E-4</v>
      </c>
    </row>
    <row r="18" spans="1:23" x14ac:dyDescent="0.45">
      <c r="A18" s="41" t="s">
        <v>23</v>
      </c>
      <c r="B18" s="36">
        <v>9955206</v>
      </c>
      <c r="C18" s="36">
        <v>8242662</v>
      </c>
      <c r="D18" s="36">
        <v>4135190</v>
      </c>
      <c r="E18" s="37">
        <v>4107472</v>
      </c>
      <c r="F18" s="42">
        <v>1708805</v>
      </c>
      <c r="G18" s="37">
        <v>856279</v>
      </c>
      <c r="H18" s="37">
        <v>852526</v>
      </c>
      <c r="I18" s="37">
        <v>831</v>
      </c>
      <c r="J18" s="37">
        <v>373</v>
      </c>
      <c r="K18" s="37">
        <v>458</v>
      </c>
      <c r="L18" s="56">
        <v>2908</v>
      </c>
      <c r="M18" s="56">
        <v>1592</v>
      </c>
      <c r="N18" s="56">
        <v>1316</v>
      </c>
      <c r="O18" s="38"/>
      <c r="P18" s="37">
        <v>9804865</v>
      </c>
      <c r="Q18" s="39">
        <v>0.84067062626563449</v>
      </c>
      <c r="R18" s="43">
        <v>9804865</v>
      </c>
      <c r="S18" s="39">
        <v>0.17428133890675701</v>
      </c>
      <c r="T18" s="37">
        <v>9804865</v>
      </c>
      <c r="U18" s="40">
        <v>8.4753844137578637E-5</v>
      </c>
      <c r="V18" s="37">
        <v>9804865</v>
      </c>
      <c r="W18" s="40">
        <v>2.9658745938878299E-4</v>
      </c>
    </row>
    <row r="19" spans="1:23" x14ac:dyDescent="0.45">
      <c r="A19" s="41" t="s">
        <v>24</v>
      </c>
      <c r="B19" s="36">
        <v>21411425</v>
      </c>
      <c r="C19" s="36">
        <v>16015905</v>
      </c>
      <c r="D19" s="36">
        <v>8038215</v>
      </c>
      <c r="E19" s="37">
        <v>7977690</v>
      </c>
      <c r="F19" s="42">
        <v>5373254</v>
      </c>
      <c r="G19" s="37">
        <v>2695200</v>
      </c>
      <c r="H19" s="37">
        <v>2678054</v>
      </c>
      <c r="I19" s="37">
        <v>13691</v>
      </c>
      <c r="J19" s="37">
        <v>6793</v>
      </c>
      <c r="K19" s="37">
        <v>6898</v>
      </c>
      <c r="L19" s="56">
        <v>8575</v>
      </c>
      <c r="M19" s="56">
        <v>4722</v>
      </c>
      <c r="N19" s="56">
        <v>3853</v>
      </c>
      <c r="O19" s="38"/>
      <c r="P19" s="37">
        <v>28455130</v>
      </c>
      <c r="Q19" s="39">
        <v>0.56284771849575099</v>
      </c>
      <c r="R19" s="43">
        <v>28455130</v>
      </c>
      <c r="S19" s="39">
        <v>0.18883252334464823</v>
      </c>
      <c r="T19" s="37">
        <v>28455130</v>
      </c>
      <c r="U19" s="40">
        <v>4.8114347043924942E-4</v>
      </c>
      <c r="V19" s="37">
        <v>28455130</v>
      </c>
      <c r="W19" s="40">
        <v>3.0135163676989001E-4</v>
      </c>
    </row>
    <row r="20" spans="1:23" x14ac:dyDescent="0.45">
      <c r="A20" s="41" t="s">
        <v>25</v>
      </c>
      <c r="B20" s="36">
        <v>14468966</v>
      </c>
      <c r="C20" s="36">
        <v>11113659</v>
      </c>
      <c r="D20" s="36">
        <v>5573890</v>
      </c>
      <c r="E20" s="37">
        <v>5539769</v>
      </c>
      <c r="F20" s="42">
        <v>3344599</v>
      </c>
      <c r="G20" s="37">
        <v>1675595</v>
      </c>
      <c r="H20" s="37">
        <v>1669004</v>
      </c>
      <c r="I20" s="37">
        <v>6129</v>
      </c>
      <c r="J20" s="37">
        <v>3054</v>
      </c>
      <c r="K20" s="37">
        <v>3075</v>
      </c>
      <c r="L20" s="56">
        <v>4579</v>
      </c>
      <c r="M20" s="56">
        <v>2540</v>
      </c>
      <c r="N20" s="56">
        <v>2039</v>
      </c>
      <c r="O20" s="38"/>
      <c r="P20" s="37">
        <v>14128035</v>
      </c>
      <c r="Q20" s="39">
        <v>0.78663869391603292</v>
      </c>
      <c r="R20" s="43">
        <v>14128035</v>
      </c>
      <c r="S20" s="39">
        <v>0.23673490333227515</v>
      </c>
      <c r="T20" s="37">
        <v>14128035</v>
      </c>
      <c r="U20" s="40">
        <v>4.3381829107869564E-4</v>
      </c>
      <c r="V20" s="37">
        <v>14128035</v>
      </c>
      <c r="W20" s="40">
        <v>3.2410735109305715E-4</v>
      </c>
    </row>
    <row r="21" spans="1:23" x14ac:dyDescent="0.45">
      <c r="A21" s="41" t="s">
        <v>26</v>
      </c>
      <c r="B21" s="36">
        <v>3576764</v>
      </c>
      <c r="C21" s="36">
        <v>3003620</v>
      </c>
      <c r="D21" s="36">
        <v>1505044</v>
      </c>
      <c r="E21" s="37">
        <v>1498576</v>
      </c>
      <c r="F21" s="42">
        <v>571905</v>
      </c>
      <c r="G21" s="37">
        <v>286871</v>
      </c>
      <c r="H21" s="37">
        <v>285034</v>
      </c>
      <c r="I21" s="37">
        <v>77</v>
      </c>
      <c r="J21" s="37">
        <v>35</v>
      </c>
      <c r="K21" s="37">
        <v>42</v>
      </c>
      <c r="L21" s="56">
        <v>1162</v>
      </c>
      <c r="M21" s="56">
        <v>638</v>
      </c>
      <c r="N21" s="56">
        <v>524</v>
      </c>
      <c r="O21" s="38"/>
      <c r="P21" s="37">
        <v>3983855</v>
      </c>
      <c r="Q21" s="39">
        <v>0.7539481231119104</v>
      </c>
      <c r="R21" s="43">
        <v>3983855</v>
      </c>
      <c r="S21" s="39">
        <v>0.14355567659967544</v>
      </c>
      <c r="T21" s="37">
        <v>3983855</v>
      </c>
      <c r="U21" s="40">
        <v>1.9328012691224958E-5</v>
      </c>
      <c r="V21" s="37">
        <v>3983855</v>
      </c>
      <c r="W21" s="40">
        <v>2.9167728243121297E-4</v>
      </c>
    </row>
    <row r="22" spans="1:23" x14ac:dyDescent="0.45">
      <c r="A22" s="41" t="s">
        <v>27</v>
      </c>
      <c r="B22" s="36">
        <v>1685005</v>
      </c>
      <c r="C22" s="36">
        <v>1498178</v>
      </c>
      <c r="D22" s="36">
        <v>750759</v>
      </c>
      <c r="E22" s="37">
        <v>747419</v>
      </c>
      <c r="F22" s="42">
        <v>186412</v>
      </c>
      <c r="G22" s="37">
        <v>93439</v>
      </c>
      <c r="H22" s="37">
        <v>92973</v>
      </c>
      <c r="I22" s="37">
        <v>215</v>
      </c>
      <c r="J22" s="37">
        <v>105</v>
      </c>
      <c r="K22" s="37">
        <v>110</v>
      </c>
      <c r="L22" s="56">
        <v>200</v>
      </c>
      <c r="M22" s="56">
        <v>109</v>
      </c>
      <c r="N22" s="56">
        <v>91</v>
      </c>
      <c r="O22" s="38"/>
      <c r="P22" s="37">
        <v>1804810</v>
      </c>
      <c r="Q22" s="39">
        <v>0.8301028917171337</v>
      </c>
      <c r="R22" s="43">
        <v>1804810</v>
      </c>
      <c r="S22" s="39">
        <v>0.10328621849391349</v>
      </c>
      <c r="T22" s="37">
        <v>1804810</v>
      </c>
      <c r="U22" s="40">
        <v>1.1912611299804412E-4</v>
      </c>
      <c r="V22" s="37">
        <v>1804810</v>
      </c>
      <c r="W22" s="40">
        <v>1.1081498883538987E-4</v>
      </c>
    </row>
    <row r="23" spans="1:23" x14ac:dyDescent="0.45">
      <c r="A23" s="41" t="s">
        <v>28</v>
      </c>
      <c r="B23" s="36">
        <v>1745067</v>
      </c>
      <c r="C23" s="36">
        <v>1537324</v>
      </c>
      <c r="D23" s="36">
        <v>770589</v>
      </c>
      <c r="E23" s="37">
        <v>766735</v>
      </c>
      <c r="F23" s="42">
        <v>206015</v>
      </c>
      <c r="G23" s="37">
        <v>103358</v>
      </c>
      <c r="H23" s="37">
        <v>102657</v>
      </c>
      <c r="I23" s="37">
        <v>1011</v>
      </c>
      <c r="J23" s="37">
        <v>504</v>
      </c>
      <c r="K23" s="37">
        <v>507</v>
      </c>
      <c r="L23" s="56">
        <v>717</v>
      </c>
      <c r="M23" s="56">
        <v>414</v>
      </c>
      <c r="N23" s="56">
        <v>303</v>
      </c>
      <c r="O23" s="38"/>
      <c r="P23" s="37">
        <v>1862770</v>
      </c>
      <c r="Q23" s="39">
        <v>0.82528921981779824</v>
      </c>
      <c r="R23" s="43">
        <v>1862770</v>
      </c>
      <c r="S23" s="39">
        <v>0.11059604782125544</v>
      </c>
      <c r="T23" s="37">
        <v>1862770</v>
      </c>
      <c r="U23" s="40">
        <v>5.4274011284270198E-4</v>
      </c>
      <c r="V23" s="37">
        <v>1862770</v>
      </c>
      <c r="W23" s="40">
        <v>3.8491064382612991E-4</v>
      </c>
    </row>
    <row r="24" spans="1:23" x14ac:dyDescent="0.45">
      <c r="A24" s="41" t="s">
        <v>29</v>
      </c>
      <c r="B24" s="36">
        <v>1200101</v>
      </c>
      <c r="C24" s="36">
        <v>1056173</v>
      </c>
      <c r="D24" s="36">
        <v>529659</v>
      </c>
      <c r="E24" s="37">
        <v>526514</v>
      </c>
      <c r="F24" s="42">
        <v>143082</v>
      </c>
      <c r="G24" s="37">
        <v>71757</v>
      </c>
      <c r="H24" s="37">
        <v>71325</v>
      </c>
      <c r="I24" s="37">
        <v>70</v>
      </c>
      <c r="J24" s="37">
        <v>22</v>
      </c>
      <c r="K24" s="37">
        <v>48</v>
      </c>
      <c r="L24" s="56">
        <v>776</v>
      </c>
      <c r="M24" s="56">
        <v>415</v>
      </c>
      <c r="N24" s="56">
        <v>361</v>
      </c>
      <c r="O24" s="38"/>
      <c r="P24" s="37">
        <v>1292230</v>
      </c>
      <c r="Q24" s="39">
        <v>0.81732586304295674</v>
      </c>
      <c r="R24" s="43">
        <v>1292230</v>
      </c>
      <c r="S24" s="39">
        <v>0.11072487095950412</v>
      </c>
      <c r="T24" s="37">
        <v>1292230</v>
      </c>
      <c r="U24" s="40">
        <v>5.4169923310865714E-5</v>
      </c>
      <c r="V24" s="37">
        <v>1292230</v>
      </c>
      <c r="W24" s="40">
        <v>6.0051229270331134E-4</v>
      </c>
    </row>
    <row r="25" spans="1:23" x14ac:dyDescent="0.45">
      <c r="A25" s="41" t="s">
        <v>30</v>
      </c>
      <c r="B25" s="36">
        <v>1281258</v>
      </c>
      <c r="C25" s="36">
        <v>1130063</v>
      </c>
      <c r="D25" s="36">
        <v>566509</v>
      </c>
      <c r="E25" s="37">
        <v>563554</v>
      </c>
      <c r="F25" s="42">
        <v>150621</v>
      </c>
      <c r="G25" s="37">
        <v>75595</v>
      </c>
      <c r="H25" s="37">
        <v>75026</v>
      </c>
      <c r="I25" s="37">
        <v>33</v>
      </c>
      <c r="J25" s="37">
        <v>12</v>
      </c>
      <c r="K25" s="37">
        <v>21</v>
      </c>
      <c r="L25" s="56">
        <v>541</v>
      </c>
      <c r="M25" s="56">
        <v>302</v>
      </c>
      <c r="N25" s="56">
        <v>239</v>
      </c>
      <c r="O25" s="38"/>
      <c r="P25" s="37">
        <v>1480210</v>
      </c>
      <c r="Q25" s="39">
        <v>0.76344775403490051</v>
      </c>
      <c r="R25" s="43">
        <v>1480210</v>
      </c>
      <c r="S25" s="39">
        <v>0.10175650752258125</v>
      </c>
      <c r="T25" s="37">
        <v>1480210</v>
      </c>
      <c r="U25" s="40">
        <v>2.2294133940454394E-5</v>
      </c>
      <c r="V25" s="37">
        <v>1480210</v>
      </c>
      <c r="W25" s="40">
        <v>3.6548868066017657E-4</v>
      </c>
    </row>
    <row r="26" spans="1:23" x14ac:dyDescent="0.45">
      <c r="A26" s="41" t="s">
        <v>31</v>
      </c>
      <c r="B26" s="36">
        <v>3261362</v>
      </c>
      <c r="C26" s="36">
        <v>2968549</v>
      </c>
      <c r="D26" s="36">
        <v>1488145</v>
      </c>
      <c r="E26" s="37">
        <v>1480404</v>
      </c>
      <c r="F26" s="42">
        <v>290852</v>
      </c>
      <c r="G26" s="37">
        <v>145940</v>
      </c>
      <c r="H26" s="37">
        <v>144912</v>
      </c>
      <c r="I26" s="37">
        <v>122</v>
      </c>
      <c r="J26" s="37">
        <v>55</v>
      </c>
      <c r="K26" s="37">
        <v>67</v>
      </c>
      <c r="L26" s="56">
        <v>1839</v>
      </c>
      <c r="M26" s="56">
        <v>1007</v>
      </c>
      <c r="N26" s="56">
        <v>832</v>
      </c>
      <c r="O26" s="38"/>
      <c r="P26" s="37">
        <v>3581440</v>
      </c>
      <c r="Q26" s="39">
        <v>0.82887023096854895</v>
      </c>
      <c r="R26" s="43">
        <v>3581440</v>
      </c>
      <c r="S26" s="39">
        <v>8.1210909578270193E-2</v>
      </c>
      <c r="T26" s="37">
        <v>3581440</v>
      </c>
      <c r="U26" s="40">
        <v>3.4064510364546107E-5</v>
      </c>
      <c r="V26" s="37">
        <v>3581440</v>
      </c>
      <c r="W26" s="40">
        <v>5.1348061115082198E-4</v>
      </c>
    </row>
    <row r="27" spans="1:23" x14ac:dyDescent="0.45">
      <c r="A27" s="41" t="s">
        <v>32</v>
      </c>
      <c r="B27" s="36">
        <v>3134286</v>
      </c>
      <c r="C27" s="36">
        <v>2792352</v>
      </c>
      <c r="D27" s="36">
        <v>1398586</v>
      </c>
      <c r="E27" s="37">
        <v>1393766</v>
      </c>
      <c r="F27" s="42">
        <v>339272</v>
      </c>
      <c r="G27" s="37">
        <v>170774</v>
      </c>
      <c r="H27" s="37">
        <v>168498</v>
      </c>
      <c r="I27" s="37">
        <v>2139</v>
      </c>
      <c r="J27" s="37">
        <v>1065</v>
      </c>
      <c r="K27" s="37">
        <v>1074</v>
      </c>
      <c r="L27" s="56">
        <v>523</v>
      </c>
      <c r="M27" s="56">
        <v>290</v>
      </c>
      <c r="N27" s="56">
        <v>233</v>
      </c>
      <c r="O27" s="38"/>
      <c r="P27" s="37">
        <v>3432925</v>
      </c>
      <c r="Q27" s="39">
        <v>0.81340314746171272</v>
      </c>
      <c r="R27" s="43">
        <v>3432925</v>
      </c>
      <c r="S27" s="39">
        <v>9.8828841294231598E-2</v>
      </c>
      <c r="T27" s="37">
        <v>3432925</v>
      </c>
      <c r="U27" s="40">
        <v>6.2308381336615272E-4</v>
      </c>
      <c r="V27" s="37">
        <v>3432925</v>
      </c>
      <c r="W27" s="40">
        <v>1.5234821617134077E-4</v>
      </c>
    </row>
    <row r="28" spans="1:23" x14ac:dyDescent="0.45">
      <c r="A28" s="41" t="s">
        <v>33</v>
      </c>
      <c r="B28" s="36">
        <v>5961932</v>
      </c>
      <c r="C28" s="36">
        <v>5175239</v>
      </c>
      <c r="D28" s="36">
        <v>2594874</v>
      </c>
      <c r="E28" s="37">
        <v>2580365</v>
      </c>
      <c r="F28" s="42">
        <v>783318</v>
      </c>
      <c r="G28" s="37">
        <v>392608</v>
      </c>
      <c r="H28" s="37">
        <v>390710</v>
      </c>
      <c r="I28" s="37">
        <v>205</v>
      </c>
      <c r="J28" s="37">
        <v>90</v>
      </c>
      <c r="K28" s="37">
        <v>115</v>
      </c>
      <c r="L28" s="56">
        <v>3170</v>
      </c>
      <c r="M28" s="56">
        <v>1737</v>
      </c>
      <c r="N28" s="56">
        <v>1433</v>
      </c>
      <c r="O28" s="38"/>
      <c r="P28" s="37">
        <v>6396960</v>
      </c>
      <c r="Q28" s="39">
        <v>0.8090153760536255</v>
      </c>
      <c r="R28" s="43">
        <v>6396960</v>
      </c>
      <c r="S28" s="39">
        <v>0.1224516020109552</v>
      </c>
      <c r="T28" s="37">
        <v>6396960</v>
      </c>
      <c r="U28" s="40">
        <v>3.2046472074235264E-5</v>
      </c>
      <c r="V28" s="37">
        <v>6396960</v>
      </c>
      <c r="W28" s="40">
        <v>4.9554788524549165E-4</v>
      </c>
    </row>
    <row r="29" spans="1:23" x14ac:dyDescent="0.45">
      <c r="A29" s="41" t="s">
        <v>34</v>
      </c>
      <c r="B29" s="36">
        <v>11288261</v>
      </c>
      <c r="C29" s="36">
        <v>8847679</v>
      </c>
      <c r="D29" s="36">
        <v>4435644</v>
      </c>
      <c r="E29" s="37">
        <v>4412035</v>
      </c>
      <c r="F29" s="42">
        <v>2437386</v>
      </c>
      <c r="G29" s="37">
        <v>1222432</v>
      </c>
      <c r="H29" s="37">
        <v>1214954</v>
      </c>
      <c r="I29" s="37">
        <v>761</v>
      </c>
      <c r="J29" s="37">
        <v>331</v>
      </c>
      <c r="K29" s="37">
        <v>430</v>
      </c>
      <c r="L29" s="56">
        <v>2435</v>
      </c>
      <c r="M29" s="56">
        <v>1340</v>
      </c>
      <c r="N29" s="56">
        <v>1095</v>
      </c>
      <c r="O29" s="38"/>
      <c r="P29" s="37">
        <v>13125710</v>
      </c>
      <c r="Q29" s="39">
        <v>0.67407241208285118</v>
      </c>
      <c r="R29" s="43">
        <v>13125710</v>
      </c>
      <c r="S29" s="39">
        <v>0.1856955547547523</v>
      </c>
      <c r="T29" s="37">
        <v>13125710</v>
      </c>
      <c r="U29" s="40">
        <v>5.7977816057188523E-5</v>
      </c>
      <c r="V29" s="37">
        <v>13125710</v>
      </c>
      <c r="W29" s="40">
        <v>1.8551377411202898E-4</v>
      </c>
    </row>
    <row r="30" spans="1:23" x14ac:dyDescent="0.45">
      <c r="A30" s="41" t="s">
        <v>35</v>
      </c>
      <c r="B30" s="36">
        <v>2785578</v>
      </c>
      <c r="C30" s="36">
        <v>2513094</v>
      </c>
      <c r="D30" s="36">
        <v>1259485</v>
      </c>
      <c r="E30" s="37">
        <v>1253609</v>
      </c>
      <c r="F30" s="42">
        <v>271318</v>
      </c>
      <c r="G30" s="37">
        <v>136274</v>
      </c>
      <c r="H30" s="37">
        <v>135044</v>
      </c>
      <c r="I30" s="37">
        <v>469</v>
      </c>
      <c r="J30" s="37">
        <v>233</v>
      </c>
      <c r="K30" s="37">
        <v>236</v>
      </c>
      <c r="L30" s="56">
        <v>697</v>
      </c>
      <c r="M30" s="56">
        <v>373</v>
      </c>
      <c r="N30" s="56">
        <v>324</v>
      </c>
      <c r="O30" s="38"/>
      <c r="P30" s="37">
        <v>2995455</v>
      </c>
      <c r="Q30" s="39">
        <v>0.83896903809271051</v>
      </c>
      <c r="R30" s="43">
        <v>2995455</v>
      </c>
      <c r="S30" s="39">
        <v>9.0576556816910958E-2</v>
      </c>
      <c r="T30" s="37">
        <v>2995455</v>
      </c>
      <c r="U30" s="40">
        <v>1.5657053769794571E-4</v>
      </c>
      <c r="V30" s="37">
        <v>2995455</v>
      </c>
      <c r="W30" s="40">
        <v>2.326858523997189E-4</v>
      </c>
    </row>
    <row r="31" spans="1:23" x14ac:dyDescent="0.45">
      <c r="A31" s="41" t="s">
        <v>36</v>
      </c>
      <c r="B31" s="36">
        <v>2190824</v>
      </c>
      <c r="C31" s="36">
        <v>1821441</v>
      </c>
      <c r="D31" s="36">
        <v>913748</v>
      </c>
      <c r="E31" s="37">
        <v>907693</v>
      </c>
      <c r="F31" s="42">
        <v>369012</v>
      </c>
      <c r="G31" s="37">
        <v>184889</v>
      </c>
      <c r="H31" s="37">
        <v>184123</v>
      </c>
      <c r="I31" s="37">
        <v>94</v>
      </c>
      <c r="J31" s="37">
        <v>41</v>
      </c>
      <c r="K31" s="37">
        <v>53</v>
      </c>
      <c r="L31" s="56">
        <v>277</v>
      </c>
      <c r="M31" s="56">
        <v>152</v>
      </c>
      <c r="N31" s="56">
        <v>125</v>
      </c>
      <c r="O31" s="38"/>
      <c r="P31" s="37">
        <v>2362000</v>
      </c>
      <c r="Q31" s="39">
        <v>0.7711435224386114</v>
      </c>
      <c r="R31" s="43">
        <v>2362000</v>
      </c>
      <c r="S31" s="39">
        <v>0.15622861981371719</v>
      </c>
      <c r="T31" s="37">
        <v>2362000</v>
      </c>
      <c r="U31" s="40">
        <v>3.9796782387806942E-5</v>
      </c>
      <c r="V31" s="37">
        <v>2362000</v>
      </c>
      <c r="W31" s="40">
        <v>1.1727349703640982E-4</v>
      </c>
    </row>
    <row r="32" spans="1:23" x14ac:dyDescent="0.45">
      <c r="A32" s="41" t="s">
        <v>37</v>
      </c>
      <c r="B32" s="36">
        <v>3781615</v>
      </c>
      <c r="C32" s="36">
        <v>3126592</v>
      </c>
      <c r="D32" s="36">
        <v>1567178</v>
      </c>
      <c r="E32" s="37">
        <v>1559414</v>
      </c>
      <c r="F32" s="42">
        <v>653423</v>
      </c>
      <c r="G32" s="37">
        <v>327881</v>
      </c>
      <c r="H32" s="37">
        <v>325542</v>
      </c>
      <c r="I32" s="37">
        <v>499</v>
      </c>
      <c r="J32" s="37">
        <v>250</v>
      </c>
      <c r="K32" s="37">
        <v>249</v>
      </c>
      <c r="L32" s="56">
        <v>1101</v>
      </c>
      <c r="M32" s="56">
        <v>567</v>
      </c>
      <c r="N32" s="56">
        <v>534</v>
      </c>
      <c r="O32" s="38"/>
      <c r="P32" s="37">
        <v>4322165</v>
      </c>
      <c r="Q32" s="39">
        <v>0.72338561808723179</v>
      </c>
      <c r="R32" s="43">
        <v>4322165</v>
      </c>
      <c r="S32" s="39">
        <v>0.15117955931807323</v>
      </c>
      <c r="T32" s="37">
        <v>4322165</v>
      </c>
      <c r="U32" s="40">
        <v>1.1545139993498628E-4</v>
      </c>
      <c r="V32" s="37">
        <v>4322165</v>
      </c>
      <c r="W32" s="40">
        <v>2.547334495559517E-4</v>
      </c>
    </row>
    <row r="33" spans="1:23" x14ac:dyDescent="0.45">
      <c r="A33" s="41" t="s">
        <v>38</v>
      </c>
      <c r="B33" s="36">
        <v>12972497</v>
      </c>
      <c r="C33" s="36">
        <v>10026016</v>
      </c>
      <c r="D33" s="36">
        <v>5027674</v>
      </c>
      <c r="E33" s="37">
        <v>4998342</v>
      </c>
      <c r="F33" s="42">
        <v>2878781</v>
      </c>
      <c r="G33" s="37">
        <v>1442820</v>
      </c>
      <c r="H33" s="37">
        <v>1435961</v>
      </c>
      <c r="I33" s="37">
        <v>64034</v>
      </c>
      <c r="J33" s="37">
        <v>32168</v>
      </c>
      <c r="K33" s="37">
        <v>31866</v>
      </c>
      <c r="L33" s="56">
        <v>3666</v>
      </c>
      <c r="M33" s="56">
        <v>2069</v>
      </c>
      <c r="N33" s="56">
        <v>1597</v>
      </c>
      <c r="O33" s="38"/>
      <c r="P33" s="37">
        <v>15388215</v>
      </c>
      <c r="Q33" s="39">
        <v>0.65153859625694077</v>
      </c>
      <c r="R33" s="43">
        <v>15388215</v>
      </c>
      <c r="S33" s="39">
        <v>0.18707699366040831</v>
      </c>
      <c r="T33" s="37">
        <v>15388215</v>
      </c>
      <c r="U33" s="40">
        <v>4.1612363747192248E-3</v>
      </c>
      <c r="V33" s="37">
        <v>15388215</v>
      </c>
      <c r="W33" s="40">
        <v>2.3823425913921791E-4</v>
      </c>
    </row>
    <row r="34" spans="1:23" x14ac:dyDescent="0.45">
      <c r="A34" s="41" t="s">
        <v>39</v>
      </c>
      <c r="B34" s="36">
        <v>8341284</v>
      </c>
      <c r="C34" s="36">
        <v>6946822</v>
      </c>
      <c r="D34" s="36">
        <v>3482255</v>
      </c>
      <c r="E34" s="37">
        <v>3464567</v>
      </c>
      <c r="F34" s="42">
        <v>1391544</v>
      </c>
      <c r="G34" s="37">
        <v>698815</v>
      </c>
      <c r="H34" s="37">
        <v>692729</v>
      </c>
      <c r="I34" s="37">
        <v>1128</v>
      </c>
      <c r="J34" s="37">
        <v>547</v>
      </c>
      <c r="K34" s="37">
        <v>581</v>
      </c>
      <c r="L34" s="56">
        <v>1790</v>
      </c>
      <c r="M34" s="56">
        <v>949</v>
      </c>
      <c r="N34" s="56">
        <v>841</v>
      </c>
      <c r="O34" s="38"/>
      <c r="P34" s="37">
        <v>9044465</v>
      </c>
      <c r="Q34" s="39">
        <v>0.76807439688251322</v>
      </c>
      <c r="R34" s="43">
        <v>9044465</v>
      </c>
      <c r="S34" s="39">
        <v>0.15385586654379224</v>
      </c>
      <c r="T34" s="37">
        <v>9044465</v>
      </c>
      <c r="U34" s="40">
        <v>1.2471716126935092E-4</v>
      </c>
      <c r="V34" s="37">
        <v>9044465</v>
      </c>
      <c r="W34" s="40">
        <v>1.9791109811359765E-4</v>
      </c>
    </row>
    <row r="35" spans="1:23" x14ac:dyDescent="0.45">
      <c r="A35" s="41" t="s">
        <v>40</v>
      </c>
      <c r="B35" s="36">
        <v>2045527</v>
      </c>
      <c r="C35" s="36">
        <v>1822225</v>
      </c>
      <c r="D35" s="36">
        <v>913533</v>
      </c>
      <c r="E35" s="37">
        <v>908692</v>
      </c>
      <c r="F35" s="42">
        <v>222535</v>
      </c>
      <c r="G35" s="37">
        <v>111523</v>
      </c>
      <c r="H35" s="37">
        <v>111012</v>
      </c>
      <c r="I35" s="37">
        <v>213</v>
      </c>
      <c r="J35" s="37">
        <v>93</v>
      </c>
      <c r="K35" s="37">
        <v>120</v>
      </c>
      <c r="L35" s="56">
        <v>554</v>
      </c>
      <c r="M35" s="56">
        <v>288</v>
      </c>
      <c r="N35" s="56">
        <v>266</v>
      </c>
      <c r="O35" s="38"/>
      <c r="P35" s="37">
        <v>2174100</v>
      </c>
      <c r="Q35" s="39">
        <v>0.83815141897796785</v>
      </c>
      <c r="R35" s="43">
        <v>2174100</v>
      </c>
      <c r="S35" s="39">
        <v>0.10235729727243457</v>
      </c>
      <c r="T35" s="37">
        <v>2174100</v>
      </c>
      <c r="U35" s="40">
        <v>9.7971574444597766E-5</v>
      </c>
      <c r="V35" s="37">
        <v>2174100</v>
      </c>
      <c r="W35" s="40">
        <v>2.5481808564463459E-4</v>
      </c>
    </row>
    <row r="36" spans="1:23" x14ac:dyDescent="0.45">
      <c r="A36" s="41" t="s">
        <v>41</v>
      </c>
      <c r="B36" s="36">
        <v>1392766</v>
      </c>
      <c r="C36" s="36">
        <v>1329733</v>
      </c>
      <c r="D36" s="36">
        <v>666490</v>
      </c>
      <c r="E36" s="37">
        <v>663243</v>
      </c>
      <c r="F36" s="42">
        <v>62636</v>
      </c>
      <c r="G36" s="37">
        <v>31394</v>
      </c>
      <c r="H36" s="37">
        <v>31242</v>
      </c>
      <c r="I36" s="37">
        <v>76</v>
      </c>
      <c r="J36" s="37">
        <v>39</v>
      </c>
      <c r="K36" s="37">
        <v>37</v>
      </c>
      <c r="L36" s="56">
        <v>321</v>
      </c>
      <c r="M36" s="56">
        <v>172</v>
      </c>
      <c r="N36" s="56">
        <v>149</v>
      </c>
      <c r="O36" s="38"/>
      <c r="P36" s="37">
        <v>1487985</v>
      </c>
      <c r="Q36" s="39">
        <v>0.89364677735326636</v>
      </c>
      <c r="R36" s="43">
        <v>1487985</v>
      </c>
      <c r="S36" s="39">
        <v>4.2094510361327567E-2</v>
      </c>
      <c r="T36" s="37">
        <v>1487985</v>
      </c>
      <c r="U36" s="40">
        <v>5.1075783694056056E-5</v>
      </c>
      <c r="V36" s="37">
        <v>1487985</v>
      </c>
      <c r="W36" s="40">
        <v>2.1572798112884202E-4</v>
      </c>
    </row>
    <row r="37" spans="1:23" x14ac:dyDescent="0.45">
      <c r="A37" s="41" t="s">
        <v>42</v>
      </c>
      <c r="B37" s="36">
        <v>822478</v>
      </c>
      <c r="C37" s="36">
        <v>721937</v>
      </c>
      <c r="D37" s="36">
        <v>362032</v>
      </c>
      <c r="E37" s="37">
        <v>359905</v>
      </c>
      <c r="F37" s="42">
        <v>100285</v>
      </c>
      <c r="G37" s="37">
        <v>50352</v>
      </c>
      <c r="H37" s="37">
        <v>49933</v>
      </c>
      <c r="I37" s="37">
        <v>63</v>
      </c>
      <c r="J37" s="37">
        <v>30</v>
      </c>
      <c r="K37" s="37">
        <v>33</v>
      </c>
      <c r="L37" s="56">
        <v>193</v>
      </c>
      <c r="M37" s="56">
        <v>103</v>
      </c>
      <c r="N37" s="56">
        <v>90</v>
      </c>
      <c r="O37" s="38"/>
      <c r="P37" s="37">
        <v>948100</v>
      </c>
      <c r="Q37" s="39">
        <v>0.761456597405337</v>
      </c>
      <c r="R37" s="43">
        <v>948100</v>
      </c>
      <c r="S37" s="39">
        <v>0.10577470730935555</v>
      </c>
      <c r="T37" s="37">
        <v>948100</v>
      </c>
      <c r="U37" s="40">
        <v>6.6448686847378965E-5</v>
      </c>
      <c r="V37" s="37">
        <v>948100</v>
      </c>
      <c r="W37" s="40">
        <v>2.0356502478641492E-4</v>
      </c>
    </row>
    <row r="38" spans="1:23" x14ac:dyDescent="0.45">
      <c r="A38" s="41" t="s">
        <v>43</v>
      </c>
      <c r="B38" s="36">
        <v>1050569</v>
      </c>
      <c r="C38" s="36">
        <v>994770</v>
      </c>
      <c r="D38" s="36">
        <v>498564</v>
      </c>
      <c r="E38" s="37">
        <v>496206</v>
      </c>
      <c r="F38" s="42">
        <v>55508</v>
      </c>
      <c r="G38" s="37">
        <v>27838</v>
      </c>
      <c r="H38" s="37">
        <v>27670</v>
      </c>
      <c r="I38" s="37">
        <v>118</v>
      </c>
      <c r="J38" s="37">
        <v>54</v>
      </c>
      <c r="K38" s="37">
        <v>64</v>
      </c>
      <c r="L38" s="56">
        <v>173</v>
      </c>
      <c r="M38" s="56">
        <v>82</v>
      </c>
      <c r="N38" s="56">
        <v>91</v>
      </c>
      <c r="O38" s="38"/>
      <c r="P38" s="37">
        <v>1133380</v>
      </c>
      <c r="Q38" s="39">
        <v>0.87770209461963333</v>
      </c>
      <c r="R38" s="43">
        <v>1133380</v>
      </c>
      <c r="S38" s="39">
        <v>4.8975630415218199E-2</v>
      </c>
      <c r="T38" s="37">
        <v>1133380</v>
      </c>
      <c r="U38" s="40">
        <v>1.0411336003811607E-4</v>
      </c>
      <c r="V38" s="37">
        <v>1133380</v>
      </c>
      <c r="W38" s="40">
        <v>1.5264077361520407E-4</v>
      </c>
    </row>
    <row r="39" spans="1:23" x14ac:dyDescent="0.45">
      <c r="A39" s="41" t="s">
        <v>44</v>
      </c>
      <c r="B39" s="36">
        <v>2771570</v>
      </c>
      <c r="C39" s="36">
        <v>2435842</v>
      </c>
      <c r="D39" s="36">
        <v>1221729</v>
      </c>
      <c r="E39" s="37">
        <v>1214113</v>
      </c>
      <c r="F39" s="42">
        <v>334292</v>
      </c>
      <c r="G39" s="37">
        <v>167862</v>
      </c>
      <c r="H39" s="37">
        <v>166430</v>
      </c>
      <c r="I39" s="37">
        <v>310</v>
      </c>
      <c r="J39" s="37">
        <v>147</v>
      </c>
      <c r="K39" s="37">
        <v>163</v>
      </c>
      <c r="L39" s="56">
        <v>1126</v>
      </c>
      <c r="M39" s="56">
        <v>630</v>
      </c>
      <c r="N39" s="56">
        <v>496</v>
      </c>
      <c r="O39" s="38"/>
      <c r="P39" s="37">
        <v>3346480</v>
      </c>
      <c r="Q39" s="39">
        <v>0.72788183404652052</v>
      </c>
      <c r="R39" s="43">
        <v>3346480</v>
      </c>
      <c r="S39" s="39">
        <v>9.9893619564437861E-2</v>
      </c>
      <c r="T39" s="37">
        <v>3346480</v>
      </c>
      <c r="U39" s="40">
        <v>9.2634648944562645E-5</v>
      </c>
      <c r="V39" s="37">
        <v>3346480</v>
      </c>
      <c r="W39" s="40">
        <v>3.3647295068250818E-4</v>
      </c>
    </row>
    <row r="40" spans="1:23" x14ac:dyDescent="0.45">
      <c r="A40" s="41" t="s">
        <v>45</v>
      </c>
      <c r="B40" s="36">
        <v>4163874</v>
      </c>
      <c r="C40" s="36">
        <v>3565669</v>
      </c>
      <c r="D40" s="36">
        <v>1787192</v>
      </c>
      <c r="E40" s="37">
        <v>1778477</v>
      </c>
      <c r="F40" s="42">
        <v>596190</v>
      </c>
      <c r="G40" s="37">
        <v>299190</v>
      </c>
      <c r="H40" s="37">
        <v>297000</v>
      </c>
      <c r="I40" s="37">
        <v>126</v>
      </c>
      <c r="J40" s="37">
        <v>58</v>
      </c>
      <c r="K40" s="37">
        <v>68</v>
      </c>
      <c r="L40" s="56">
        <v>1889</v>
      </c>
      <c r="M40" s="56">
        <v>1053</v>
      </c>
      <c r="N40" s="56">
        <v>836</v>
      </c>
      <c r="O40" s="38"/>
      <c r="P40" s="37">
        <v>4783370</v>
      </c>
      <c r="Q40" s="39">
        <v>0.74543031377459823</v>
      </c>
      <c r="R40" s="43">
        <v>4783370</v>
      </c>
      <c r="S40" s="39">
        <v>0.12463806897647474</v>
      </c>
      <c r="T40" s="37">
        <v>4783370</v>
      </c>
      <c r="U40" s="40">
        <v>2.6341261495556481E-5</v>
      </c>
      <c r="V40" s="37">
        <v>4783370</v>
      </c>
      <c r="W40" s="40">
        <v>3.9490986480243006E-4</v>
      </c>
    </row>
    <row r="41" spans="1:23" x14ac:dyDescent="0.45">
      <c r="A41" s="41" t="s">
        <v>46</v>
      </c>
      <c r="B41" s="36">
        <v>2046552</v>
      </c>
      <c r="C41" s="36">
        <v>1832235</v>
      </c>
      <c r="D41" s="36">
        <v>918040</v>
      </c>
      <c r="E41" s="37">
        <v>914195</v>
      </c>
      <c r="F41" s="42">
        <v>213423</v>
      </c>
      <c r="G41" s="37">
        <v>107165</v>
      </c>
      <c r="H41" s="37">
        <v>106258</v>
      </c>
      <c r="I41" s="37">
        <v>55</v>
      </c>
      <c r="J41" s="37">
        <v>29</v>
      </c>
      <c r="K41" s="37">
        <v>26</v>
      </c>
      <c r="L41" s="56">
        <v>839</v>
      </c>
      <c r="M41" s="56">
        <v>474</v>
      </c>
      <c r="N41" s="56">
        <v>365</v>
      </c>
      <c r="O41" s="38"/>
      <c r="P41" s="37">
        <v>2255775</v>
      </c>
      <c r="Q41" s="39">
        <v>0.81224191242477639</v>
      </c>
      <c r="R41" s="43">
        <v>2255775</v>
      </c>
      <c r="S41" s="39">
        <v>9.4611829637264361E-2</v>
      </c>
      <c r="T41" s="37">
        <v>2255775</v>
      </c>
      <c r="U41" s="40">
        <v>2.438186432600769E-5</v>
      </c>
      <c r="V41" s="37">
        <v>2255775</v>
      </c>
      <c r="W41" s="40">
        <v>3.7193425762764462E-4</v>
      </c>
    </row>
    <row r="42" spans="1:23" x14ac:dyDescent="0.45">
      <c r="A42" s="41" t="s">
        <v>47</v>
      </c>
      <c r="B42" s="36">
        <v>1097445</v>
      </c>
      <c r="C42" s="36">
        <v>944359</v>
      </c>
      <c r="D42" s="36">
        <v>473406</v>
      </c>
      <c r="E42" s="37">
        <v>470953</v>
      </c>
      <c r="F42" s="42">
        <v>152396</v>
      </c>
      <c r="G42" s="37">
        <v>76418</v>
      </c>
      <c r="H42" s="37">
        <v>75978</v>
      </c>
      <c r="I42" s="37">
        <v>167</v>
      </c>
      <c r="J42" s="37">
        <v>79</v>
      </c>
      <c r="K42" s="37">
        <v>88</v>
      </c>
      <c r="L42" s="56">
        <v>523</v>
      </c>
      <c r="M42" s="56">
        <v>279</v>
      </c>
      <c r="N42" s="56">
        <v>244</v>
      </c>
      <c r="O42" s="38"/>
      <c r="P42" s="37">
        <v>1200035</v>
      </c>
      <c r="Q42" s="39">
        <v>0.78694288083264241</v>
      </c>
      <c r="R42" s="43">
        <v>1200035</v>
      </c>
      <c r="S42" s="39">
        <v>0.12699296270525443</v>
      </c>
      <c r="T42" s="37">
        <v>1200035</v>
      </c>
      <c r="U42" s="40">
        <v>1.3916260775727375E-4</v>
      </c>
      <c r="V42" s="37">
        <v>1200035</v>
      </c>
      <c r="W42" s="40">
        <v>4.3582062189852797E-4</v>
      </c>
    </row>
    <row r="43" spans="1:23" x14ac:dyDescent="0.45">
      <c r="A43" s="41" t="s">
        <v>48</v>
      </c>
      <c r="B43" s="36">
        <v>1453181</v>
      </c>
      <c r="C43" s="36">
        <v>1340169</v>
      </c>
      <c r="D43" s="36">
        <v>671774</v>
      </c>
      <c r="E43" s="37">
        <v>668395</v>
      </c>
      <c r="F43" s="42">
        <v>112432</v>
      </c>
      <c r="G43" s="37">
        <v>56324</v>
      </c>
      <c r="H43" s="37">
        <v>56108</v>
      </c>
      <c r="I43" s="37">
        <v>174</v>
      </c>
      <c r="J43" s="37">
        <v>85</v>
      </c>
      <c r="K43" s="37">
        <v>89</v>
      </c>
      <c r="L43" s="56">
        <v>406</v>
      </c>
      <c r="M43" s="56">
        <v>248</v>
      </c>
      <c r="N43" s="56">
        <v>158</v>
      </c>
      <c r="O43" s="38"/>
      <c r="P43" s="37">
        <v>1556960</v>
      </c>
      <c r="Q43" s="39">
        <v>0.86076007090740936</v>
      </c>
      <c r="R43" s="43">
        <v>1556960</v>
      </c>
      <c r="S43" s="39">
        <v>7.2212516699208709E-2</v>
      </c>
      <c r="T43" s="37">
        <v>1556960</v>
      </c>
      <c r="U43" s="40">
        <v>1.1175624293495016E-4</v>
      </c>
      <c r="V43" s="37">
        <v>1556960</v>
      </c>
      <c r="W43" s="40">
        <v>2.6076456684821705E-4</v>
      </c>
    </row>
    <row r="44" spans="1:23" x14ac:dyDescent="0.45">
      <c r="A44" s="41" t="s">
        <v>49</v>
      </c>
      <c r="B44" s="36">
        <v>2068565</v>
      </c>
      <c r="C44" s="36">
        <v>1933976</v>
      </c>
      <c r="D44" s="36">
        <v>969513</v>
      </c>
      <c r="E44" s="37">
        <v>964463</v>
      </c>
      <c r="F44" s="42">
        <v>133121</v>
      </c>
      <c r="G44" s="37">
        <v>66827</v>
      </c>
      <c r="H44" s="37">
        <v>66294</v>
      </c>
      <c r="I44" s="37">
        <v>56</v>
      </c>
      <c r="J44" s="37">
        <v>26</v>
      </c>
      <c r="K44" s="37">
        <v>30</v>
      </c>
      <c r="L44" s="56">
        <v>1412</v>
      </c>
      <c r="M44" s="56">
        <v>778</v>
      </c>
      <c r="N44" s="56">
        <v>634</v>
      </c>
      <c r="O44" s="38"/>
      <c r="P44" s="37">
        <v>2271860</v>
      </c>
      <c r="Q44" s="39">
        <v>0.85127428626763968</v>
      </c>
      <c r="R44" s="43">
        <v>2271860</v>
      </c>
      <c r="S44" s="39">
        <v>5.8595600080990906E-2</v>
      </c>
      <c r="T44" s="37">
        <v>2271860</v>
      </c>
      <c r="U44" s="40">
        <v>2.4649406213411037E-5</v>
      </c>
      <c r="V44" s="37">
        <v>2271860</v>
      </c>
      <c r="W44" s="40">
        <v>6.215171709524354E-4</v>
      </c>
    </row>
    <row r="45" spans="1:23" x14ac:dyDescent="0.45">
      <c r="A45" s="41" t="s">
        <v>50</v>
      </c>
      <c r="B45" s="36">
        <v>1042568</v>
      </c>
      <c r="C45" s="36">
        <v>982423</v>
      </c>
      <c r="D45" s="36">
        <v>493355</v>
      </c>
      <c r="E45" s="37">
        <v>489068</v>
      </c>
      <c r="F45" s="42">
        <v>59248</v>
      </c>
      <c r="G45" s="37">
        <v>29825</v>
      </c>
      <c r="H45" s="37">
        <v>29423</v>
      </c>
      <c r="I45" s="37">
        <v>74</v>
      </c>
      <c r="J45" s="37">
        <v>33</v>
      </c>
      <c r="K45" s="37">
        <v>41</v>
      </c>
      <c r="L45" s="56">
        <v>823</v>
      </c>
      <c r="M45" s="56">
        <v>450</v>
      </c>
      <c r="N45" s="56">
        <v>373</v>
      </c>
      <c r="O45" s="38"/>
      <c r="P45" s="37">
        <v>1136075</v>
      </c>
      <c r="Q45" s="39">
        <v>0.86475188697929273</v>
      </c>
      <c r="R45" s="43">
        <v>1136075</v>
      </c>
      <c r="S45" s="39">
        <v>5.2151486477565304E-2</v>
      </c>
      <c r="T45" s="37">
        <v>1136075</v>
      </c>
      <c r="U45" s="40">
        <v>6.5136544682349321E-5</v>
      </c>
      <c r="V45" s="37">
        <v>1136075</v>
      </c>
      <c r="W45" s="40">
        <v>7.2442400369693901E-4</v>
      </c>
    </row>
    <row r="46" spans="1:23" x14ac:dyDescent="0.45">
      <c r="A46" s="41" t="s">
        <v>51</v>
      </c>
      <c r="B46" s="36">
        <v>7698038</v>
      </c>
      <c r="C46" s="36">
        <v>6715008</v>
      </c>
      <c r="D46" s="36">
        <v>3372014</v>
      </c>
      <c r="E46" s="37">
        <v>3342994</v>
      </c>
      <c r="F46" s="42">
        <v>981897</v>
      </c>
      <c r="G46" s="37">
        <v>494548</v>
      </c>
      <c r="H46" s="37">
        <v>487349</v>
      </c>
      <c r="I46" s="37">
        <v>212</v>
      </c>
      <c r="J46" s="37">
        <v>91</v>
      </c>
      <c r="K46" s="37">
        <v>121</v>
      </c>
      <c r="L46" s="56">
        <v>921</v>
      </c>
      <c r="M46" s="56">
        <v>616</v>
      </c>
      <c r="N46" s="56">
        <v>305</v>
      </c>
      <c r="O46" s="38"/>
      <c r="P46" s="37">
        <v>8490700</v>
      </c>
      <c r="Q46" s="39">
        <v>0.79086624188818355</v>
      </c>
      <c r="R46" s="43">
        <v>8490700</v>
      </c>
      <c r="S46" s="39">
        <v>0.11564382206414077</v>
      </c>
      <c r="T46" s="37">
        <v>8490700</v>
      </c>
      <c r="U46" s="40">
        <v>2.4968494941524257E-5</v>
      </c>
      <c r="V46" s="37">
        <v>8490700</v>
      </c>
      <c r="W46" s="40">
        <v>1.0847162189218792E-4</v>
      </c>
    </row>
    <row r="47" spans="1:23" x14ac:dyDescent="0.45">
      <c r="A47" s="41" t="s">
        <v>52</v>
      </c>
      <c r="B47" s="36">
        <v>1197891</v>
      </c>
      <c r="C47" s="36">
        <v>1113758</v>
      </c>
      <c r="D47" s="36">
        <v>558318</v>
      </c>
      <c r="E47" s="37">
        <v>555440</v>
      </c>
      <c r="F47" s="42">
        <v>83823</v>
      </c>
      <c r="G47" s="37">
        <v>42225</v>
      </c>
      <c r="H47" s="37">
        <v>41598</v>
      </c>
      <c r="I47" s="37">
        <v>16</v>
      </c>
      <c r="J47" s="37">
        <v>5</v>
      </c>
      <c r="K47" s="37">
        <v>11</v>
      </c>
      <c r="L47" s="56">
        <v>294</v>
      </c>
      <c r="M47" s="56">
        <v>155</v>
      </c>
      <c r="N47" s="56">
        <v>139</v>
      </c>
      <c r="O47" s="38"/>
      <c r="P47" s="37">
        <v>1348695</v>
      </c>
      <c r="Q47" s="39">
        <v>0.82580420332247095</v>
      </c>
      <c r="R47" s="43">
        <v>1348695</v>
      </c>
      <c r="S47" s="39">
        <v>6.2151190595353283E-2</v>
      </c>
      <c r="T47" s="37">
        <v>1348695</v>
      </c>
      <c r="U47" s="40">
        <v>1.1863319727588521E-5</v>
      </c>
      <c r="V47" s="37">
        <v>1348695</v>
      </c>
      <c r="W47" s="40">
        <v>2.1798849999443907E-4</v>
      </c>
    </row>
    <row r="48" spans="1:23" x14ac:dyDescent="0.45">
      <c r="A48" s="41" t="s">
        <v>53</v>
      </c>
      <c r="B48" s="36">
        <v>2045827</v>
      </c>
      <c r="C48" s="36">
        <v>1760201</v>
      </c>
      <c r="D48" s="36">
        <v>883185</v>
      </c>
      <c r="E48" s="37">
        <v>877016</v>
      </c>
      <c r="F48" s="42">
        <v>285177</v>
      </c>
      <c r="G48" s="37">
        <v>142889</v>
      </c>
      <c r="H48" s="37">
        <v>142288</v>
      </c>
      <c r="I48" s="37">
        <v>32</v>
      </c>
      <c r="J48" s="37">
        <v>13</v>
      </c>
      <c r="K48" s="37">
        <v>19</v>
      </c>
      <c r="L48" s="56">
        <v>417</v>
      </c>
      <c r="M48" s="56">
        <v>238</v>
      </c>
      <c r="N48" s="56">
        <v>179</v>
      </c>
      <c r="O48" s="38"/>
      <c r="P48" s="37">
        <v>2301120</v>
      </c>
      <c r="Q48" s="39">
        <v>0.76493229383952166</v>
      </c>
      <c r="R48" s="43">
        <v>2301120</v>
      </c>
      <c r="S48" s="39">
        <v>0.1239296516478932</v>
      </c>
      <c r="T48" s="37">
        <v>2301120</v>
      </c>
      <c r="U48" s="40">
        <v>1.3906271728549575E-5</v>
      </c>
      <c r="V48" s="37">
        <v>2301120</v>
      </c>
      <c r="W48" s="40">
        <v>1.8121610346266166E-4</v>
      </c>
    </row>
    <row r="49" spans="1:23" x14ac:dyDescent="0.45">
      <c r="A49" s="41" t="s">
        <v>54</v>
      </c>
      <c r="B49" s="36">
        <v>2684002</v>
      </c>
      <c r="C49" s="36">
        <v>2314238</v>
      </c>
      <c r="D49" s="36">
        <v>1160461</v>
      </c>
      <c r="E49" s="37">
        <v>1153777</v>
      </c>
      <c r="F49" s="42">
        <v>368594</v>
      </c>
      <c r="G49" s="37">
        <v>184934</v>
      </c>
      <c r="H49" s="37">
        <v>183660</v>
      </c>
      <c r="I49" s="37">
        <v>264</v>
      </c>
      <c r="J49" s="37">
        <v>132</v>
      </c>
      <c r="K49" s="37">
        <v>132</v>
      </c>
      <c r="L49" s="56">
        <v>906</v>
      </c>
      <c r="M49" s="56">
        <v>496</v>
      </c>
      <c r="N49" s="56">
        <v>410</v>
      </c>
      <c r="O49" s="38"/>
      <c r="P49" s="37">
        <v>3009315</v>
      </c>
      <c r="Q49" s="39">
        <v>0.76902484452441833</v>
      </c>
      <c r="R49" s="43">
        <v>3009315</v>
      </c>
      <c r="S49" s="39">
        <v>0.12248435275137365</v>
      </c>
      <c r="T49" s="37">
        <v>3009315</v>
      </c>
      <c r="U49" s="40">
        <v>8.7727605784040547E-5</v>
      </c>
      <c r="V49" s="37">
        <v>3009315</v>
      </c>
      <c r="W49" s="40">
        <v>3.0106519257704827E-4</v>
      </c>
    </row>
    <row r="50" spans="1:23" x14ac:dyDescent="0.45">
      <c r="A50" s="41" t="s">
        <v>55</v>
      </c>
      <c r="B50" s="36">
        <v>1705707</v>
      </c>
      <c r="C50" s="36">
        <v>1569000</v>
      </c>
      <c r="D50" s="36">
        <v>787421</v>
      </c>
      <c r="E50" s="37">
        <v>781579</v>
      </c>
      <c r="F50" s="42">
        <v>136039</v>
      </c>
      <c r="G50" s="37">
        <v>68244</v>
      </c>
      <c r="H50" s="37">
        <v>67795</v>
      </c>
      <c r="I50" s="37">
        <v>103</v>
      </c>
      <c r="J50" s="37">
        <v>42</v>
      </c>
      <c r="K50" s="37">
        <v>61</v>
      </c>
      <c r="L50" s="56">
        <v>565</v>
      </c>
      <c r="M50" s="56">
        <v>307</v>
      </c>
      <c r="N50" s="56">
        <v>258</v>
      </c>
      <c r="O50" s="38"/>
      <c r="P50" s="37">
        <v>1849795</v>
      </c>
      <c r="Q50" s="39">
        <v>0.84820209807032676</v>
      </c>
      <c r="R50" s="43">
        <v>1849795</v>
      </c>
      <c r="S50" s="39">
        <v>7.354274392567825E-2</v>
      </c>
      <c r="T50" s="37">
        <v>1849795</v>
      </c>
      <c r="U50" s="40">
        <v>5.5681845826159117E-5</v>
      </c>
      <c r="V50" s="37">
        <v>1849795</v>
      </c>
      <c r="W50" s="40">
        <v>3.0543925137650388E-4</v>
      </c>
    </row>
    <row r="51" spans="1:23" x14ac:dyDescent="0.45">
      <c r="A51" s="41" t="s">
        <v>56</v>
      </c>
      <c r="B51" s="36">
        <v>1622324</v>
      </c>
      <c r="C51" s="36">
        <v>1558187</v>
      </c>
      <c r="D51" s="36">
        <v>781966</v>
      </c>
      <c r="E51" s="37">
        <v>776221</v>
      </c>
      <c r="F51" s="42">
        <v>63310</v>
      </c>
      <c r="G51" s="37">
        <v>31769</v>
      </c>
      <c r="H51" s="37">
        <v>31541</v>
      </c>
      <c r="I51" s="37">
        <v>27</v>
      </c>
      <c r="J51" s="37">
        <v>10</v>
      </c>
      <c r="K51" s="37">
        <v>17</v>
      </c>
      <c r="L51" s="56">
        <v>800</v>
      </c>
      <c r="M51" s="56">
        <v>421</v>
      </c>
      <c r="N51" s="56">
        <v>379</v>
      </c>
      <c r="O51" s="38"/>
      <c r="P51" s="37">
        <v>1764375</v>
      </c>
      <c r="Q51" s="39">
        <v>0.88313822174991141</v>
      </c>
      <c r="R51" s="43">
        <v>1764375</v>
      </c>
      <c r="S51" s="39">
        <v>3.58823946156571E-2</v>
      </c>
      <c r="T51" s="37">
        <v>1764375</v>
      </c>
      <c r="U51" s="40">
        <v>1.5302869287991498E-5</v>
      </c>
      <c r="V51" s="37">
        <v>1764375</v>
      </c>
      <c r="W51" s="40">
        <v>4.5341834927382219E-4</v>
      </c>
    </row>
    <row r="52" spans="1:23" x14ac:dyDescent="0.45">
      <c r="A52" s="41" t="s">
        <v>57</v>
      </c>
      <c r="B52" s="36">
        <v>2428452</v>
      </c>
      <c r="C52" s="36">
        <v>2227488</v>
      </c>
      <c r="D52" s="36">
        <v>1118109</v>
      </c>
      <c r="E52" s="37">
        <v>1109379</v>
      </c>
      <c r="F52" s="42">
        <v>200114</v>
      </c>
      <c r="G52" s="37">
        <v>100489</v>
      </c>
      <c r="H52" s="37">
        <v>99625</v>
      </c>
      <c r="I52" s="37">
        <v>233</v>
      </c>
      <c r="J52" s="37">
        <v>115</v>
      </c>
      <c r="K52" s="37">
        <v>118</v>
      </c>
      <c r="L52" s="56">
        <v>617</v>
      </c>
      <c r="M52" s="56">
        <v>373</v>
      </c>
      <c r="N52" s="56">
        <v>244</v>
      </c>
      <c r="O52" s="38"/>
      <c r="P52" s="37">
        <v>2688560</v>
      </c>
      <c r="Q52" s="39">
        <v>0.82850596601898419</v>
      </c>
      <c r="R52" s="43">
        <v>2688560</v>
      </c>
      <c r="S52" s="39">
        <v>7.4431666021959705E-2</v>
      </c>
      <c r="T52" s="37">
        <v>2688560</v>
      </c>
      <c r="U52" s="40">
        <v>8.6663492724729961E-5</v>
      </c>
      <c r="V52" s="37">
        <v>2688560</v>
      </c>
      <c r="W52" s="40">
        <v>2.2949087987621627E-4</v>
      </c>
    </row>
    <row r="53" spans="1:23" x14ac:dyDescent="0.45">
      <c r="A53" s="41" t="s">
        <v>58</v>
      </c>
      <c r="B53" s="36">
        <v>1971698</v>
      </c>
      <c r="C53" s="36">
        <v>1691154</v>
      </c>
      <c r="D53" s="36">
        <v>850078</v>
      </c>
      <c r="E53" s="37">
        <v>841076</v>
      </c>
      <c r="F53" s="42">
        <v>279385</v>
      </c>
      <c r="G53" s="37">
        <v>140465</v>
      </c>
      <c r="H53" s="37">
        <v>138920</v>
      </c>
      <c r="I53" s="37">
        <v>490</v>
      </c>
      <c r="J53" s="37">
        <v>242</v>
      </c>
      <c r="K53" s="37">
        <v>248</v>
      </c>
      <c r="L53" s="56">
        <v>669</v>
      </c>
      <c r="M53" s="56">
        <v>388</v>
      </c>
      <c r="N53" s="56">
        <v>281</v>
      </c>
      <c r="O53" s="38"/>
      <c r="P53" s="37">
        <v>2350735</v>
      </c>
      <c r="Q53" s="39">
        <v>0.71941499148138777</v>
      </c>
      <c r="R53" s="43">
        <v>2350735</v>
      </c>
      <c r="S53" s="39">
        <v>0.11885006178918509</v>
      </c>
      <c r="T53" s="37">
        <v>2350735</v>
      </c>
      <c r="U53" s="40">
        <v>2.0844544365911086E-4</v>
      </c>
      <c r="V53" s="37">
        <v>2350735</v>
      </c>
      <c r="W53" s="40">
        <v>2.8459184042437793E-4</v>
      </c>
    </row>
    <row r="55" spans="1:23" x14ac:dyDescent="0.45">
      <c r="A55" s="130" t="s">
        <v>127</v>
      </c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</row>
    <row r="56" spans="1:23" x14ac:dyDescent="0.45">
      <c r="A56" s="131" t="s">
        <v>156</v>
      </c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3" x14ac:dyDescent="0.45">
      <c r="A57" s="131" t="s">
        <v>128</v>
      </c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3" x14ac:dyDescent="0.45">
      <c r="A58" s="131" t="s">
        <v>129</v>
      </c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3" ht="18" customHeight="1" x14ac:dyDescent="0.45">
      <c r="A59" s="130" t="s">
        <v>130</v>
      </c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</row>
    <row r="60" spans="1:23" x14ac:dyDescent="0.45">
      <c r="A60" s="22" t="s">
        <v>131</v>
      </c>
    </row>
    <row r="61" spans="1:23" x14ac:dyDescent="0.45">
      <c r="A61" s="22" t="s">
        <v>132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133</v>
      </c>
    </row>
    <row r="2" spans="1:6" x14ac:dyDescent="0.45">
      <c r="D2" s="45" t="s">
        <v>134</v>
      </c>
    </row>
    <row r="3" spans="1:6" ht="36" x14ac:dyDescent="0.45">
      <c r="A3" s="41" t="s">
        <v>2</v>
      </c>
      <c r="B3" s="35" t="s">
        <v>135</v>
      </c>
      <c r="C3" s="46" t="s">
        <v>91</v>
      </c>
      <c r="D3" s="46" t="s">
        <v>92</v>
      </c>
      <c r="E3" s="24"/>
    </row>
    <row r="4" spans="1:6" x14ac:dyDescent="0.45">
      <c r="A4" s="28" t="s">
        <v>11</v>
      </c>
      <c r="B4" s="47">
        <f>SUM(B5:B51)</f>
        <v>12294115</v>
      </c>
      <c r="C4" s="47">
        <f t="shared" ref="C4:D4" si="0">SUM(C5:C51)</f>
        <v>6532164</v>
      </c>
      <c r="D4" s="47">
        <f t="shared" si="0"/>
        <v>5761951</v>
      </c>
      <c r="E4" s="48"/>
    </row>
    <row r="5" spans="1:6" x14ac:dyDescent="0.45">
      <c r="A5" s="41" t="s">
        <v>12</v>
      </c>
      <c r="B5" s="47">
        <f>SUM(C5:D5)</f>
        <v>622010</v>
      </c>
      <c r="C5" s="47">
        <v>329121</v>
      </c>
      <c r="D5" s="47">
        <v>292889</v>
      </c>
      <c r="E5" s="48"/>
    </row>
    <row r="6" spans="1:6" x14ac:dyDescent="0.45">
      <c r="A6" s="41" t="s">
        <v>13</v>
      </c>
      <c r="B6" s="47">
        <f t="shared" ref="B6:B51" si="1">SUM(C6:D6)</f>
        <v>127635</v>
      </c>
      <c r="C6" s="47">
        <v>67672</v>
      </c>
      <c r="D6" s="47">
        <v>59963</v>
      </c>
      <c r="E6" s="48"/>
    </row>
    <row r="7" spans="1:6" x14ac:dyDescent="0.45">
      <c r="A7" s="41" t="s">
        <v>14</v>
      </c>
      <c r="B7" s="47">
        <f t="shared" si="1"/>
        <v>136340</v>
      </c>
      <c r="C7" s="47">
        <v>72438</v>
      </c>
      <c r="D7" s="47">
        <v>63902</v>
      </c>
      <c r="E7" s="48"/>
    </row>
    <row r="8" spans="1:6" x14ac:dyDescent="0.45">
      <c r="A8" s="41" t="s">
        <v>15</v>
      </c>
      <c r="B8" s="47">
        <f t="shared" si="1"/>
        <v>279258</v>
      </c>
      <c r="C8" s="47">
        <v>151012</v>
      </c>
      <c r="D8" s="47">
        <v>128246</v>
      </c>
      <c r="E8" s="48"/>
    </row>
    <row r="9" spans="1:6" x14ac:dyDescent="0.45">
      <c r="A9" s="41" t="s">
        <v>16</v>
      </c>
      <c r="B9" s="47">
        <f t="shared" si="1"/>
        <v>109968</v>
      </c>
      <c r="C9" s="47">
        <v>57783</v>
      </c>
      <c r="D9" s="47">
        <v>52185</v>
      </c>
      <c r="E9" s="48"/>
    </row>
    <row r="10" spans="1:6" x14ac:dyDescent="0.45">
      <c r="A10" s="41" t="s">
        <v>17</v>
      </c>
      <c r="B10" s="47">
        <f t="shared" si="1"/>
        <v>114558</v>
      </c>
      <c r="C10" s="47">
        <v>59511</v>
      </c>
      <c r="D10" s="47">
        <v>55047</v>
      </c>
      <c r="E10" s="48"/>
    </row>
    <row r="11" spans="1:6" x14ac:dyDescent="0.45">
      <c r="A11" s="41" t="s">
        <v>18</v>
      </c>
      <c r="B11" s="47">
        <f t="shared" si="1"/>
        <v>202123</v>
      </c>
      <c r="C11" s="47">
        <v>105214</v>
      </c>
      <c r="D11" s="47">
        <v>96909</v>
      </c>
      <c r="E11" s="48"/>
    </row>
    <row r="12" spans="1:6" x14ac:dyDescent="0.45">
      <c r="A12" s="41" t="s">
        <v>19</v>
      </c>
      <c r="B12" s="47">
        <f t="shared" si="1"/>
        <v>272373</v>
      </c>
      <c r="C12" s="47">
        <v>145190</v>
      </c>
      <c r="D12" s="47">
        <v>127183</v>
      </c>
      <c r="E12" s="48"/>
      <c r="F12" s="1"/>
    </row>
    <row r="13" spans="1:6" x14ac:dyDescent="0.45">
      <c r="A13" s="44" t="s">
        <v>20</v>
      </c>
      <c r="B13" s="47">
        <f t="shared" si="1"/>
        <v>160736</v>
      </c>
      <c r="C13" s="47">
        <v>85170</v>
      </c>
      <c r="D13" s="47">
        <v>75566</v>
      </c>
      <c r="E13" s="24"/>
    </row>
    <row r="14" spans="1:6" x14ac:dyDescent="0.45">
      <c r="A14" s="41" t="s">
        <v>21</v>
      </c>
      <c r="B14" s="47">
        <f t="shared" si="1"/>
        <v>193603</v>
      </c>
      <c r="C14" s="47">
        <v>104105</v>
      </c>
      <c r="D14" s="47">
        <v>89498</v>
      </c>
    </row>
    <row r="15" spans="1:6" x14ac:dyDescent="0.45">
      <c r="A15" s="41" t="s">
        <v>22</v>
      </c>
      <c r="B15" s="47">
        <f t="shared" si="1"/>
        <v>594185</v>
      </c>
      <c r="C15" s="47">
        <v>316629</v>
      </c>
      <c r="D15" s="47">
        <v>277556</v>
      </c>
    </row>
    <row r="16" spans="1:6" x14ac:dyDescent="0.45">
      <c r="A16" s="41" t="s">
        <v>23</v>
      </c>
      <c r="B16" s="47">
        <f t="shared" si="1"/>
        <v>510380</v>
      </c>
      <c r="C16" s="47">
        <v>270761</v>
      </c>
      <c r="D16" s="47">
        <v>239619</v>
      </c>
    </row>
    <row r="17" spans="1:4" x14ac:dyDescent="0.45">
      <c r="A17" s="41" t="s">
        <v>24</v>
      </c>
      <c r="B17" s="47">
        <f t="shared" si="1"/>
        <v>1156429</v>
      </c>
      <c r="C17" s="47">
        <v>610484</v>
      </c>
      <c r="D17" s="47">
        <v>545945</v>
      </c>
    </row>
    <row r="18" spans="1:4" x14ac:dyDescent="0.45">
      <c r="A18" s="41" t="s">
        <v>25</v>
      </c>
      <c r="B18" s="47">
        <f t="shared" si="1"/>
        <v>744461</v>
      </c>
      <c r="C18" s="47">
        <v>396406</v>
      </c>
      <c r="D18" s="47">
        <v>348055</v>
      </c>
    </row>
    <row r="19" spans="1:4" x14ac:dyDescent="0.45">
      <c r="A19" s="41" t="s">
        <v>26</v>
      </c>
      <c r="B19" s="47">
        <f t="shared" si="1"/>
        <v>219377</v>
      </c>
      <c r="C19" s="47">
        <v>120665</v>
      </c>
      <c r="D19" s="47">
        <v>98712</v>
      </c>
    </row>
    <row r="20" spans="1:4" x14ac:dyDescent="0.45">
      <c r="A20" s="41" t="s">
        <v>27</v>
      </c>
      <c r="B20" s="47">
        <f t="shared" si="1"/>
        <v>108367</v>
      </c>
      <c r="C20" s="47">
        <v>56053</v>
      </c>
      <c r="D20" s="47">
        <v>52314</v>
      </c>
    </row>
    <row r="21" spans="1:4" x14ac:dyDescent="0.45">
      <c r="A21" s="41" t="s">
        <v>28</v>
      </c>
      <c r="B21" s="47">
        <f t="shared" si="1"/>
        <v>127843</v>
      </c>
      <c r="C21" s="47">
        <v>66996</v>
      </c>
      <c r="D21" s="47">
        <v>60847</v>
      </c>
    </row>
    <row r="22" spans="1:4" x14ac:dyDescent="0.45">
      <c r="A22" s="41" t="s">
        <v>29</v>
      </c>
      <c r="B22" s="47">
        <f t="shared" si="1"/>
        <v>94396</v>
      </c>
      <c r="C22" s="47">
        <v>48565</v>
      </c>
      <c r="D22" s="47">
        <v>45831</v>
      </c>
    </row>
    <row r="23" spans="1:4" x14ac:dyDescent="0.45">
      <c r="A23" s="41" t="s">
        <v>30</v>
      </c>
      <c r="B23" s="47">
        <f t="shared" si="1"/>
        <v>80670</v>
      </c>
      <c r="C23" s="47">
        <v>42589</v>
      </c>
      <c r="D23" s="47">
        <v>38081</v>
      </c>
    </row>
    <row r="24" spans="1:4" x14ac:dyDescent="0.45">
      <c r="A24" s="41" t="s">
        <v>31</v>
      </c>
      <c r="B24" s="47">
        <f t="shared" si="1"/>
        <v>196409</v>
      </c>
      <c r="C24" s="47">
        <v>104803</v>
      </c>
      <c r="D24" s="47">
        <v>91606</v>
      </c>
    </row>
    <row r="25" spans="1:4" x14ac:dyDescent="0.45">
      <c r="A25" s="41" t="s">
        <v>32</v>
      </c>
      <c r="B25" s="47">
        <f t="shared" si="1"/>
        <v>202127</v>
      </c>
      <c r="C25" s="47">
        <v>104076</v>
      </c>
      <c r="D25" s="47">
        <v>98051</v>
      </c>
    </row>
    <row r="26" spans="1:4" x14ac:dyDescent="0.45">
      <c r="A26" s="41" t="s">
        <v>33</v>
      </c>
      <c r="B26" s="47">
        <f t="shared" si="1"/>
        <v>311028</v>
      </c>
      <c r="C26" s="47">
        <v>163684</v>
      </c>
      <c r="D26" s="47">
        <v>147344</v>
      </c>
    </row>
    <row r="27" spans="1:4" x14ac:dyDescent="0.45">
      <c r="A27" s="41" t="s">
        <v>34</v>
      </c>
      <c r="B27" s="47">
        <f t="shared" si="1"/>
        <v>683602</v>
      </c>
      <c r="C27" s="47">
        <v>377735</v>
      </c>
      <c r="D27" s="47">
        <v>305867</v>
      </c>
    </row>
    <row r="28" spans="1:4" x14ac:dyDescent="0.45">
      <c r="A28" s="41" t="s">
        <v>35</v>
      </c>
      <c r="B28" s="47">
        <f t="shared" si="1"/>
        <v>170728</v>
      </c>
      <c r="C28" s="47">
        <v>89383</v>
      </c>
      <c r="D28" s="47">
        <v>81345</v>
      </c>
    </row>
    <row r="29" spans="1:4" x14ac:dyDescent="0.45">
      <c r="A29" s="41" t="s">
        <v>36</v>
      </c>
      <c r="B29" s="47">
        <f t="shared" si="1"/>
        <v>121154</v>
      </c>
      <c r="C29" s="47">
        <v>63126</v>
      </c>
      <c r="D29" s="47">
        <v>58028</v>
      </c>
    </row>
    <row r="30" spans="1:4" x14ac:dyDescent="0.45">
      <c r="A30" s="41" t="s">
        <v>37</v>
      </c>
      <c r="B30" s="47">
        <f t="shared" si="1"/>
        <v>262814</v>
      </c>
      <c r="C30" s="47">
        <v>141663</v>
      </c>
      <c r="D30" s="47">
        <v>121151</v>
      </c>
    </row>
    <row r="31" spans="1:4" x14ac:dyDescent="0.45">
      <c r="A31" s="41" t="s">
        <v>38</v>
      </c>
      <c r="B31" s="47">
        <f t="shared" si="1"/>
        <v>788849</v>
      </c>
      <c r="C31" s="47">
        <v>419978</v>
      </c>
      <c r="D31" s="47">
        <v>368871</v>
      </c>
    </row>
    <row r="32" spans="1:4" x14ac:dyDescent="0.45">
      <c r="A32" s="41" t="s">
        <v>39</v>
      </c>
      <c r="B32" s="47">
        <f t="shared" si="1"/>
        <v>503825</v>
      </c>
      <c r="C32" s="47">
        <v>265713</v>
      </c>
      <c r="D32" s="47">
        <v>238112</v>
      </c>
    </row>
    <row r="33" spans="1:4" x14ac:dyDescent="0.45">
      <c r="A33" s="41" t="s">
        <v>40</v>
      </c>
      <c r="B33" s="47">
        <f t="shared" si="1"/>
        <v>138127</v>
      </c>
      <c r="C33" s="47">
        <v>71939</v>
      </c>
      <c r="D33" s="47">
        <v>66188</v>
      </c>
    </row>
    <row r="34" spans="1:4" x14ac:dyDescent="0.45">
      <c r="A34" s="41" t="s">
        <v>41</v>
      </c>
      <c r="B34" s="47">
        <f t="shared" si="1"/>
        <v>101989</v>
      </c>
      <c r="C34" s="47">
        <v>53764</v>
      </c>
      <c r="D34" s="47">
        <v>48225</v>
      </c>
    </row>
    <row r="35" spans="1:4" x14ac:dyDescent="0.45">
      <c r="A35" s="41" t="s">
        <v>42</v>
      </c>
      <c r="B35" s="47">
        <f t="shared" si="1"/>
        <v>64807</v>
      </c>
      <c r="C35" s="47">
        <v>33734</v>
      </c>
      <c r="D35" s="47">
        <v>31073</v>
      </c>
    </row>
    <row r="36" spans="1:4" x14ac:dyDescent="0.45">
      <c r="A36" s="41" t="s">
        <v>43</v>
      </c>
      <c r="B36" s="47">
        <f t="shared" si="1"/>
        <v>75967</v>
      </c>
      <c r="C36" s="47">
        <v>40916</v>
      </c>
      <c r="D36" s="47">
        <v>35051</v>
      </c>
    </row>
    <row r="37" spans="1:4" x14ac:dyDescent="0.45">
      <c r="A37" s="41" t="s">
        <v>44</v>
      </c>
      <c r="B37" s="47">
        <f t="shared" si="1"/>
        <v>245459</v>
      </c>
      <c r="C37" s="47">
        <v>132914</v>
      </c>
      <c r="D37" s="47">
        <v>112545</v>
      </c>
    </row>
    <row r="38" spans="1:4" x14ac:dyDescent="0.45">
      <c r="A38" s="41" t="s">
        <v>45</v>
      </c>
      <c r="B38" s="47">
        <f t="shared" si="1"/>
        <v>317115</v>
      </c>
      <c r="C38" s="47">
        <v>166219</v>
      </c>
      <c r="D38" s="47">
        <v>150896</v>
      </c>
    </row>
    <row r="39" spans="1:4" x14ac:dyDescent="0.45">
      <c r="A39" s="41" t="s">
        <v>46</v>
      </c>
      <c r="B39" s="47">
        <f t="shared" si="1"/>
        <v>185631</v>
      </c>
      <c r="C39" s="47">
        <v>101685</v>
      </c>
      <c r="D39" s="47">
        <v>83946</v>
      </c>
    </row>
    <row r="40" spans="1:4" x14ac:dyDescent="0.45">
      <c r="A40" s="41" t="s">
        <v>47</v>
      </c>
      <c r="B40" s="47">
        <f t="shared" si="1"/>
        <v>98243</v>
      </c>
      <c r="C40" s="47">
        <v>51317</v>
      </c>
      <c r="D40" s="47">
        <v>46926</v>
      </c>
    </row>
    <row r="41" spans="1:4" x14ac:dyDescent="0.45">
      <c r="A41" s="41" t="s">
        <v>48</v>
      </c>
      <c r="B41" s="47">
        <f t="shared" si="1"/>
        <v>104837</v>
      </c>
      <c r="C41" s="47">
        <v>54695</v>
      </c>
      <c r="D41" s="47">
        <v>50142</v>
      </c>
    </row>
    <row r="42" spans="1:4" x14ac:dyDescent="0.45">
      <c r="A42" s="41" t="s">
        <v>49</v>
      </c>
      <c r="B42" s="47">
        <f t="shared" si="1"/>
        <v>158805</v>
      </c>
      <c r="C42" s="47">
        <v>81880</v>
      </c>
      <c r="D42" s="47">
        <v>76925</v>
      </c>
    </row>
    <row r="43" spans="1:4" x14ac:dyDescent="0.45">
      <c r="A43" s="41" t="s">
        <v>50</v>
      </c>
      <c r="B43" s="47">
        <f t="shared" si="1"/>
        <v>86080</v>
      </c>
      <c r="C43" s="47">
        <v>44293</v>
      </c>
      <c r="D43" s="47">
        <v>41787</v>
      </c>
    </row>
    <row r="44" spans="1:4" x14ac:dyDescent="0.45">
      <c r="A44" s="41" t="s">
        <v>51</v>
      </c>
      <c r="B44" s="47">
        <f t="shared" si="1"/>
        <v>524934</v>
      </c>
      <c r="C44" s="47">
        <v>284356</v>
      </c>
      <c r="D44" s="47">
        <v>240578</v>
      </c>
    </row>
    <row r="45" spans="1:4" x14ac:dyDescent="0.45">
      <c r="A45" s="41" t="s">
        <v>52</v>
      </c>
      <c r="B45" s="47">
        <f t="shared" si="1"/>
        <v>116046</v>
      </c>
      <c r="C45" s="47">
        <v>60085</v>
      </c>
      <c r="D45" s="47">
        <v>55961</v>
      </c>
    </row>
    <row r="46" spans="1:4" x14ac:dyDescent="0.45">
      <c r="A46" s="41" t="s">
        <v>53</v>
      </c>
      <c r="B46" s="47">
        <f t="shared" si="1"/>
        <v>151179</v>
      </c>
      <c r="C46" s="47">
        <v>80004</v>
      </c>
      <c r="D46" s="47">
        <v>71175</v>
      </c>
    </row>
    <row r="47" spans="1:4" x14ac:dyDescent="0.45">
      <c r="A47" s="41" t="s">
        <v>54</v>
      </c>
      <c r="B47" s="47">
        <f t="shared" si="1"/>
        <v>234197</v>
      </c>
      <c r="C47" s="47">
        <v>121032</v>
      </c>
      <c r="D47" s="47">
        <v>113165</v>
      </c>
    </row>
    <row r="48" spans="1:4" x14ac:dyDescent="0.45">
      <c r="A48" s="41" t="s">
        <v>55</v>
      </c>
      <c r="B48" s="47">
        <f t="shared" si="1"/>
        <v>139125</v>
      </c>
      <c r="C48" s="47">
        <v>73914</v>
      </c>
      <c r="D48" s="47">
        <v>65211</v>
      </c>
    </row>
    <row r="49" spans="1:4" x14ac:dyDescent="0.45">
      <c r="A49" s="41" t="s">
        <v>56</v>
      </c>
      <c r="B49" s="47">
        <f t="shared" si="1"/>
        <v>117802</v>
      </c>
      <c r="C49" s="47">
        <v>61886</v>
      </c>
      <c r="D49" s="47">
        <v>55916</v>
      </c>
    </row>
    <row r="50" spans="1:4" x14ac:dyDescent="0.45">
      <c r="A50" s="41" t="s">
        <v>57</v>
      </c>
      <c r="B50" s="47">
        <f t="shared" si="1"/>
        <v>204871</v>
      </c>
      <c r="C50" s="47">
        <v>109133</v>
      </c>
      <c r="D50" s="47">
        <v>95738</v>
      </c>
    </row>
    <row r="51" spans="1:4" x14ac:dyDescent="0.45">
      <c r="A51" s="41" t="s">
        <v>58</v>
      </c>
      <c r="B51" s="47">
        <f t="shared" si="1"/>
        <v>133653</v>
      </c>
      <c r="C51" s="47">
        <v>71873</v>
      </c>
      <c r="D51" s="47">
        <v>61780</v>
      </c>
    </row>
    <row r="53" spans="1:4" x14ac:dyDescent="0.45">
      <c r="A53" s="24" t="s">
        <v>136</v>
      </c>
    </row>
    <row r="54" spans="1:4" x14ac:dyDescent="0.45">
      <c r="A54" t="s">
        <v>137</v>
      </c>
    </row>
    <row r="55" spans="1:4" x14ac:dyDescent="0.45">
      <c r="A55" t="s">
        <v>138</v>
      </c>
    </row>
    <row r="56" spans="1:4" x14ac:dyDescent="0.45">
      <c r="A56" t="s">
        <v>139</v>
      </c>
    </row>
    <row r="57" spans="1:4" x14ac:dyDescent="0.45">
      <c r="A57" s="22" t="s">
        <v>140</v>
      </c>
    </row>
    <row r="58" spans="1:4" x14ac:dyDescent="0.45">
      <c r="A58" t="s">
        <v>141</v>
      </c>
    </row>
    <row r="59" spans="1:4" x14ac:dyDescent="0.45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DIGI-808455956-4169859</_dlc_DocId>
    <_dlc_DocIdUrl xmlns="89559dea-130d-4237-8e78-1ce7f44b9a24">
      <Url>https://digitalgojp.sharepoint.com/sites/digi_portal/_layouts/15/DocIdRedir.aspx?ID=DIGI-808455956-4169859</Url>
      <Description>DIGI-808455956-4169859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2022-09-28T04:23:12Z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46838b30-ab67-4660-839c-d1e24d33d246</vt:lpwstr>
  </property>
  <property fmtid="{D5CDD505-2E9C-101B-9397-08002B2CF9AE}" pid="4" name="MediaServiceImageTags">
    <vt:lpwstr/>
  </property>
</Properties>
</file>