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AD7" i="11"/>
  <c r="I8" i="11"/>
  <c r="AC7" i="11"/>
  <c r="U7" i="11"/>
  <c r="F10" i="9"/>
  <c r="B3" i="12"/>
  <c r="I11" i="9"/>
  <c r="H10" i="9"/>
  <c r="W7" i="11" l="1"/>
  <c r="AG7" i="1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AB7" i="11" l="1"/>
  <c r="K8" i="11"/>
  <c r="T7" i="11"/>
  <c r="S7" i="11" l="1"/>
  <c r="AA7" i="11"/>
  <c r="Y7" i="11"/>
  <c r="P3" i="12"/>
  <c r="B3" i="11"/>
  <c r="Z7" i="11" l="1"/>
  <c r="L7" i="11"/>
  <c r="R7" i="11"/>
  <c r="I9" i="11" l="1"/>
  <c r="I10" i="11"/>
  <c r="K10" i="11" s="1"/>
  <c r="I11" i="11"/>
  <c r="K11" i="11" s="1"/>
  <c r="I12" i="11"/>
  <c r="K12" i="11" s="1"/>
  <c r="I13" i="11"/>
  <c r="K13" i="11" s="1"/>
  <c r="I14" i="11"/>
  <c r="K14" i="11" s="1"/>
  <c r="I15" i="11"/>
  <c r="K15" i="11" s="1"/>
  <c r="I16" i="11"/>
  <c r="K16" i="11" s="1"/>
  <c r="I17" i="11"/>
  <c r="K17" i="11" s="1"/>
  <c r="I18" i="11"/>
  <c r="K18" i="11" s="1"/>
  <c r="I19" i="11"/>
  <c r="K19" i="11" s="1"/>
  <c r="I20" i="11"/>
  <c r="K20" i="11" s="1"/>
  <c r="I21" i="11"/>
  <c r="K21" i="11" s="1"/>
  <c r="I22" i="11"/>
  <c r="K22" i="11" s="1"/>
  <c r="I23" i="11"/>
  <c r="K23" i="11" s="1"/>
  <c r="I24" i="11"/>
  <c r="K24" i="11" s="1"/>
  <c r="I25" i="11"/>
  <c r="K25" i="11" s="1"/>
  <c r="I26" i="11"/>
  <c r="K26" i="11" s="1"/>
  <c r="I27" i="11"/>
  <c r="K27" i="11" s="1"/>
  <c r="I28" i="11"/>
  <c r="K28" i="11" s="1"/>
  <c r="I29" i="11"/>
  <c r="K29" i="11" s="1"/>
  <c r="I30" i="11"/>
  <c r="K30" i="11" s="1"/>
  <c r="I31" i="11"/>
  <c r="K31" i="11" s="1"/>
  <c r="I32" i="11"/>
  <c r="K32" i="11" s="1"/>
  <c r="I33" i="11"/>
  <c r="K33" i="11" s="1"/>
  <c r="I34" i="11"/>
  <c r="K34" i="11" s="1"/>
  <c r="I35" i="11"/>
  <c r="K35" i="11" s="1"/>
  <c r="I36" i="11"/>
  <c r="K36" i="11" s="1"/>
  <c r="I37" i="11"/>
  <c r="K37" i="11" s="1"/>
  <c r="I38" i="11"/>
  <c r="K38" i="11" s="1"/>
  <c r="I39" i="11"/>
  <c r="K39" i="11" s="1"/>
  <c r="I40" i="11"/>
  <c r="K40" i="11" s="1"/>
  <c r="I41" i="11"/>
  <c r="K41" i="11" s="1"/>
  <c r="I42" i="11"/>
  <c r="K42" i="11" s="1"/>
  <c r="I43" i="11"/>
  <c r="K43" i="11" s="1"/>
  <c r="I44" i="11"/>
  <c r="K44" i="11" s="1"/>
  <c r="I45" i="11"/>
  <c r="K45" i="11" s="1"/>
  <c r="I46" i="11"/>
  <c r="K46" i="11" s="1"/>
  <c r="I47" i="11"/>
  <c r="K47" i="11" s="1"/>
  <c r="I48" i="11"/>
  <c r="K48" i="11" s="1"/>
  <c r="I49" i="11"/>
  <c r="K49" i="11" s="1"/>
  <c r="I50" i="11"/>
  <c r="K50" i="11" s="1"/>
  <c r="I51" i="11"/>
  <c r="K51" i="11" s="1"/>
  <c r="I52" i="11"/>
  <c r="K52" i="11" s="1"/>
  <c r="I53" i="11"/>
  <c r="K53" i="11" s="1"/>
  <c r="I54" i="11"/>
  <c r="K54" i="11" s="1"/>
  <c r="Q7" i="11"/>
  <c r="V2" i="12"/>
  <c r="K9" i="11" l="1"/>
  <c r="I7" i="11"/>
  <c r="K7" i="11" s="1"/>
  <c r="V6" i="12"/>
  <c r="X54" i="11" l="1"/>
  <c r="X53" i="1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 l="1"/>
  <c r="X7" i="11"/>
  <c r="AE7" i="11" l="1"/>
  <c r="Z2" i="11"/>
  <c r="P7" i="11" l="1"/>
  <c r="O7" i="11"/>
  <c r="H5" i="10"/>
  <c r="V7" i="11" l="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P6" i="12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34" i="10"/>
  <c r="H3" i="10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I10" i="9"/>
  <c r="H34" i="10"/>
  <c r="G10" i="9" l="1"/>
  <c r="I10" i="10"/>
  <c r="G10" i="10"/>
  <c r="C10" i="9" l="1"/>
  <c r="E10" i="9" s="1"/>
  <c r="F6" i="12" l="1"/>
  <c r="S6" i="12" s="1"/>
  <c r="C6" i="12"/>
  <c r="Q6" i="12" s="1"/>
  <c r="I6" i="12"/>
  <c r="U6" i="12" s="1"/>
  <c r="L6" i="12"/>
  <c r="W6" i="12" s="1"/>
  <c r="C49" i="11"/>
  <c r="E49" i="11" s="1"/>
  <c r="C26" i="11"/>
  <c r="E26" i="11" s="1"/>
  <c r="C34" i="11"/>
  <c r="C42" i="11"/>
  <c r="E42" i="11" s="1"/>
  <c r="C50" i="11"/>
  <c r="E50" i="11" s="1"/>
  <c r="C17" i="11"/>
  <c r="C11" i="11"/>
  <c r="C35" i="11"/>
  <c r="E35" i="11" s="1"/>
  <c r="C43" i="11"/>
  <c r="E43" i="11" s="1"/>
  <c r="C51" i="11"/>
  <c r="E51" i="11" s="1"/>
  <c r="C33" i="11"/>
  <c r="E33" i="11" s="1"/>
  <c r="C10" i="11"/>
  <c r="E10" i="11" s="1"/>
  <c r="C27" i="11"/>
  <c r="E27" i="11" s="1"/>
  <c r="C20" i="11"/>
  <c r="C36" i="11"/>
  <c r="C44" i="11"/>
  <c r="E44" i="11" s="1"/>
  <c r="C52" i="11"/>
  <c r="E52" i="11" s="1"/>
  <c r="F8" i="11"/>
  <c r="H8" i="11" s="1"/>
  <c r="C13" i="11"/>
  <c r="C21" i="11"/>
  <c r="C29" i="11"/>
  <c r="E29" i="11" s="1"/>
  <c r="C37" i="11"/>
  <c r="E37" i="11" s="1"/>
  <c r="C45" i="11"/>
  <c r="E45" i="11" s="1"/>
  <c r="C53" i="11"/>
  <c r="E53" i="11" s="1"/>
  <c r="C9" i="11"/>
  <c r="E9" i="11" s="1"/>
  <c r="C41" i="11"/>
  <c r="E41" i="11" s="1"/>
  <c r="C18" i="11"/>
  <c r="C12" i="11"/>
  <c r="C28" i="11"/>
  <c r="C22" i="11"/>
  <c r="E22" i="11" s="1"/>
  <c r="C23" i="11"/>
  <c r="E23" i="11" s="1"/>
  <c r="C47" i="11"/>
  <c r="C25" i="11"/>
  <c r="E25" i="11" s="1"/>
  <c r="C19" i="11"/>
  <c r="E19" i="11" s="1"/>
  <c r="C14" i="11"/>
  <c r="C30" i="11"/>
  <c r="C38" i="11"/>
  <c r="E38" i="11" s="1"/>
  <c r="C46" i="11"/>
  <c r="E46" i="11" s="1"/>
  <c r="C54" i="11"/>
  <c r="E54" i="11" s="1"/>
  <c r="C15" i="11"/>
  <c r="E15" i="11" s="1"/>
  <c r="C31" i="11"/>
  <c r="E31" i="11" s="1"/>
  <c r="C39" i="11"/>
  <c r="E39" i="11" s="1"/>
  <c r="C8" i="11"/>
  <c r="C16" i="11"/>
  <c r="C24" i="11"/>
  <c r="E24" i="11" s="1"/>
  <c r="C32" i="11"/>
  <c r="E32" i="11" s="1"/>
  <c r="C40" i="11"/>
  <c r="C48" i="11"/>
  <c r="F48" i="11"/>
  <c r="H48" i="11" s="1"/>
  <c r="F40" i="11"/>
  <c r="H40" i="11" s="1"/>
  <c r="F32" i="11"/>
  <c r="H32" i="11" s="1"/>
  <c r="F16" i="11"/>
  <c r="H16" i="11" s="1"/>
  <c r="F53" i="11"/>
  <c r="H53" i="11" s="1"/>
  <c r="F45" i="11"/>
  <c r="F37" i="11"/>
  <c r="H37" i="11" s="1"/>
  <c r="F29" i="11"/>
  <c r="H29" i="11" s="1"/>
  <c r="F21" i="11"/>
  <c r="H21" i="11" s="1"/>
  <c r="F13" i="11"/>
  <c r="H13" i="11" s="1"/>
  <c r="F24" i="11"/>
  <c r="H24" i="11" s="1"/>
  <c r="F50" i="11"/>
  <c r="H50" i="11" s="1"/>
  <c r="F42" i="11"/>
  <c r="F34" i="11"/>
  <c r="H34" i="11" s="1"/>
  <c r="F26" i="11"/>
  <c r="H26" i="11" s="1"/>
  <c r="F18" i="11"/>
  <c r="H18" i="11" s="1"/>
  <c r="F10" i="11"/>
  <c r="F39" i="11"/>
  <c r="H39" i="11" s="1"/>
  <c r="F31" i="11"/>
  <c r="F23" i="11"/>
  <c r="H23" i="11" s="1"/>
  <c r="F15" i="11"/>
  <c r="H15" i="11" s="1"/>
  <c r="F52" i="11"/>
  <c r="H52" i="11" s="1"/>
  <c r="F44" i="11"/>
  <c r="H44" i="11" s="1"/>
  <c r="F36" i="11"/>
  <c r="H36" i="11" s="1"/>
  <c r="F28" i="11"/>
  <c r="H28" i="11" s="1"/>
  <c r="F20" i="11"/>
  <c r="H20" i="11" s="1"/>
  <c r="F12" i="11"/>
  <c r="H12" i="11" s="1"/>
  <c r="F47" i="11"/>
  <c r="H47" i="11" s="1"/>
  <c r="F33" i="11"/>
  <c r="H33" i="11" s="1"/>
  <c r="F25" i="11"/>
  <c r="F54" i="11"/>
  <c r="F46" i="11"/>
  <c r="H46" i="11" s="1"/>
  <c r="F38" i="11"/>
  <c r="H38" i="11" s="1"/>
  <c r="F30" i="11"/>
  <c r="H30" i="11" s="1"/>
  <c r="F22" i="11"/>
  <c r="H22" i="11" s="1"/>
  <c r="F14" i="11"/>
  <c r="H14" i="11" s="1"/>
  <c r="F49" i="11"/>
  <c r="F41" i="11"/>
  <c r="H41" i="11" s="1"/>
  <c r="F17" i="11"/>
  <c r="H17" i="11" s="1"/>
  <c r="F9" i="11"/>
  <c r="H9" i="11" s="1"/>
  <c r="F51" i="11"/>
  <c r="H51" i="11" s="1"/>
  <c r="F43" i="11"/>
  <c r="H43" i="11" s="1"/>
  <c r="F35" i="11"/>
  <c r="H35" i="11" s="1"/>
  <c r="F27" i="11"/>
  <c r="H27" i="11" s="1"/>
  <c r="F19" i="11"/>
  <c r="H19" i="11" s="1"/>
  <c r="F11" i="11"/>
  <c r="H11" i="11" s="1"/>
  <c r="B6" i="12"/>
  <c r="D6" i="12"/>
  <c r="G6" i="12"/>
  <c r="J6" i="12"/>
  <c r="E6" i="12"/>
  <c r="M6" i="12"/>
  <c r="H6" i="12"/>
  <c r="K6" i="12"/>
  <c r="N6" i="12"/>
  <c r="H49" i="11" l="1"/>
  <c r="H10" i="11"/>
  <c r="E48" i="11"/>
  <c r="H54" i="11"/>
  <c r="H45" i="11"/>
  <c r="H31" i="11"/>
  <c r="H42" i="11"/>
  <c r="E40" i="11"/>
  <c r="E28" i="11"/>
  <c r="E47" i="11"/>
  <c r="E34" i="11"/>
  <c r="E16" i="11"/>
  <c r="E30" i="11"/>
  <c r="E12" i="11"/>
  <c r="E21" i="11"/>
  <c r="F7" i="11"/>
  <c r="H7" i="11" s="1"/>
  <c r="E36" i="11"/>
  <c r="E11" i="11"/>
  <c r="C7" i="11"/>
  <c r="H25" i="11"/>
  <c r="E8" i="11"/>
  <c r="E14" i="11"/>
  <c r="E18" i="11"/>
  <c r="E13" i="11"/>
  <c r="E20" i="11"/>
  <c r="E17" i="11"/>
  <c r="E7" i="11" l="1"/>
</calcChain>
</file>

<file path=xl/sharedStrings.xml><?xml version="1.0" encoding="utf-8"?>
<sst xmlns="http://schemas.openxmlformats.org/spreadsheetml/2006/main" count="372" uniqueCount="163">
  <si>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</si>
  <si>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</si>
  <si>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</si>
  <si>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</si>
  <si>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</si>
  <si>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</si>
  <si>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</si>
  <si>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</si>
  <si>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</si>
  <si>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</si>
  <si>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</si>
  <si>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</si>
  <si>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</si>
  <si>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</si>
  <si>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</si>
  <si>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</si>
  <si>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</si>
  <si>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</si>
  <si>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</si>
  <si>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</si>
  <si>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</si>
  <si>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</si>
  <si>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</si>
  <si>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</si>
  <si>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</si>
  <si>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</si>
  <si>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</si>
  <si>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</si>
  <si>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</si>
  <si>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</si>
  <si>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</si>
  <si>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</si>
  <si>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</si>
  <si>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</si>
  <si>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</si>
  <si>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</si>
  <si>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</si>
  <si>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</si>
  <si>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</si>
  <si>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</si>
  <si>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</si>
  <si>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</si>
  <si>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</si>
  <si>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</si>
  <si>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</si>
  <si>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</si>
  <si>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</si>
  <si>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</si>
  <si>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</si>
  <si>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</si>
  <si>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</si>
  <si>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</si>
  <si>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</si>
  <si>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</si>
  <si>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</si>
  <si>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</si>
  <si>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</si>
  <si>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</si>
  <si>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</si>
  <si>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</si>
  <si>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</si>
  <si>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</si>
  <si>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</si>
  <si>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</si>
  <si>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</si>
  <si>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</si>
  <si>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</si>
  <si>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</si>
  <si>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</si>
  <si>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</si>
  <si>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</si>
  <si>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</si>
  <si>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</si>
  <si>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</si>
  <si>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</si>
  <si>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</si>
  <si>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</si>
  <si>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</si>
  <si>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</si>
  <si>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</si>
  <si>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</si>
  <si>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</si>
  <si>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</si>
  <si>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</si>
  <si>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</si>
  <si>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</si>
  <si>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</si>
  <si>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</si>
  <si>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</si>
  <si>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</si>
  <si>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</si>
  <si>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</si>
  <si>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</si>
  <si>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</si>
  <si>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</si>
  <si>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</si>
  <si>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</si>
  <si>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</si>
  <si>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</si>
  <si>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</si>
  <si>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</si>
  <si>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</si>
  <si>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</si>
  <si>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</si>
  <si>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</si>
  <si>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</si>
  <si>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</si>
  <si>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</si>
  <si>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</si>
  <si>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</si>
  <si>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</si>
  <si>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</si>
  <si>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</si>
  <si>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</si>
  <si>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</si>
  <si>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</si>
  <si>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</si>
  <si>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</si>
  <si>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</si>
  <si>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</si>
  <si>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</si>
  <si>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</si>
  <si>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</si>
  <si>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</si>
  <si>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</si>
  <si>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</si>
  <si>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</si>
  <si>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</si>
  <si>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</si>
  <si>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</si>
  <si>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</si>
  <si>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</si>
  <si>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</si>
  <si>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</si>
  <si>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</si>
  <si>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</si>
  <si>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</si>
  <si>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</si>
  <si>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</si>
  <si>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</si>
  <si>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</si>
  <si>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</si>
  <si>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</si>
  <si>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</si>
  <si>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</si>
  <si>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</si>
  <si>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</si>
  <si>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</si>
  <si>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</si>
  <si>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</si>
  <si>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</si>
  <si>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</si>
  <si>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</si>
  <si>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</si>
  <si>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</si>
  <si>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</si>
  <si>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</si>
  <si>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</si>
  <si>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</si>
  <si>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直近7日間</t>
    <rPh sb="3" eb="5">
      <t>ニチカン</t>
    </rPh>
    <phoneticPr fontId="2"/>
  </si>
  <si>
    <t>内10月分</t>
    <phoneticPr fontId="2"/>
  </si>
  <si>
    <t>内10月分</t>
    <rPh sb="0" eb="1">
      <t>ウチ</t>
    </rPh>
    <rPh sb="3" eb="4">
      <t>ガツ</t>
    </rPh>
    <rPh sb="4" eb="5">
      <t>ブン</t>
    </rPh>
    <phoneticPr fontId="2"/>
  </si>
  <si>
    <t>内５回目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</si>
</sst>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0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B19" sqref="B19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4"/>
      <c r="H3" s="102">
        <v>44839</v>
      </c>
      <c r="I3" s="102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1" t="s">
        <v>2</v>
      </c>
      <c r="B5" s="86" t="s">
        <v>3</v>
      </c>
      <c r="C5" s="82" t="s">
        <v>4</v>
      </c>
      <c r="D5" s="87"/>
      <c r="E5" s="88"/>
      <c r="F5" s="92" t="s">
        <v>159</v>
      </c>
      <c r="G5" s="93"/>
      <c r="H5" s="94">
        <v>44838</v>
      </c>
      <c r="I5" s="95"/>
    </row>
    <row r="6" spans="1:9" ht="21.75" customHeight="1" x14ac:dyDescent="0.45">
      <c r="A6" s="81"/>
      <c r="B6" s="86"/>
      <c r="C6" s="89"/>
      <c r="D6" s="90"/>
      <c r="E6" s="91"/>
      <c r="F6" s="96" t="s">
        <v>5</v>
      </c>
      <c r="G6" s="97"/>
      <c r="H6" s="98" t="s">
        <v>6</v>
      </c>
      <c r="I6" s="99"/>
    </row>
    <row r="7" spans="1:9" ht="18.75" customHeight="1" x14ac:dyDescent="0.45">
      <c r="A7" s="81"/>
      <c r="B7" s="86"/>
      <c r="C7" s="100" t="s">
        <v>7</v>
      </c>
      <c r="D7" s="67"/>
      <c r="E7" s="8"/>
      <c r="F7" s="80" t="s">
        <v>8</v>
      </c>
      <c r="G7" s="8"/>
      <c r="H7" s="80" t="s">
        <v>8</v>
      </c>
      <c r="I7" s="9"/>
    </row>
    <row r="8" spans="1:9" ht="18.75" customHeight="1" x14ac:dyDescent="0.45">
      <c r="A8" s="81"/>
      <c r="B8" s="86"/>
      <c r="C8" s="101"/>
      <c r="D8" s="103" t="s">
        <v>153</v>
      </c>
      <c r="E8" s="82" t="s">
        <v>9</v>
      </c>
      <c r="F8" s="81"/>
      <c r="G8" s="82" t="s">
        <v>10</v>
      </c>
      <c r="H8" s="81"/>
      <c r="I8" s="84" t="s">
        <v>10</v>
      </c>
    </row>
    <row r="9" spans="1:9" ht="35.1" customHeight="1" x14ac:dyDescent="0.45">
      <c r="A9" s="81"/>
      <c r="B9" s="86"/>
      <c r="C9" s="101"/>
      <c r="D9" s="104"/>
      <c r="E9" s="83"/>
      <c r="F9" s="81"/>
      <c r="G9" s="83"/>
      <c r="H9" s="81"/>
      <c r="I9" s="83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82442195</v>
      </c>
      <c r="D10" s="21">
        <f>SUM(D11:D57)</f>
        <v>4043</v>
      </c>
      <c r="E10" s="11">
        <f>(C10-D10)/$B10</f>
        <v>0.65469342360088167</v>
      </c>
      <c r="F10" s="21">
        <f>SUM(F11:F57)</f>
        <v>163981</v>
      </c>
      <c r="G10" s="11">
        <f>F10/$B10</f>
        <v>1.3022766727654954E-3</v>
      </c>
      <c r="H10" s="21">
        <f>SUM(H11:H57)</f>
        <v>23653</v>
      </c>
      <c r="I10" s="11">
        <f>H10/$B10</f>
        <v>1.8784340954697352E-4</v>
      </c>
    </row>
    <row r="11" spans="1:9" x14ac:dyDescent="0.45">
      <c r="A11" s="12" t="s">
        <v>12</v>
      </c>
      <c r="B11" s="20">
        <v>5181747</v>
      </c>
      <c r="C11" s="21">
        <v>3516190</v>
      </c>
      <c r="D11" s="21">
        <v>78</v>
      </c>
      <c r="E11" s="11">
        <f t="shared" ref="E11:E57" si="0">(C11-D11)/$B11</f>
        <v>0.67855725105837861</v>
      </c>
      <c r="F11" s="21">
        <v>7020</v>
      </c>
      <c r="G11" s="11">
        <f t="shared" ref="G11:G57" si="1">F11/$B11</f>
        <v>1.3547554521670009E-3</v>
      </c>
      <c r="H11" s="21">
        <v>1385</v>
      </c>
      <c r="I11" s="11">
        <f>H11/$B11</f>
        <v>2.6728437339762051E-4</v>
      </c>
    </row>
    <row r="12" spans="1:9" x14ac:dyDescent="0.45">
      <c r="A12" s="12" t="s">
        <v>13</v>
      </c>
      <c r="B12" s="20">
        <v>1242614</v>
      </c>
      <c r="C12" s="21">
        <v>900874</v>
      </c>
      <c r="D12" s="21">
        <v>42</v>
      </c>
      <c r="E12" s="11">
        <f t="shared" si="0"/>
        <v>0.7249491797130887</v>
      </c>
      <c r="F12" s="21">
        <v>1768</v>
      </c>
      <c r="G12" s="11">
        <f t="shared" si="1"/>
        <v>1.4228070824890112E-3</v>
      </c>
      <c r="H12" s="21">
        <v>396</v>
      </c>
      <c r="I12" s="11">
        <f t="shared" ref="I12:I57" si="2">H12/$B12</f>
        <v>3.1868303431314954E-4</v>
      </c>
    </row>
    <row r="13" spans="1:9" x14ac:dyDescent="0.45">
      <c r="A13" s="12" t="s">
        <v>14</v>
      </c>
      <c r="B13" s="20">
        <v>1206138</v>
      </c>
      <c r="C13" s="21">
        <v>890138</v>
      </c>
      <c r="D13" s="21">
        <v>60</v>
      </c>
      <c r="E13" s="11">
        <f t="shared" si="0"/>
        <v>0.73795701652713042</v>
      </c>
      <c r="F13" s="21">
        <v>2733</v>
      </c>
      <c r="G13" s="11">
        <f t="shared" si="1"/>
        <v>2.2659098710097851E-3</v>
      </c>
      <c r="H13" s="21">
        <v>401</v>
      </c>
      <c r="I13" s="11">
        <f t="shared" si="2"/>
        <v>3.3246610255211259E-4</v>
      </c>
    </row>
    <row r="14" spans="1:9" x14ac:dyDescent="0.45">
      <c r="A14" s="12" t="s">
        <v>15</v>
      </c>
      <c r="B14" s="20">
        <v>2268244</v>
      </c>
      <c r="C14" s="21">
        <v>1557848</v>
      </c>
      <c r="D14" s="21">
        <v>29</v>
      </c>
      <c r="E14" s="11">
        <f t="shared" si="0"/>
        <v>0.68679515960364057</v>
      </c>
      <c r="F14" s="21">
        <v>3656</v>
      </c>
      <c r="G14" s="11">
        <f t="shared" si="1"/>
        <v>1.6118195396967875E-3</v>
      </c>
      <c r="H14" s="21">
        <v>917</v>
      </c>
      <c r="I14" s="11">
        <f t="shared" si="2"/>
        <v>4.0427749395567674E-4</v>
      </c>
    </row>
    <row r="15" spans="1:9" x14ac:dyDescent="0.45">
      <c r="A15" s="12" t="s">
        <v>16</v>
      </c>
      <c r="B15" s="20">
        <v>956417</v>
      </c>
      <c r="C15" s="21">
        <v>734687</v>
      </c>
      <c r="D15" s="21">
        <v>5</v>
      </c>
      <c r="E15" s="11">
        <f t="shared" si="0"/>
        <v>0.76816074996575756</v>
      </c>
      <c r="F15" s="21">
        <v>1464</v>
      </c>
      <c r="G15" s="11">
        <f t="shared" si="1"/>
        <v>1.5307130676263595E-3</v>
      </c>
      <c r="H15" s="21">
        <v>131</v>
      </c>
      <c r="I15" s="11">
        <f t="shared" si="2"/>
        <v>1.369695436195718E-4</v>
      </c>
    </row>
    <row r="16" spans="1:9" x14ac:dyDescent="0.45">
      <c r="A16" s="12" t="s">
        <v>17</v>
      </c>
      <c r="B16" s="20">
        <v>1056157</v>
      </c>
      <c r="C16" s="21">
        <v>786771</v>
      </c>
      <c r="D16" s="21">
        <v>42</v>
      </c>
      <c r="E16" s="11">
        <f t="shared" si="0"/>
        <v>0.74489777561479964</v>
      </c>
      <c r="F16" s="21">
        <v>2612</v>
      </c>
      <c r="G16" s="11">
        <f t="shared" si="1"/>
        <v>2.4731171596647089E-3</v>
      </c>
      <c r="H16" s="21">
        <v>348</v>
      </c>
      <c r="I16" s="11">
        <f t="shared" si="2"/>
        <v>3.2949646690785556E-4</v>
      </c>
    </row>
    <row r="17" spans="1:9" x14ac:dyDescent="0.45">
      <c r="A17" s="12" t="s">
        <v>18</v>
      </c>
      <c r="B17" s="20">
        <v>1840525</v>
      </c>
      <c r="C17" s="21">
        <v>1333711</v>
      </c>
      <c r="D17" s="21">
        <v>86</v>
      </c>
      <c r="E17" s="11">
        <f t="shared" si="0"/>
        <v>0.72458945137936182</v>
      </c>
      <c r="F17" s="21">
        <v>3416</v>
      </c>
      <c r="G17" s="11">
        <f t="shared" si="1"/>
        <v>1.8559921761453933E-3</v>
      </c>
      <c r="H17" s="21">
        <v>666</v>
      </c>
      <c r="I17" s="11">
        <f t="shared" si="2"/>
        <v>3.6185327555996252E-4</v>
      </c>
    </row>
    <row r="18" spans="1:9" x14ac:dyDescent="0.45">
      <c r="A18" s="12" t="s">
        <v>19</v>
      </c>
      <c r="B18" s="20">
        <v>2890374</v>
      </c>
      <c r="C18" s="21">
        <v>2013754</v>
      </c>
      <c r="D18" s="21">
        <v>51</v>
      </c>
      <c r="E18" s="11">
        <f t="shared" si="0"/>
        <v>0.69669288472702839</v>
      </c>
      <c r="F18" s="21">
        <v>4380</v>
      </c>
      <c r="G18" s="11">
        <f t="shared" si="1"/>
        <v>1.5153748269255121E-3</v>
      </c>
      <c r="H18" s="21">
        <v>482</v>
      </c>
      <c r="I18" s="11">
        <f t="shared" si="2"/>
        <v>1.6676042615938283E-4</v>
      </c>
    </row>
    <row r="19" spans="1:9" x14ac:dyDescent="0.45">
      <c r="A19" s="12" t="s">
        <v>20</v>
      </c>
      <c r="B19" s="20">
        <v>1942493</v>
      </c>
      <c r="C19" s="21">
        <v>1342364</v>
      </c>
      <c r="D19" s="21">
        <v>43</v>
      </c>
      <c r="E19" s="11">
        <f t="shared" si="0"/>
        <v>0.69103003202585545</v>
      </c>
      <c r="F19" s="21">
        <v>2884</v>
      </c>
      <c r="G19" s="11">
        <f t="shared" si="1"/>
        <v>1.4846900349190448E-3</v>
      </c>
      <c r="H19" s="21">
        <v>201</v>
      </c>
      <c r="I19" s="11">
        <f t="shared" si="2"/>
        <v>1.0347527635878225E-4</v>
      </c>
    </row>
    <row r="20" spans="1:9" x14ac:dyDescent="0.45">
      <c r="A20" s="12" t="s">
        <v>21</v>
      </c>
      <c r="B20" s="20">
        <v>1943567</v>
      </c>
      <c r="C20" s="21">
        <v>1312837</v>
      </c>
      <c r="D20" s="21">
        <v>44</v>
      </c>
      <c r="E20" s="11">
        <f t="shared" si="0"/>
        <v>0.67545548982875303</v>
      </c>
      <c r="F20" s="21">
        <v>2465</v>
      </c>
      <c r="G20" s="11">
        <f t="shared" si="1"/>
        <v>1.2682866091058348E-3</v>
      </c>
      <c r="H20" s="21">
        <v>132</v>
      </c>
      <c r="I20" s="11">
        <f t="shared" si="2"/>
        <v>6.7916362029196828E-5</v>
      </c>
    </row>
    <row r="21" spans="1:9" x14ac:dyDescent="0.45">
      <c r="A21" s="12" t="s">
        <v>22</v>
      </c>
      <c r="B21" s="20">
        <v>7385810</v>
      </c>
      <c r="C21" s="21">
        <v>4885150</v>
      </c>
      <c r="D21" s="21">
        <v>139</v>
      </c>
      <c r="E21" s="11">
        <f t="shared" si="0"/>
        <v>0.66140491022650194</v>
      </c>
      <c r="F21" s="21">
        <v>10418</v>
      </c>
      <c r="G21" s="11">
        <f t="shared" si="1"/>
        <v>1.4105426486736052E-3</v>
      </c>
      <c r="H21" s="21">
        <v>1488</v>
      </c>
      <c r="I21" s="11">
        <f t="shared" si="2"/>
        <v>2.0146740844944561E-4</v>
      </c>
    </row>
    <row r="22" spans="1:9" x14ac:dyDescent="0.45">
      <c r="A22" s="12" t="s">
        <v>23</v>
      </c>
      <c r="B22" s="20">
        <v>6310821</v>
      </c>
      <c r="C22" s="21">
        <v>4245965</v>
      </c>
      <c r="D22" s="21">
        <v>233</v>
      </c>
      <c r="E22" s="11">
        <f t="shared" si="0"/>
        <v>0.67277015145889896</v>
      </c>
      <c r="F22" s="21">
        <v>7769</v>
      </c>
      <c r="G22" s="11">
        <f t="shared" si="1"/>
        <v>1.2310601108793927E-3</v>
      </c>
      <c r="H22" s="21">
        <v>982</v>
      </c>
      <c r="I22" s="11">
        <f t="shared" si="2"/>
        <v>1.5560574448237401E-4</v>
      </c>
    </row>
    <row r="23" spans="1:9" x14ac:dyDescent="0.45">
      <c r="A23" s="12" t="s">
        <v>24</v>
      </c>
      <c r="B23" s="20">
        <v>13794837</v>
      </c>
      <c r="C23" s="21">
        <v>8829373</v>
      </c>
      <c r="D23" s="21">
        <v>589</v>
      </c>
      <c r="E23" s="11">
        <f t="shared" si="0"/>
        <v>0.64000640239533091</v>
      </c>
      <c r="F23" s="21">
        <v>17378</v>
      </c>
      <c r="G23" s="11">
        <f t="shared" si="1"/>
        <v>1.2597466718889103E-3</v>
      </c>
      <c r="H23" s="21">
        <v>2412</v>
      </c>
      <c r="I23" s="11">
        <f t="shared" si="2"/>
        <v>1.7484802466314028E-4</v>
      </c>
    </row>
    <row r="24" spans="1:9" x14ac:dyDescent="0.45">
      <c r="A24" s="12" t="s">
        <v>25</v>
      </c>
      <c r="B24" s="20">
        <v>9215144</v>
      </c>
      <c r="C24" s="21">
        <v>6018280</v>
      </c>
      <c r="D24" s="21">
        <v>299</v>
      </c>
      <c r="E24" s="11">
        <f t="shared" si="0"/>
        <v>0.65305338690312387</v>
      </c>
      <c r="F24" s="21">
        <v>12371</v>
      </c>
      <c r="G24" s="11">
        <f t="shared" si="1"/>
        <v>1.3424641003982141E-3</v>
      </c>
      <c r="H24" s="21">
        <v>1681</v>
      </c>
      <c r="I24" s="11">
        <f t="shared" si="2"/>
        <v>1.8241711686762572E-4</v>
      </c>
    </row>
    <row r="25" spans="1:9" x14ac:dyDescent="0.45">
      <c r="A25" s="12" t="s">
        <v>26</v>
      </c>
      <c r="B25" s="20">
        <v>2188274</v>
      </c>
      <c r="C25" s="21">
        <v>1610210</v>
      </c>
      <c r="D25" s="21">
        <v>5</v>
      </c>
      <c r="E25" s="11">
        <f t="shared" si="0"/>
        <v>0.73583335542075623</v>
      </c>
      <c r="F25" s="21">
        <v>2151</v>
      </c>
      <c r="G25" s="11">
        <f t="shared" si="1"/>
        <v>9.8296648408745897E-4</v>
      </c>
      <c r="H25" s="21">
        <v>171</v>
      </c>
      <c r="I25" s="11">
        <f t="shared" si="2"/>
        <v>7.8143779069714299E-5</v>
      </c>
    </row>
    <row r="26" spans="1:9" x14ac:dyDescent="0.45">
      <c r="A26" s="12" t="s">
        <v>27</v>
      </c>
      <c r="B26" s="20">
        <v>1037280</v>
      </c>
      <c r="C26" s="21">
        <v>725281</v>
      </c>
      <c r="D26" s="21">
        <v>10</v>
      </c>
      <c r="E26" s="11">
        <f t="shared" si="0"/>
        <v>0.69920465062471082</v>
      </c>
      <c r="F26" s="21">
        <v>860</v>
      </c>
      <c r="G26" s="11">
        <f t="shared" si="1"/>
        <v>8.2909146999845748E-4</v>
      </c>
      <c r="H26" s="21">
        <v>143</v>
      </c>
      <c r="I26" s="11">
        <f t="shared" si="2"/>
        <v>1.3786055838346445E-4</v>
      </c>
    </row>
    <row r="27" spans="1:9" x14ac:dyDescent="0.45">
      <c r="A27" s="12" t="s">
        <v>28</v>
      </c>
      <c r="B27" s="20">
        <v>1124501</v>
      </c>
      <c r="C27" s="21">
        <v>748575</v>
      </c>
      <c r="D27" s="21">
        <v>58</v>
      </c>
      <c r="E27" s="11">
        <f t="shared" si="0"/>
        <v>0.66564369440311744</v>
      </c>
      <c r="F27" s="21">
        <v>1704</v>
      </c>
      <c r="G27" s="11">
        <f t="shared" si="1"/>
        <v>1.5153388036115575E-3</v>
      </c>
      <c r="H27" s="21">
        <v>309</v>
      </c>
      <c r="I27" s="11">
        <f t="shared" si="2"/>
        <v>2.7478855065491271E-4</v>
      </c>
    </row>
    <row r="28" spans="1:9" x14ac:dyDescent="0.45">
      <c r="A28" s="12" t="s">
        <v>29</v>
      </c>
      <c r="B28" s="20">
        <v>767548</v>
      </c>
      <c r="C28" s="21">
        <v>522385</v>
      </c>
      <c r="D28" s="21">
        <v>51</v>
      </c>
      <c r="E28" s="11">
        <f t="shared" si="0"/>
        <v>0.68052291192212078</v>
      </c>
      <c r="F28" s="21">
        <v>1106</v>
      </c>
      <c r="G28" s="11">
        <f t="shared" si="1"/>
        <v>1.4409522270919864E-3</v>
      </c>
      <c r="H28" s="21">
        <v>87</v>
      </c>
      <c r="I28" s="11">
        <f t="shared" si="2"/>
        <v>1.1334795999729007E-4</v>
      </c>
    </row>
    <row r="29" spans="1:9" x14ac:dyDescent="0.45">
      <c r="A29" s="12" t="s">
        <v>30</v>
      </c>
      <c r="B29" s="20">
        <v>816231</v>
      </c>
      <c r="C29" s="21">
        <v>548803</v>
      </c>
      <c r="D29" s="21">
        <v>6</v>
      </c>
      <c r="E29" s="11">
        <f t="shared" si="0"/>
        <v>0.67235500734473452</v>
      </c>
      <c r="F29" s="21">
        <v>866</v>
      </c>
      <c r="G29" s="11">
        <f t="shared" si="1"/>
        <v>1.0609741605011327E-3</v>
      </c>
      <c r="H29" s="21">
        <v>93</v>
      </c>
      <c r="I29" s="11">
        <f t="shared" si="2"/>
        <v>1.1393833363349346E-4</v>
      </c>
    </row>
    <row r="30" spans="1:9" x14ac:dyDescent="0.45">
      <c r="A30" s="12" t="s">
        <v>31</v>
      </c>
      <c r="B30" s="20">
        <v>2056494</v>
      </c>
      <c r="C30" s="21">
        <v>1446670</v>
      </c>
      <c r="D30" s="21">
        <v>19</v>
      </c>
      <c r="E30" s="11">
        <f t="shared" si="0"/>
        <v>0.70345500643327918</v>
      </c>
      <c r="F30" s="21">
        <v>2504</v>
      </c>
      <c r="G30" s="11">
        <f t="shared" si="1"/>
        <v>1.217606275534964E-3</v>
      </c>
      <c r="H30" s="21">
        <v>264</v>
      </c>
      <c r="I30" s="11">
        <f t="shared" si="2"/>
        <v>1.2837382457716871E-4</v>
      </c>
    </row>
    <row r="31" spans="1:9" x14ac:dyDescent="0.45">
      <c r="A31" s="12" t="s">
        <v>32</v>
      </c>
      <c r="B31" s="20">
        <v>1996605</v>
      </c>
      <c r="C31" s="21">
        <v>1357447</v>
      </c>
      <c r="D31" s="21">
        <v>44</v>
      </c>
      <c r="E31" s="11">
        <f t="shared" si="0"/>
        <v>0.67985555480428028</v>
      </c>
      <c r="F31" s="21">
        <v>2524</v>
      </c>
      <c r="G31" s="11">
        <f t="shared" si="1"/>
        <v>1.2641458876442762E-3</v>
      </c>
      <c r="H31" s="21">
        <v>335</v>
      </c>
      <c r="I31" s="11">
        <f t="shared" si="2"/>
        <v>1.6778481472299228E-4</v>
      </c>
    </row>
    <row r="32" spans="1:9" x14ac:dyDescent="0.45">
      <c r="A32" s="12" t="s">
        <v>33</v>
      </c>
      <c r="B32" s="20">
        <v>3658300</v>
      </c>
      <c r="C32" s="21">
        <v>2481947</v>
      </c>
      <c r="D32" s="21">
        <v>54</v>
      </c>
      <c r="E32" s="11">
        <f t="shared" si="0"/>
        <v>0.67842795834130609</v>
      </c>
      <c r="F32" s="21">
        <v>4788</v>
      </c>
      <c r="G32" s="11">
        <f t="shared" si="1"/>
        <v>1.3088046360331302E-3</v>
      </c>
      <c r="H32" s="21">
        <v>629</v>
      </c>
      <c r="I32" s="11">
        <f t="shared" si="2"/>
        <v>1.7193778531011673E-4</v>
      </c>
    </row>
    <row r="33" spans="1:9" x14ac:dyDescent="0.45">
      <c r="A33" s="12" t="s">
        <v>34</v>
      </c>
      <c r="B33" s="20">
        <v>7528445</v>
      </c>
      <c r="C33" s="21">
        <v>4673352</v>
      </c>
      <c r="D33" s="21">
        <v>159</v>
      </c>
      <c r="E33" s="11">
        <f t="shared" si="0"/>
        <v>0.62073814712068698</v>
      </c>
      <c r="F33" s="21">
        <v>9049</v>
      </c>
      <c r="G33" s="11">
        <f t="shared" si="1"/>
        <v>1.2019746441662255E-3</v>
      </c>
      <c r="H33" s="21">
        <v>1182</v>
      </c>
      <c r="I33" s="11">
        <f t="shared" si="2"/>
        <v>1.5700453413686359E-4</v>
      </c>
    </row>
    <row r="34" spans="1:9" x14ac:dyDescent="0.45">
      <c r="A34" s="12" t="s">
        <v>35</v>
      </c>
      <c r="B34" s="20">
        <v>1784880</v>
      </c>
      <c r="C34" s="21">
        <v>1179076</v>
      </c>
      <c r="D34" s="21">
        <v>45</v>
      </c>
      <c r="E34" s="11">
        <f t="shared" si="0"/>
        <v>0.66056597642418535</v>
      </c>
      <c r="F34" s="21">
        <v>2401</v>
      </c>
      <c r="G34" s="11">
        <f t="shared" si="1"/>
        <v>1.3451884720541438E-3</v>
      </c>
      <c r="H34" s="21">
        <v>573</v>
      </c>
      <c r="I34" s="11">
        <f t="shared" si="2"/>
        <v>3.2102998520908968E-4</v>
      </c>
    </row>
    <row r="35" spans="1:9" x14ac:dyDescent="0.45">
      <c r="A35" s="12" t="s">
        <v>36</v>
      </c>
      <c r="B35" s="20">
        <v>1415176</v>
      </c>
      <c r="C35" s="21">
        <v>906304</v>
      </c>
      <c r="D35" s="21">
        <v>16</v>
      </c>
      <c r="E35" s="11">
        <f t="shared" si="0"/>
        <v>0.64040656427186438</v>
      </c>
      <c r="F35" s="21">
        <v>1861</v>
      </c>
      <c r="G35" s="11">
        <f t="shared" si="1"/>
        <v>1.3150307806237527E-3</v>
      </c>
      <c r="H35" s="21">
        <v>295</v>
      </c>
      <c r="I35" s="11">
        <f t="shared" si="2"/>
        <v>2.0845463744438854E-4</v>
      </c>
    </row>
    <row r="36" spans="1:9" x14ac:dyDescent="0.45">
      <c r="A36" s="12" t="s">
        <v>37</v>
      </c>
      <c r="B36" s="20">
        <v>2511426</v>
      </c>
      <c r="C36" s="21">
        <v>1571051</v>
      </c>
      <c r="D36" s="21">
        <v>78</v>
      </c>
      <c r="E36" s="11">
        <f t="shared" si="0"/>
        <v>0.62553027642462888</v>
      </c>
      <c r="F36" s="21">
        <v>3135</v>
      </c>
      <c r="G36" s="11">
        <f t="shared" si="1"/>
        <v>1.2482947934758977E-3</v>
      </c>
      <c r="H36" s="21">
        <v>809</v>
      </c>
      <c r="I36" s="11">
        <f t="shared" si="2"/>
        <v>3.2212774734354107E-4</v>
      </c>
    </row>
    <row r="37" spans="1:9" x14ac:dyDescent="0.45">
      <c r="A37" s="12" t="s">
        <v>38</v>
      </c>
      <c r="B37" s="20">
        <v>8800726</v>
      </c>
      <c r="C37" s="21">
        <v>5185245</v>
      </c>
      <c r="D37" s="21">
        <v>505</v>
      </c>
      <c r="E37" s="11">
        <f t="shared" si="0"/>
        <v>0.58912639707224157</v>
      </c>
      <c r="F37" s="21">
        <v>12733</v>
      </c>
      <c r="G37" s="11">
        <f t="shared" si="1"/>
        <v>1.4468124561541854E-3</v>
      </c>
      <c r="H37" s="21">
        <v>1800</v>
      </c>
      <c r="I37" s="11">
        <f t="shared" si="2"/>
        <v>2.0452858093752719E-4</v>
      </c>
    </row>
    <row r="38" spans="1:9" x14ac:dyDescent="0.45">
      <c r="A38" s="12" t="s">
        <v>39</v>
      </c>
      <c r="B38" s="20">
        <v>5488603</v>
      </c>
      <c r="C38" s="21">
        <v>3440079</v>
      </c>
      <c r="D38" s="21">
        <v>91</v>
      </c>
      <c r="E38" s="11">
        <f t="shared" si="0"/>
        <v>0.62675110588249872</v>
      </c>
      <c r="F38" s="21">
        <v>6854</v>
      </c>
      <c r="G38" s="11">
        <f t="shared" si="1"/>
        <v>1.248769495625754E-3</v>
      </c>
      <c r="H38" s="21">
        <v>1118</v>
      </c>
      <c r="I38" s="11">
        <f t="shared" si="2"/>
        <v>2.0369481997513757E-4</v>
      </c>
    </row>
    <row r="39" spans="1:9" x14ac:dyDescent="0.45">
      <c r="A39" s="12" t="s">
        <v>40</v>
      </c>
      <c r="B39" s="20">
        <v>1335166</v>
      </c>
      <c r="C39" s="21">
        <v>867849</v>
      </c>
      <c r="D39" s="21">
        <v>44</v>
      </c>
      <c r="E39" s="11">
        <f t="shared" si="0"/>
        <v>0.64996037945843443</v>
      </c>
      <c r="F39" s="21">
        <v>1677</v>
      </c>
      <c r="G39" s="11">
        <f t="shared" si="1"/>
        <v>1.2560235955678919E-3</v>
      </c>
      <c r="H39" s="21">
        <v>245</v>
      </c>
      <c r="I39" s="11">
        <f t="shared" si="2"/>
        <v>1.8349778229823107E-4</v>
      </c>
    </row>
    <row r="40" spans="1:9" x14ac:dyDescent="0.45">
      <c r="A40" s="12" t="s">
        <v>41</v>
      </c>
      <c r="B40" s="20">
        <v>934751</v>
      </c>
      <c r="C40" s="21">
        <v>607426</v>
      </c>
      <c r="D40" s="21">
        <v>17</v>
      </c>
      <c r="E40" s="11">
        <f t="shared" si="0"/>
        <v>0.64980834468216675</v>
      </c>
      <c r="F40" s="21">
        <v>749</v>
      </c>
      <c r="G40" s="11">
        <f t="shared" si="1"/>
        <v>8.012829084964873E-4</v>
      </c>
      <c r="H40" s="21">
        <v>116</v>
      </c>
      <c r="I40" s="11">
        <f t="shared" si="2"/>
        <v>1.2409721947342128E-4</v>
      </c>
    </row>
    <row r="41" spans="1:9" x14ac:dyDescent="0.45">
      <c r="A41" s="12" t="s">
        <v>42</v>
      </c>
      <c r="B41" s="20">
        <v>551609</v>
      </c>
      <c r="C41" s="21">
        <v>358352</v>
      </c>
      <c r="D41" s="21">
        <v>1</v>
      </c>
      <c r="E41" s="11">
        <f t="shared" si="0"/>
        <v>0.64964676065836491</v>
      </c>
      <c r="F41" s="21">
        <v>586</v>
      </c>
      <c r="G41" s="11">
        <f t="shared" si="1"/>
        <v>1.0623466984766383E-3</v>
      </c>
      <c r="H41" s="21">
        <v>37</v>
      </c>
      <c r="I41" s="11">
        <f t="shared" si="2"/>
        <v>6.7076498026681939E-5</v>
      </c>
    </row>
    <row r="42" spans="1:9" x14ac:dyDescent="0.45">
      <c r="A42" s="12" t="s">
        <v>43</v>
      </c>
      <c r="B42" s="20">
        <v>666176</v>
      </c>
      <c r="C42" s="21">
        <v>461126</v>
      </c>
      <c r="D42" s="21">
        <v>12</v>
      </c>
      <c r="E42" s="11">
        <f t="shared" si="0"/>
        <v>0.69218044480737828</v>
      </c>
      <c r="F42" s="21">
        <v>785</v>
      </c>
      <c r="G42" s="11">
        <f t="shared" si="1"/>
        <v>1.1783672783168412E-3</v>
      </c>
      <c r="H42" s="21">
        <v>64</v>
      </c>
      <c r="I42" s="11">
        <f t="shared" si="2"/>
        <v>9.6070708041118269E-5</v>
      </c>
    </row>
    <row r="43" spans="1:9" x14ac:dyDescent="0.45">
      <c r="A43" s="12" t="s">
        <v>44</v>
      </c>
      <c r="B43" s="20">
        <v>1879187</v>
      </c>
      <c r="C43" s="21">
        <v>1218418</v>
      </c>
      <c r="D43" s="21">
        <v>36</v>
      </c>
      <c r="E43" s="11">
        <f t="shared" si="0"/>
        <v>0.64835591135954007</v>
      </c>
      <c r="F43" s="21">
        <v>2600</v>
      </c>
      <c r="G43" s="11">
        <f t="shared" si="1"/>
        <v>1.3835770468825083E-3</v>
      </c>
      <c r="H43" s="21">
        <v>353</v>
      </c>
      <c r="I43" s="11">
        <f t="shared" si="2"/>
        <v>1.8784719136520208E-4</v>
      </c>
    </row>
    <row r="44" spans="1:9" x14ac:dyDescent="0.45">
      <c r="A44" s="12" t="s">
        <v>45</v>
      </c>
      <c r="B44" s="20">
        <v>2788648</v>
      </c>
      <c r="C44" s="21">
        <v>1761764</v>
      </c>
      <c r="D44" s="21">
        <v>28</v>
      </c>
      <c r="E44" s="11">
        <f t="shared" si="0"/>
        <v>0.63175273465851556</v>
      </c>
      <c r="F44" s="21">
        <v>2400</v>
      </c>
      <c r="G44" s="11">
        <f t="shared" si="1"/>
        <v>8.6063210559382184E-4</v>
      </c>
      <c r="H44" s="21">
        <v>436</v>
      </c>
      <c r="I44" s="11">
        <f t="shared" si="2"/>
        <v>1.563481658495443E-4</v>
      </c>
    </row>
    <row r="45" spans="1:9" x14ac:dyDescent="0.45">
      <c r="A45" s="12" t="s">
        <v>46</v>
      </c>
      <c r="B45" s="20">
        <v>1340431</v>
      </c>
      <c r="C45" s="21">
        <v>924800</v>
      </c>
      <c r="D45" s="21">
        <v>56</v>
      </c>
      <c r="E45" s="11">
        <f t="shared" si="0"/>
        <v>0.68988556665729162</v>
      </c>
      <c r="F45" s="21">
        <v>1384</v>
      </c>
      <c r="G45" s="11">
        <f t="shared" si="1"/>
        <v>1.0325037245482982E-3</v>
      </c>
      <c r="H45" s="21">
        <v>161</v>
      </c>
      <c r="I45" s="11">
        <f t="shared" si="2"/>
        <v>1.2011062113603758E-4</v>
      </c>
    </row>
    <row r="46" spans="1:9" x14ac:dyDescent="0.45">
      <c r="A46" s="12" t="s">
        <v>47</v>
      </c>
      <c r="B46" s="20">
        <v>726558</v>
      </c>
      <c r="C46" s="21">
        <v>487587</v>
      </c>
      <c r="D46" s="21">
        <v>4</v>
      </c>
      <c r="E46" s="11">
        <f t="shared" si="0"/>
        <v>0.6710861348990721</v>
      </c>
      <c r="F46" s="21">
        <v>777</v>
      </c>
      <c r="G46" s="11">
        <f t="shared" si="1"/>
        <v>1.0694259783802533E-3</v>
      </c>
      <c r="H46" s="21">
        <v>174</v>
      </c>
      <c r="I46" s="11">
        <f t="shared" si="2"/>
        <v>2.3948535423187138E-4</v>
      </c>
    </row>
    <row r="47" spans="1:9" x14ac:dyDescent="0.45">
      <c r="A47" s="12" t="s">
        <v>48</v>
      </c>
      <c r="B47" s="20">
        <v>964857</v>
      </c>
      <c r="C47" s="21">
        <v>625780</v>
      </c>
      <c r="D47" s="21">
        <v>16</v>
      </c>
      <c r="E47" s="11">
        <f t="shared" si="0"/>
        <v>0.64855621092037474</v>
      </c>
      <c r="F47" s="21">
        <v>962</v>
      </c>
      <c r="G47" s="11">
        <f t="shared" si="1"/>
        <v>9.9703893944905826E-4</v>
      </c>
      <c r="H47" s="21">
        <v>151</v>
      </c>
      <c r="I47" s="11">
        <f t="shared" si="2"/>
        <v>1.5649987511102682E-4</v>
      </c>
    </row>
    <row r="48" spans="1:9" x14ac:dyDescent="0.45">
      <c r="A48" s="12" t="s">
        <v>49</v>
      </c>
      <c r="B48" s="20">
        <v>1341487</v>
      </c>
      <c r="C48" s="21">
        <v>904428</v>
      </c>
      <c r="D48" s="21">
        <v>41</v>
      </c>
      <c r="E48" s="11">
        <f t="shared" si="0"/>
        <v>0.67416754690876612</v>
      </c>
      <c r="F48" s="21">
        <v>2015</v>
      </c>
      <c r="G48" s="11">
        <f t="shared" si="1"/>
        <v>1.5020645000659715E-3</v>
      </c>
      <c r="H48" s="21">
        <v>186</v>
      </c>
      <c r="I48" s="11">
        <f t="shared" si="2"/>
        <v>1.3865210769839739E-4</v>
      </c>
    </row>
    <row r="49" spans="1:9" x14ac:dyDescent="0.45">
      <c r="A49" s="12" t="s">
        <v>50</v>
      </c>
      <c r="B49" s="20">
        <v>692927</v>
      </c>
      <c r="C49" s="21">
        <v>450443</v>
      </c>
      <c r="D49" s="21">
        <v>20</v>
      </c>
      <c r="E49" s="11">
        <f t="shared" si="0"/>
        <v>0.65002951248832852</v>
      </c>
      <c r="F49" s="21">
        <v>1024</v>
      </c>
      <c r="G49" s="11">
        <f t="shared" si="1"/>
        <v>1.4777891466200624E-3</v>
      </c>
      <c r="H49" s="21">
        <v>161</v>
      </c>
      <c r="I49" s="11">
        <f t="shared" si="2"/>
        <v>2.3234770762288091E-4</v>
      </c>
    </row>
    <row r="50" spans="1:9" x14ac:dyDescent="0.45">
      <c r="A50" s="12" t="s">
        <v>51</v>
      </c>
      <c r="B50" s="20">
        <v>5108414</v>
      </c>
      <c r="C50" s="21">
        <v>3167037</v>
      </c>
      <c r="D50" s="21">
        <v>382</v>
      </c>
      <c r="E50" s="11">
        <f t="shared" si="0"/>
        <v>0.61989004806579895</v>
      </c>
      <c r="F50" s="21">
        <v>5388</v>
      </c>
      <c r="G50" s="11">
        <f t="shared" si="1"/>
        <v>1.0547304897371278E-3</v>
      </c>
      <c r="H50" s="21">
        <v>664</v>
      </c>
      <c r="I50" s="11">
        <f t="shared" si="2"/>
        <v>1.2998163422150202E-4</v>
      </c>
    </row>
    <row r="51" spans="1:9" x14ac:dyDescent="0.45">
      <c r="A51" s="12" t="s">
        <v>52</v>
      </c>
      <c r="B51" s="20">
        <v>812168</v>
      </c>
      <c r="C51" s="21">
        <v>516071</v>
      </c>
      <c r="D51" s="21">
        <v>16</v>
      </c>
      <c r="E51" s="11">
        <f t="shared" si="0"/>
        <v>0.63540425133716172</v>
      </c>
      <c r="F51" s="21">
        <v>1177</v>
      </c>
      <c r="G51" s="11">
        <f t="shared" si="1"/>
        <v>1.4492075531170891E-3</v>
      </c>
      <c r="H51" s="21">
        <v>156</v>
      </c>
      <c r="I51" s="11">
        <f t="shared" si="2"/>
        <v>1.9207848622452498E-4</v>
      </c>
    </row>
    <row r="52" spans="1:9" x14ac:dyDescent="0.45">
      <c r="A52" s="12" t="s">
        <v>53</v>
      </c>
      <c r="B52" s="20">
        <v>1319965</v>
      </c>
      <c r="C52" s="21">
        <v>910359</v>
      </c>
      <c r="D52" s="21">
        <v>13</v>
      </c>
      <c r="E52" s="11">
        <f t="shared" si="0"/>
        <v>0.68967434742587874</v>
      </c>
      <c r="F52" s="21">
        <v>1650</v>
      </c>
      <c r="G52" s="11">
        <f t="shared" si="1"/>
        <v>1.2500331448182338E-3</v>
      </c>
      <c r="H52" s="21">
        <v>94</v>
      </c>
      <c r="I52" s="11">
        <f t="shared" si="2"/>
        <v>7.1214009462372102E-5</v>
      </c>
    </row>
    <row r="53" spans="1:9" x14ac:dyDescent="0.45">
      <c r="A53" s="12" t="s">
        <v>54</v>
      </c>
      <c r="B53" s="20">
        <v>1747317</v>
      </c>
      <c r="C53" s="21">
        <v>1179601</v>
      </c>
      <c r="D53" s="21">
        <v>64</v>
      </c>
      <c r="E53" s="11">
        <f t="shared" si="0"/>
        <v>0.67505610029548158</v>
      </c>
      <c r="F53" s="21">
        <v>2066</v>
      </c>
      <c r="G53" s="11">
        <f t="shared" si="1"/>
        <v>1.1823841924504827E-3</v>
      </c>
      <c r="H53" s="21">
        <v>328</v>
      </c>
      <c r="I53" s="11">
        <f t="shared" si="2"/>
        <v>1.8771636743647547E-4</v>
      </c>
    </row>
    <row r="54" spans="1:9" x14ac:dyDescent="0.45">
      <c r="A54" s="12" t="s">
        <v>55</v>
      </c>
      <c r="B54" s="20">
        <v>1131106</v>
      </c>
      <c r="C54" s="21">
        <v>747934</v>
      </c>
      <c r="D54" s="21">
        <v>125</v>
      </c>
      <c r="E54" s="11">
        <f t="shared" si="0"/>
        <v>0.66113078703499051</v>
      </c>
      <c r="F54" s="21">
        <v>998</v>
      </c>
      <c r="G54" s="11">
        <f t="shared" si="1"/>
        <v>8.8232225803770823E-4</v>
      </c>
      <c r="H54" s="21">
        <v>184</v>
      </c>
      <c r="I54" s="11">
        <f t="shared" si="2"/>
        <v>1.6267264076045922E-4</v>
      </c>
    </row>
    <row r="55" spans="1:9" x14ac:dyDescent="0.45">
      <c r="A55" s="12" t="s">
        <v>56</v>
      </c>
      <c r="B55" s="20">
        <v>1078190</v>
      </c>
      <c r="C55" s="21">
        <v>697876</v>
      </c>
      <c r="D55" s="21">
        <v>127</v>
      </c>
      <c r="E55" s="11">
        <f t="shared" si="0"/>
        <v>0.64714846177389884</v>
      </c>
      <c r="F55" s="21">
        <v>1463</v>
      </c>
      <c r="G55" s="11">
        <f t="shared" si="1"/>
        <v>1.3569036997189735E-3</v>
      </c>
      <c r="H55" s="21">
        <v>154</v>
      </c>
      <c r="I55" s="11">
        <f t="shared" si="2"/>
        <v>1.4283196839147088E-4</v>
      </c>
    </row>
    <row r="56" spans="1:9" x14ac:dyDescent="0.45">
      <c r="A56" s="12" t="s">
        <v>57</v>
      </c>
      <c r="B56" s="20">
        <v>1605061</v>
      </c>
      <c r="C56" s="21">
        <v>1069527</v>
      </c>
      <c r="D56" s="21">
        <v>72</v>
      </c>
      <c r="E56" s="11">
        <f t="shared" si="0"/>
        <v>0.66630177918471634</v>
      </c>
      <c r="F56" s="21">
        <v>2048</v>
      </c>
      <c r="G56" s="11">
        <f t="shared" si="1"/>
        <v>1.2759639664785326E-3</v>
      </c>
      <c r="H56" s="21">
        <v>364</v>
      </c>
      <c r="I56" s="11">
        <f t="shared" si="2"/>
        <v>2.2678265810458295E-4</v>
      </c>
    </row>
    <row r="57" spans="1:9" x14ac:dyDescent="0.45">
      <c r="A57" s="12" t="s">
        <v>58</v>
      </c>
      <c r="B57" s="20">
        <v>1485316</v>
      </c>
      <c r="C57" s="21">
        <v>721450</v>
      </c>
      <c r="D57" s="21">
        <v>88</v>
      </c>
      <c r="E57" s="11">
        <f t="shared" si="0"/>
        <v>0.48566231024239959</v>
      </c>
      <c r="F57" s="21">
        <v>1362</v>
      </c>
      <c r="G57" s="11">
        <f t="shared" si="1"/>
        <v>9.1697658949341416E-4</v>
      </c>
      <c r="H57" s="21">
        <v>195</v>
      </c>
      <c r="I57" s="11">
        <f t="shared" si="2"/>
        <v>1.3128519453099543E-4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157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59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60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61</v>
      </c>
    </row>
    <row r="63" spans="1:9" s="68" customFormat="1" x14ac:dyDescent="0.45">
      <c r="A63" s="75" t="s">
        <v>154</v>
      </c>
      <c r="B63" s="59"/>
      <c r="C63" s="59"/>
      <c r="D63" s="59"/>
      <c r="F63" s="59"/>
      <c r="H63" s="59"/>
    </row>
    <row r="64" spans="1:9" x14ac:dyDescent="0.45">
      <c r="A64" s="49" t="s">
        <v>62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5" t="s">
        <v>63</v>
      </c>
      <c r="B1" s="85"/>
      <c r="C1" s="85"/>
      <c r="D1" s="85"/>
      <c r="E1" s="85"/>
      <c r="F1" s="85"/>
      <c r="G1" s="85"/>
      <c r="H1" s="85"/>
      <c r="I1" s="85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2">
        <f>'進捗状況 (都道府県別)'!H3</f>
        <v>44839</v>
      </c>
      <c r="I3" s="102"/>
    </row>
    <row r="4" spans="1:9" x14ac:dyDescent="0.45">
      <c r="A4" s="2" t="s">
        <v>64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5" t="s">
        <v>65</v>
      </c>
      <c r="B5" s="86" t="s">
        <v>3</v>
      </c>
      <c r="C5" s="82" t="s">
        <v>4</v>
      </c>
      <c r="D5" s="87"/>
      <c r="E5" s="88"/>
      <c r="F5" s="92" t="s">
        <v>159</v>
      </c>
      <c r="G5" s="93"/>
      <c r="H5" s="92">
        <f>'進捗状況 (都道府県別)'!H5:I5</f>
        <v>44838</v>
      </c>
      <c r="I5" s="93"/>
    </row>
    <row r="6" spans="1:9" ht="23.25" customHeight="1" x14ac:dyDescent="0.45">
      <c r="A6" s="105"/>
      <c r="B6" s="86"/>
      <c r="C6" s="89"/>
      <c r="D6" s="90"/>
      <c r="E6" s="91"/>
      <c r="F6" s="96" t="s">
        <v>5</v>
      </c>
      <c r="G6" s="97"/>
      <c r="H6" s="98" t="s">
        <v>6</v>
      </c>
      <c r="I6" s="99"/>
    </row>
    <row r="7" spans="1:9" ht="18.75" customHeight="1" x14ac:dyDescent="0.45">
      <c r="A7" s="81"/>
      <c r="B7" s="86"/>
      <c r="C7" s="100" t="s">
        <v>7</v>
      </c>
      <c r="D7" s="67"/>
      <c r="E7" s="8"/>
      <c r="F7" s="100" t="s">
        <v>8</v>
      </c>
      <c r="G7" s="8"/>
      <c r="H7" s="100" t="s">
        <v>8</v>
      </c>
      <c r="I7" s="9"/>
    </row>
    <row r="8" spans="1:9" ht="18.75" customHeight="1" x14ac:dyDescent="0.45">
      <c r="A8" s="81"/>
      <c r="B8" s="86"/>
      <c r="C8" s="101"/>
      <c r="D8" s="103" t="s">
        <v>153</v>
      </c>
      <c r="E8" s="84" t="s">
        <v>9</v>
      </c>
      <c r="F8" s="101"/>
      <c r="G8" s="82" t="s">
        <v>10</v>
      </c>
      <c r="H8" s="101"/>
      <c r="I8" s="84" t="s">
        <v>10</v>
      </c>
    </row>
    <row r="9" spans="1:9" ht="35.1" customHeight="1" x14ac:dyDescent="0.45">
      <c r="A9" s="81"/>
      <c r="B9" s="86"/>
      <c r="C9" s="101"/>
      <c r="D9" s="104"/>
      <c r="E9" s="83"/>
      <c r="F9" s="101"/>
      <c r="G9" s="83"/>
      <c r="H9" s="101"/>
      <c r="I9" s="83"/>
    </row>
    <row r="10" spans="1:9" x14ac:dyDescent="0.45">
      <c r="A10" s="10" t="s">
        <v>66</v>
      </c>
      <c r="B10" s="20">
        <f>SUM(B11:B30)</f>
        <v>27484752</v>
      </c>
      <c r="C10" s="21">
        <f>SUM(C11:C30)</f>
        <v>17215517</v>
      </c>
      <c r="D10" s="21">
        <f>SUM(D11:D30)</f>
        <v>717</v>
      </c>
      <c r="E10" s="11">
        <f>(C10-D10)/$B10</f>
        <v>0.62634001572944886</v>
      </c>
      <c r="F10" s="21">
        <f>SUM(F11:F30)</f>
        <v>31726</v>
      </c>
      <c r="G10" s="11">
        <f>F10/$B10</f>
        <v>1.15431276221812E-3</v>
      </c>
      <c r="H10" s="21">
        <f>SUM(H11:H30)</f>
        <v>4936</v>
      </c>
      <c r="I10" s="11">
        <f>H10/$B10</f>
        <v>1.795904871180937E-4</v>
      </c>
    </row>
    <row r="11" spans="1:9" x14ac:dyDescent="0.45">
      <c r="A11" s="12" t="s">
        <v>67</v>
      </c>
      <c r="B11" s="20">
        <v>1960668</v>
      </c>
      <c r="C11" s="21">
        <v>1242527</v>
      </c>
      <c r="D11" s="21">
        <v>14</v>
      </c>
      <c r="E11" s="11">
        <f t="shared" ref="E11:E30" si="0">(C11-D11)/$B11</f>
        <v>0.63371922222426236</v>
      </c>
      <c r="F11" s="21">
        <v>2504</v>
      </c>
      <c r="G11" s="11">
        <f t="shared" ref="G11:G30" si="1">F11/$B11</f>
        <v>1.2771157585067946E-3</v>
      </c>
      <c r="H11" s="21">
        <v>593</v>
      </c>
      <c r="I11" s="11">
        <f t="shared" ref="I11:I30" si="2">H11/$B11</f>
        <v>3.0244794121187267E-4</v>
      </c>
    </row>
    <row r="12" spans="1:9" x14ac:dyDescent="0.45">
      <c r="A12" s="12" t="s">
        <v>68</v>
      </c>
      <c r="B12" s="20">
        <v>1065365</v>
      </c>
      <c r="C12" s="21">
        <v>693989</v>
      </c>
      <c r="D12" s="21">
        <v>10</v>
      </c>
      <c r="E12" s="11">
        <f t="shared" si="0"/>
        <v>0.65140022433626033</v>
      </c>
      <c r="F12" s="21">
        <v>1275</v>
      </c>
      <c r="G12" s="11">
        <f t="shared" si="1"/>
        <v>1.196772936974652E-3</v>
      </c>
      <c r="H12" s="21">
        <v>357</v>
      </c>
      <c r="I12" s="11">
        <f t="shared" si="2"/>
        <v>3.3509642235290255E-4</v>
      </c>
    </row>
    <row r="13" spans="1:9" x14ac:dyDescent="0.45">
      <c r="A13" s="12" t="s">
        <v>69</v>
      </c>
      <c r="B13" s="20">
        <v>1332226</v>
      </c>
      <c r="C13" s="21">
        <v>871283</v>
      </c>
      <c r="D13" s="21">
        <v>3</v>
      </c>
      <c r="E13" s="11">
        <f t="shared" si="0"/>
        <v>0.6540031496157559</v>
      </c>
      <c r="F13" s="21">
        <v>1015</v>
      </c>
      <c r="G13" s="11">
        <f t="shared" si="1"/>
        <v>7.6188274361857521E-4</v>
      </c>
      <c r="H13" s="21">
        <v>185</v>
      </c>
      <c r="I13" s="11">
        <f t="shared" si="2"/>
        <v>1.3886532765461715E-4</v>
      </c>
    </row>
    <row r="14" spans="1:9" x14ac:dyDescent="0.45">
      <c r="A14" s="12" t="s">
        <v>70</v>
      </c>
      <c r="B14" s="20">
        <v>976328</v>
      </c>
      <c r="C14" s="21">
        <v>650831</v>
      </c>
      <c r="D14" s="21">
        <v>0</v>
      </c>
      <c r="E14" s="11">
        <f t="shared" si="0"/>
        <v>0.66661101597004291</v>
      </c>
      <c r="F14" s="21">
        <v>1227</v>
      </c>
      <c r="G14" s="11">
        <f t="shared" si="1"/>
        <v>1.2567497808113667E-3</v>
      </c>
      <c r="H14" s="21">
        <v>148</v>
      </c>
      <c r="I14" s="11">
        <f t="shared" si="2"/>
        <v>1.5158840061946395E-4</v>
      </c>
    </row>
    <row r="15" spans="1:9" x14ac:dyDescent="0.45">
      <c r="A15" s="12" t="s">
        <v>71</v>
      </c>
      <c r="B15" s="20">
        <v>3755776</v>
      </c>
      <c r="C15" s="21">
        <v>2464470</v>
      </c>
      <c r="D15" s="21">
        <v>77</v>
      </c>
      <c r="E15" s="11">
        <f t="shared" si="0"/>
        <v>0.65616080405221189</v>
      </c>
      <c r="F15" s="21">
        <v>4632</v>
      </c>
      <c r="G15" s="11">
        <f t="shared" si="1"/>
        <v>1.2333003885215731E-3</v>
      </c>
      <c r="H15" s="21">
        <v>598</v>
      </c>
      <c r="I15" s="11">
        <f t="shared" si="2"/>
        <v>1.5922142321586803E-4</v>
      </c>
    </row>
    <row r="16" spans="1:9" x14ac:dyDescent="0.45">
      <c r="A16" s="12" t="s">
        <v>72</v>
      </c>
      <c r="B16" s="20">
        <v>1522390</v>
      </c>
      <c r="C16" s="21">
        <v>957119</v>
      </c>
      <c r="D16" s="21">
        <v>62</v>
      </c>
      <c r="E16" s="11">
        <f t="shared" si="0"/>
        <v>0.62865428700924209</v>
      </c>
      <c r="F16" s="21">
        <v>2502</v>
      </c>
      <c r="G16" s="11">
        <f t="shared" si="1"/>
        <v>1.6434684936185865E-3</v>
      </c>
      <c r="H16" s="21">
        <v>267</v>
      </c>
      <c r="I16" s="11">
        <f t="shared" si="2"/>
        <v>1.7538212941493311E-4</v>
      </c>
    </row>
    <row r="17" spans="1:9" x14ac:dyDescent="0.45">
      <c r="A17" s="12" t="s">
        <v>73</v>
      </c>
      <c r="B17" s="20">
        <v>719112</v>
      </c>
      <c r="C17" s="21">
        <v>473845</v>
      </c>
      <c r="D17" s="21">
        <v>17</v>
      </c>
      <c r="E17" s="11">
        <f t="shared" si="0"/>
        <v>0.65890709653016499</v>
      </c>
      <c r="F17" s="21">
        <v>866</v>
      </c>
      <c r="G17" s="11">
        <f t="shared" si="1"/>
        <v>1.2042630355215877E-3</v>
      </c>
      <c r="H17" s="21">
        <v>111</v>
      </c>
      <c r="I17" s="11">
        <f t="shared" si="2"/>
        <v>1.5435704034976472E-4</v>
      </c>
    </row>
    <row r="18" spans="1:9" x14ac:dyDescent="0.45">
      <c r="A18" s="12" t="s">
        <v>74</v>
      </c>
      <c r="B18" s="20">
        <v>779613</v>
      </c>
      <c r="C18" s="21">
        <v>549225</v>
      </c>
      <c r="D18" s="21">
        <v>3</v>
      </c>
      <c r="E18" s="11">
        <f t="shared" si="0"/>
        <v>0.70448029984107496</v>
      </c>
      <c r="F18" s="21">
        <v>578</v>
      </c>
      <c r="G18" s="11">
        <f t="shared" si="1"/>
        <v>7.4139348625536E-4</v>
      </c>
      <c r="H18" s="21">
        <v>54</v>
      </c>
      <c r="I18" s="11">
        <f t="shared" si="2"/>
        <v>6.9265135394099383E-5</v>
      </c>
    </row>
    <row r="19" spans="1:9" x14ac:dyDescent="0.45">
      <c r="A19" s="12" t="s">
        <v>75</v>
      </c>
      <c r="B19" s="20">
        <v>689079</v>
      </c>
      <c r="C19" s="21">
        <v>467255</v>
      </c>
      <c r="D19" s="21">
        <v>13</v>
      </c>
      <c r="E19" s="11">
        <f t="shared" si="0"/>
        <v>0.67806739140214689</v>
      </c>
      <c r="F19" s="21">
        <v>938</v>
      </c>
      <c r="G19" s="11">
        <f t="shared" si="1"/>
        <v>1.3612372456568841E-3</v>
      </c>
      <c r="H19" s="21">
        <v>112</v>
      </c>
      <c r="I19" s="11">
        <f t="shared" si="2"/>
        <v>1.625357905261951E-4</v>
      </c>
    </row>
    <row r="20" spans="1:9" x14ac:dyDescent="0.45">
      <c r="A20" s="12" t="s">
        <v>76</v>
      </c>
      <c r="B20" s="20">
        <v>795771</v>
      </c>
      <c r="C20" s="21">
        <v>528121</v>
      </c>
      <c r="D20" s="21">
        <v>5</v>
      </c>
      <c r="E20" s="11">
        <f t="shared" si="0"/>
        <v>0.66365323692368783</v>
      </c>
      <c r="F20" s="21">
        <v>526</v>
      </c>
      <c r="G20" s="11">
        <f t="shared" si="1"/>
        <v>6.6099418048659727E-4</v>
      </c>
      <c r="H20" s="21">
        <v>34</v>
      </c>
      <c r="I20" s="11">
        <f t="shared" si="2"/>
        <v>4.2725859575179293E-5</v>
      </c>
    </row>
    <row r="21" spans="1:9" x14ac:dyDescent="0.45">
      <c r="A21" s="12" t="s">
        <v>77</v>
      </c>
      <c r="B21" s="20">
        <v>2293433</v>
      </c>
      <c r="C21" s="21">
        <v>1390480</v>
      </c>
      <c r="D21" s="21">
        <v>25</v>
      </c>
      <c r="E21" s="11">
        <f t="shared" si="0"/>
        <v>0.60627670396301092</v>
      </c>
      <c r="F21" s="21">
        <v>2409</v>
      </c>
      <c r="G21" s="11">
        <f t="shared" si="1"/>
        <v>1.0503903972777927E-3</v>
      </c>
      <c r="H21" s="21">
        <v>317</v>
      </c>
      <c r="I21" s="11">
        <f t="shared" si="2"/>
        <v>1.3822073720924047E-4</v>
      </c>
    </row>
    <row r="22" spans="1:9" x14ac:dyDescent="0.45">
      <c r="A22" s="12" t="s">
        <v>78</v>
      </c>
      <c r="B22" s="20">
        <v>1388807</v>
      </c>
      <c r="C22" s="21">
        <v>846457</v>
      </c>
      <c r="D22" s="21">
        <v>41</v>
      </c>
      <c r="E22" s="11">
        <f t="shared" si="0"/>
        <v>0.60945545349353802</v>
      </c>
      <c r="F22" s="21">
        <v>1964</v>
      </c>
      <c r="G22" s="11">
        <f t="shared" si="1"/>
        <v>1.4141633790728302E-3</v>
      </c>
      <c r="H22" s="21">
        <v>648</v>
      </c>
      <c r="I22" s="11">
        <f t="shared" si="2"/>
        <v>4.6658750999958957E-4</v>
      </c>
    </row>
    <row r="23" spans="1:9" x14ac:dyDescent="0.45">
      <c r="A23" s="12" t="s">
        <v>79</v>
      </c>
      <c r="B23" s="20">
        <v>2732197</v>
      </c>
      <c r="C23" s="21">
        <v>1515483</v>
      </c>
      <c r="D23" s="21">
        <v>125</v>
      </c>
      <c r="E23" s="11">
        <f t="shared" si="0"/>
        <v>0.55462984550528382</v>
      </c>
      <c r="F23" s="21">
        <v>3328</v>
      </c>
      <c r="G23" s="11">
        <f t="shared" si="1"/>
        <v>1.2180673648349663E-3</v>
      </c>
      <c r="H23" s="21">
        <v>393</v>
      </c>
      <c r="I23" s="11">
        <f t="shared" si="2"/>
        <v>1.438402867728791E-4</v>
      </c>
    </row>
    <row r="24" spans="1:9" x14ac:dyDescent="0.45">
      <c r="A24" s="12" t="s">
        <v>80</v>
      </c>
      <c r="B24" s="20">
        <v>826154</v>
      </c>
      <c r="C24" s="21">
        <v>496156</v>
      </c>
      <c r="D24" s="21">
        <v>16</v>
      </c>
      <c r="E24" s="11">
        <f t="shared" si="0"/>
        <v>0.60054178760860566</v>
      </c>
      <c r="F24" s="21">
        <v>1241</v>
      </c>
      <c r="G24" s="11">
        <f t="shared" si="1"/>
        <v>1.5021412472735107E-3</v>
      </c>
      <c r="H24" s="21">
        <v>343</v>
      </c>
      <c r="I24" s="11">
        <f t="shared" si="2"/>
        <v>4.1517683143820643E-4</v>
      </c>
    </row>
    <row r="25" spans="1:9" x14ac:dyDescent="0.45">
      <c r="A25" s="12" t="s">
        <v>81</v>
      </c>
      <c r="B25" s="20">
        <v>1517627</v>
      </c>
      <c r="C25" s="21">
        <v>916554</v>
      </c>
      <c r="D25" s="21">
        <v>7</v>
      </c>
      <c r="E25" s="11">
        <f t="shared" si="0"/>
        <v>0.60393430006187288</v>
      </c>
      <c r="F25" s="21">
        <v>2022</v>
      </c>
      <c r="G25" s="11">
        <f t="shared" si="1"/>
        <v>1.3323431910476026E-3</v>
      </c>
      <c r="H25" s="21">
        <v>281</v>
      </c>
      <c r="I25" s="11">
        <f t="shared" si="2"/>
        <v>1.8515748599622965E-4</v>
      </c>
    </row>
    <row r="26" spans="1:9" x14ac:dyDescent="0.45">
      <c r="A26" s="12" t="s">
        <v>82</v>
      </c>
      <c r="B26" s="20">
        <v>704487</v>
      </c>
      <c r="C26" s="21">
        <v>436461</v>
      </c>
      <c r="D26" s="21">
        <v>12</v>
      </c>
      <c r="E26" s="11">
        <f t="shared" si="0"/>
        <v>0.61952740078951063</v>
      </c>
      <c r="F26" s="21">
        <v>942</v>
      </c>
      <c r="G26" s="11">
        <f t="shared" si="1"/>
        <v>1.3371431978162834E-3</v>
      </c>
      <c r="H26" s="21">
        <v>105</v>
      </c>
      <c r="I26" s="11">
        <f t="shared" si="2"/>
        <v>1.4904462396041375E-4</v>
      </c>
    </row>
    <row r="27" spans="1:9" x14ac:dyDescent="0.45">
      <c r="A27" s="12" t="s">
        <v>83</v>
      </c>
      <c r="B27" s="20">
        <v>1189149</v>
      </c>
      <c r="C27" s="21">
        <v>717060</v>
      </c>
      <c r="D27" s="21">
        <v>4</v>
      </c>
      <c r="E27" s="11">
        <f t="shared" si="0"/>
        <v>0.60299928772592837</v>
      </c>
      <c r="F27" s="21">
        <v>946</v>
      </c>
      <c r="G27" s="11">
        <f t="shared" si="1"/>
        <v>7.9552688519268821E-4</v>
      </c>
      <c r="H27" s="21">
        <v>70</v>
      </c>
      <c r="I27" s="11">
        <f t="shared" si="2"/>
        <v>5.8865625754215832E-5</v>
      </c>
    </row>
    <row r="28" spans="1:9" x14ac:dyDescent="0.45">
      <c r="A28" s="12" t="s">
        <v>84</v>
      </c>
      <c r="B28" s="20">
        <v>936583</v>
      </c>
      <c r="C28" s="21">
        <v>606511</v>
      </c>
      <c r="D28" s="21">
        <v>268</v>
      </c>
      <c r="E28" s="11">
        <f t="shared" si="0"/>
        <v>0.64729233821241683</v>
      </c>
      <c r="F28" s="21">
        <v>791</v>
      </c>
      <c r="G28" s="11">
        <f t="shared" si="1"/>
        <v>8.4455942505896431E-4</v>
      </c>
      <c r="H28" s="21">
        <v>15</v>
      </c>
      <c r="I28" s="11">
        <f t="shared" si="2"/>
        <v>1.6015665456238262E-5</v>
      </c>
    </row>
    <row r="29" spans="1:9" x14ac:dyDescent="0.45">
      <c r="A29" s="12" t="s">
        <v>85</v>
      </c>
      <c r="B29" s="20">
        <v>1568265</v>
      </c>
      <c r="C29" s="21">
        <v>923206</v>
      </c>
      <c r="D29" s="21">
        <v>5</v>
      </c>
      <c r="E29" s="11">
        <f t="shared" si="0"/>
        <v>0.58867665860042784</v>
      </c>
      <c r="F29" s="21">
        <v>1215</v>
      </c>
      <c r="G29" s="11">
        <f t="shared" si="1"/>
        <v>7.7474151371101189E-4</v>
      </c>
      <c r="H29" s="21">
        <v>155</v>
      </c>
      <c r="I29" s="11">
        <f t="shared" si="2"/>
        <v>9.8835337140087926E-5</v>
      </c>
    </row>
    <row r="30" spans="1:9" x14ac:dyDescent="0.45">
      <c r="A30" s="12" t="s">
        <v>86</v>
      </c>
      <c r="B30" s="20">
        <v>731722</v>
      </c>
      <c r="C30" s="21">
        <v>468484</v>
      </c>
      <c r="D30" s="21">
        <v>10</v>
      </c>
      <c r="E30" s="11">
        <f t="shared" si="0"/>
        <v>0.6402349526186174</v>
      </c>
      <c r="F30" s="21">
        <v>805</v>
      </c>
      <c r="G30" s="11">
        <f t="shared" si="1"/>
        <v>1.1001445904318854E-3</v>
      </c>
      <c r="H30" s="21">
        <v>150</v>
      </c>
      <c r="I30" s="11">
        <f t="shared" si="2"/>
        <v>2.0499588641587925E-4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87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5"/>
      <c r="B34" s="86" t="s">
        <v>3</v>
      </c>
      <c r="C34" s="82" t="s">
        <v>4</v>
      </c>
      <c r="D34" s="87"/>
      <c r="E34" s="88"/>
      <c r="F34" s="92" t="str">
        <f>F5</f>
        <v>直近7日間</v>
      </c>
      <c r="G34" s="93"/>
      <c r="H34" s="106">
        <f>'進捗状況 (都道府県別)'!H5:I5</f>
        <v>44838</v>
      </c>
      <c r="I34" s="107"/>
    </row>
    <row r="35" spans="1:9" ht="24" customHeight="1" x14ac:dyDescent="0.45">
      <c r="A35" s="105"/>
      <c r="B35" s="86"/>
      <c r="C35" s="89"/>
      <c r="D35" s="90"/>
      <c r="E35" s="91"/>
      <c r="F35" s="96" t="s">
        <v>5</v>
      </c>
      <c r="G35" s="97"/>
      <c r="H35" s="98" t="s">
        <v>6</v>
      </c>
      <c r="I35" s="99"/>
    </row>
    <row r="36" spans="1:9" ht="18.75" customHeight="1" x14ac:dyDescent="0.45">
      <c r="A36" s="81"/>
      <c r="B36" s="86"/>
      <c r="C36" s="100" t="s">
        <v>7</v>
      </c>
      <c r="D36" s="67"/>
      <c r="E36" s="8"/>
      <c r="F36" s="100" t="s">
        <v>8</v>
      </c>
      <c r="G36" s="8"/>
      <c r="H36" s="100" t="s">
        <v>8</v>
      </c>
      <c r="I36" s="9"/>
    </row>
    <row r="37" spans="1:9" ht="18.75" customHeight="1" x14ac:dyDescent="0.45">
      <c r="A37" s="81"/>
      <c r="B37" s="86"/>
      <c r="C37" s="101"/>
      <c r="D37" s="84" t="s">
        <v>152</v>
      </c>
      <c r="E37" s="84" t="s">
        <v>9</v>
      </c>
      <c r="F37" s="101"/>
      <c r="G37" s="82" t="s">
        <v>10</v>
      </c>
      <c r="H37" s="101"/>
      <c r="I37" s="84" t="s">
        <v>10</v>
      </c>
    </row>
    <row r="38" spans="1:9" ht="35.1" customHeight="1" x14ac:dyDescent="0.45">
      <c r="A38" s="81"/>
      <c r="B38" s="86"/>
      <c r="C38" s="101"/>
      <c r="D38" s="83"/>
      <c r="E38" s="83"/>
      <c r="F38" s="101"/>
      <c r="G38" s="83"/>
      <c r="H38" s="101"/>
      <c r="I38" s="83"/>
    </row>
    <row r="39" spans="1:9" x14ac:dyDescent="0.45">
      <c r="A39" s="10" t="s">
        <v>66</v>
      </c>
      <c r="B39" s="20">
        <v>9522872</v>
      </c>
      <c r="C39" s="21">
        <v>6016671</v>
      </c>
      <c r="D39" s="21">
        <v>531</v>
      </c>
      <c r="E39" s="11">
        <f t="shared" ref="E39" si="3">(C39-D39)/$B39</f>
        <v>0.63175689014826619</v>
      </c>
      <c r="F39" s="21">
        <v>11692</v>
      </c>
      <c r="G39" s="11">
        <f t="shared" ref="G39" si="4">F39/$B39</f>
        <v>1.2277808627481289E-3</v>
      </c>
      <c r="H39" s="21">
        <v>1509</v>
      </c>
      <c r="I39" s="11">
        <f t="shared" ref="I39" si="5">H39/$B39</f>
        <v>1.5846059886135192E-4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158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88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60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89</v>
      </c>
      <c r="B44" s="17"/>
      <c r="C44" s="17"/>
      <c r="D44" s="17"/>
      <c r="E44" s="18"/>
      <c r="F44" s="17"/>
      <c r="G44" s="18"/>
      <c r="H44" s="17"/>
      <c r="I44" s="18"/>
    </row>
    <row r="45" spans="1:9" s="68" customFormat="1" x14ac:dyDescent="0.45">
      <c r="A45" s="75" t="s">
        <v>154</v>
      </c>
      <c r="B45" s="59"/>
      <c r="C45" s="59"/>
      <c r="D45" s="59"/>
      <c r="F45" s="59"/>
      <c r="H45" s="59"/>
    </row>
    <row r="46" spans="1:9" x14ac:dyDescent="0.45">
      <c r="A46" s="49" t="s">
        <v>155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2"/>
  <sheetViews>
    <sheetView view="pageBreakPreview" zoomScaleNormal="100" zoomScaleSheetLayoutView="100" workbookViewId="0">
      <selection activeCell="I20" sqref="I20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3" customWidth="1"/>
    <col min="6" max="7" width="14" customWidth="1"/>
    <col min="8" max="8" width="14" style="73" customWidth="1"/>
    <col min="9" max="10" width="14.09765625" customWidth="1"/>
    <col min="11" max="11" width="14.09765625" style="73" customWidth="1"/>
    <col min="12" max="12" width="12.8984375" customWidth="1"/>
    <col min="13" max="21" width="13.09765625" customWidth="1"/>
    <col min="22" max="22" width="12.69921875" customWidth="1"/>
    <col min="23" max="31" width="13.09765625" customWidth="1"/>
    <col min="33" max="33" width="11.59765625" bestFit="1" customWidth="1"/>
  </cols>
  <sheetData>
    <row r="1" spans="1:34" x14ac:dyDescent="0.45">
      <c r="A1" s="22" t="s">
        <v>90</v>
      </c>
      <c r="B1" s="23"/>
      <c r="C1" s="24"/>
      <c r="D1" s="24"/>
      <c r="E1" s="69"/>
      <c r="F1" s="24"/>
      <c r="G1" s="24"/>
      <c r="H1" s="69"/>
      <c r="M1" s="25"/>
    </row>
    <row r="2" spans="1:34" x14ac:dyDescent="0.45">
      <c r="A2" s="22"/>
      <c r="B2" s="22"/>
      <c r="C2" s="22"/>
      <c r="D2" s="22"/>
      <c r="E2" s="70"/>
      <c r="F2" s="22"/>
      <c r="G2" s="22"/>
      <c r="H2" s="70"/>
      <c r="I2" s="22"/>
      <c r="J2" s="22"/>
      <c r="K2" s="70"/>
      <c r="L2" s="22"/>
      <c r="S2" s="26"/>
      <c r="T2" s="26"/>
      <c r="U2" s="26"/>
      <c r="V2" s="26"/>
      <c r="W2" s="26"/>
      <c r="X2" s="26"/>
      <c r="Y2" s="26"/>
      <c r="Z2" s="108">
        <f>'進捗状況 (都道府県別)'!H3</f>
        <v>44839</v>
      </c>
      <c r="AA2" s="108"/>
      <c r="AB2" s="108"/>
      <c r="AC2" s="108"/>
      <c r="AD2" s="108"/>
      <c r="AE2" s="108"/>
    </row>
    <row r="3" spans="1:34" x14ac:dyDescent="0.45">
      <c r="A3" s="110" t="s">
        <v>2</v>
      </c>
      <c r="B3" s="128" t="str">
        <f>_xlfn.CONCAT("接種回数（",TEXT('進捗状況 (都道府県別)'!H3-1,"m月d日"),"まで）")</f>
        <v>接種回数（10月4日まで）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30"/>
    </row>
    <row r="4" spans="1:34" x14ac:dyDescent="0.45">
      <c r="A4" s="111"/>
      <c r="B4" s="111"/>
      <c r="C4" s="113" t="s">
        <v>91</v>
      </c>
      <c r="D4" s="114"/>
      <c r="E4" s="115"/>
      <c r="F4" s="113" t="s">
        <v>92</v>
      </c>
      <c r="G4" s="114"/>
      <c r="H4" s="115"/>
      <c r="I4" s="122" t="s">
        <v>93</v>
      </c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4"/>
      <c r="W4" s="122" t="s">
        <v>94</v>
      </c>
      <c r="X4" s="123"/>
      <c r="Y4" s="123"/>
      <c r="Z4" s="123"/>
      <c r="AA4" s="123"/>
      <c r="AB4" s="123"/>
      <c r="AC4" s="123"/>
      <c r="AD4" s="123"/>
      <c r="AE4" s="79" t="s">
        <v>162</v>
      </c>
    </row>
    <row r="5" spans="1:34" x14ac:dyDescent="0.45">
      <c r="A5" s="111"/>
      <c r="B5" s="111"/>
      <c r="C5" s="116"/>
      <c r="D5" s="117"/>
      <c r="E5" s="118"/>
      <c r="F5" s="116"/>
      <c r="G5" s="117"/>
      <c r="H5" s="118"/>
      <c r="I5" s="119"/>
      <c r="J5" s="120"/>
      <c r="K5" s="121"/>
      <c r="L5" s="61" t="s">
        <v>95</v>
      </c>
      <c r="M5" s="61" t="s">
        <v>96</v>
      </c>
      <c r="N5" s="62" t="s">
        <v>97</v>
      </c>
      <c r="O5" s="63" t="s">
        <v>98</v>
      </c>
      <c r="P5" s="63" t="s">
        <v>99</v>
      </c>
      <c r="Q5" s="63" t="s">
        <v>100</v>
      </c>
      <c r="R5" s="63" t="s">
        <v>101</v>
      </c>
      <c r="S5" s="63" t="s">
        <v>102</v>
      </c>
      <c r="T5" s="63" t="s">
        <v>146</v>
      </c>
      <c r="U5" s="63" t="s">
        <v>150</v>
      </c>
      <c r="V5" s="63" t="s">
        <v>160</v>
      </c>
      <c r="W5" s="77"/>
      <c r="X5" s="78"/>
      <c r="Y5" s="61" t="s">
        <v>103</v>
      </c>
      <c r="Z5" s="61" t="s">
        <v>104</v>
      </c>
      <c r="AA5" s="61" t="s">
        <v>105</v>
      </c>
      <c r="AB5" s="61" t="s">
        <v>145</v>
      </c>
      <c r="AC5" s="61" t="s">
        <v>151</v>
      </c>
      <c r="AD5" s="61" t="s">
        <v>161</v>
      </c>
      <c r="AE5" s="61" t="s">
        <v>161</v>
      </c>
    </row>
    <row r="6" spans="1:34" x14ac:dyDescent="0.45">
      <c r="A6" s="112"/>
      <c r="B6" s="112"/>
      <c r="C6" s="52" t="s">
        <v>7</v>
      </c>
      <c r="D6" s="76" t="s">
        <v>147</v>
      </c>
      <c r="E6" s="60" t="s">
        <v>106</v>
      </c>
      <c r="F6" s="52" t="s">
        <v>7</v>
      </c>
      <c r="G6" s="76" t="s">
        <v>147</v>
      </c>
      <c r="H6" s="60" t="s">
        <v>106</v>
      </c>
      <c r="I6" s="52" t="s">
        <v>7</v>
      </c>
      <c r="J6" s="76" t="s">
        <v>147</v>
      </c>
      <c r="K6" s="60" t="s">
        <v>106</v>
      </c>
      <c r="L6" s="125" t="s">
        <v>7</v>
      </c>
      <c r="M6" s="126"/>
      <c r="N6" s="126"/>
      <c r="O6" s="126"/>
      <c r="P6" s="126"/>
      <c r="Q6" s="126"/>
      <c r="R6" s="126"/>
      <c r="S6" s="126"/>
      <c r="T6" s="126"/>
      <c r="U6" s="126"/>
      <c r="V6" s="127"/>
      <c r="W6" s="60" t="s">
        <v>7</v>
      </c>
      <c r="X6" s="60" t="s">
        <v>106</v>
      </c>
      <c r="Y6" s="64" t="s">
        <v>107</v>
      </c>
      <c r="Z6" s="64" t="s">
        <v>107</v>
      </c>
      <c r="AA6" s="64" t="s">
        <v>107</v>
      </c>
      <c r="AB6" s="64" t="s">
        <v>107</v>
      </c>
      <c r="AC6" s="64" t="s">
        <v>107</v>
      </c>
      <c r="AD6" s="64" t="s">
        <v>107</v>
      </c>
      <c r="AE6" s="64" t="s">
        <v>107</v>
      </c>
      <c r="AG6" s="58" t="s">
        <v>108</v>
      </c>
    </row>
    <row r="7" spans="1:34" x14ac:dyDescent="0.45">
      <c r="A7" s="28" t="s">
        <v>11</v>
      </c>
      <c r="B7" s="30">
        <f>C7+F7+I7+W7+AE7</f>
        <v>324794046</v>
      </c>
      <c r="C7" s="30">
        <f>SUM(C8:C54)</f>
        <v>104225189</v>
      </c>
      <c r="D7" s="30">
        <f>SUM(D8:D54)</f>
        <v>1656816</v>
      </c>
      <c r="E7" s="71">
        <f t="shared" ref="E7:E54" si="0">(C7-D7)/AG7</f>
        <v>0.81456022052195243</v>
      </c>
      <c r="F7" s="30">
        <f>SUM(F8:F54)</f>
        <v>102860385</v>
      </c>
      <c r="G7" s="30">
        <f>SUM(G8:G54)</f>
        <v>1560542</v>
      </c>
      <c r="H7" s="71">
        <f>(F7-G7)/AG7</f>
        <v>0.80448602273255476</v>
      </c>
      <c r="I7" s="30">
        <f>SUM(I8:I54)</f>
        <v>82442195</v>
      </c>
      <c r="J7" s="30">
        <f>SUM(J8:J54)</f>
        <v>4043</v>
      </c>
      <c r="K7" s="71">
        <f>(I7-J7)/AG7</f>
        <v>0.65469342360088167</v>
      </c>
      <c r="L7" s="53">
        <f>SUM(L8:L54)</f>
        <v>1040625</v>
      </c>
      <c r="M7" s="53">
        <f t="shared" ref="M7" si="1">SUM(M8:M54)</f>
        <v>5310125</v>
      </c>
      <c r="N7" s="53">
        <f t="shared" ref="N7:V7" si="2">SUM(N8:N54)</f>
        <v>23305233</v>
      </c>
      <c r="O7" s="53">
        <f t="shared" si="2"/>
        <v>25522194</v>
      </c>
      <c r="P7" s="53">
        <f t="shared" si="2"/>
        <v>13763682</v>
      </c>
      <c r="Q7" s="53">
        <f t="shared" si="2"/>
        <v>6565930</v>
      </c>
      <c r="R7" s="53">
        <f t="shared" si="2"/>
        <v>2734967</v>
      </c>
      <c r="S7" s="53">
        <f t="shared" ref="S7:U7" si="3">SUM(S8:S54)</f>
        <v>1867820</v>
      </c>
      <c r="T7" s="53">
        <f t="shared" si="3"/>
        <v>1557163</v>
      </c>
      <c r="U7" s="53">
        <f t="shared" si="3"/>
        <v>721989</v>
      </c>
      <c r="V7" s="53">
        <f t="shared" si="2"/>
        <v>52467</v>
      </c>
      <c r="W7" s="53">
        <f>SUM(W8:W54)</f>
        <v>35266276</v>
      </c>
      <c r="X7" s="54">
        <f>W7/AG7</f>
        <v>0.28007176788841176</v>
      </c>
      <c r="Y7" s="53">
        <f>SUM(Y8:Y54)</f>
        <v>6992</v>
      </c>
      <c r="Z7" s="53">
        <f t="shared" ref="Z7" si="4">SUM(Z8:Z54)</f>
        <v>759479</v>
      </c>
      <c r="AA7" s="53">
        <f t="shared" ref="AA7:AE7" si="5">SUM(AA8:AA54)</f>
        <v>12738727</v>
      </c>
      <c r="AB7" s="53">
        <f t="shared" ref="AB7:AD7" si="6">SUM(AB8:AB54)</f>
        <v>15119462</v>
      </c>
      <c r="AC7" s="53">
        <f t="shared" si="6"/>
        <v>6334874</v>
      </c>
      <c r="AD7" s="53">
        <f t="shared" si="6"/>
        <v>306742</v>
      </c>
      <c r="AE7" s="53">
        <f t="shared" si="5"/>
        <v>1</v>
      </c>
      <c r="AG7" s="59">
        <f>SUM(AG8:AG54)</f>
        <v>125918711</v>
      </c>
    </row>
    <row r="8" spans="1:34" x14ac:dyDescent="0.45">
      <c r="A8" s="31" t="s">
        <v>12</v>
      </c>
      <c r="B8" s="30">
        <f>C8+F8+I8+W8+AE8</f>
        <v>13791165</v>
      </c>
      <c r="C8" s="32">
        <f>SUM(一般接種!D7+一般接種!G7+一般接種!J7+一般接種!M7+医療従事者等!C5)</f>
        <v>4337432</v>
      </c>
      <c r="D8" s="32">
        <v>67919</v>
      </c>
      <c r="E8" s="71">
        <f t="shared" si="0"/>
        <v>0.82395242376750544</v>
      </c>
      <c r="F8" s="32">
        <f>SUM(一般接種!E7+一般接種!H7+一般接種!K7+一般接種!N7+医療従事者等!D5)</f>
        <v>4276482</v>
      </c>
      <c r="G8" s="32">
        <v>63434</v>
      </c>
      <c r="H8" s="71">
        <f t="shared" ref="H8:H54" si="7">(F8-G8)/AG8</f>
        <v>0.81305551969248979</v>
      </c>
      <c r="I8" s="29">
        <f>SUM(L8:V8)</f>
        <v>3516190</v>
      </c>
      <c r="J8" s="32">
        <v>78</v>
      </c>
      <c r="K8" s="71">
        <f>(I8-J8)/AG8</f>
        <v>0.67855725105837861</v>
      </c>
      <c r="L8" s="65">
        <v>42167</v>
      </c>
      <c r="M8" s="65">
        <v>231929</v>
      </c>
      <c r="N8" s="65">
        <v>924161</v>
      </c>
      <c r="O8" s="65">
        <v>1076191</v>
      </c>
      <c r="P8" s="65">
        <v>656779</v>
      </c>
      <c r="Q8" s="65">
        <v>306629</v>
      </c>
      <c r="R8" s="65">
        <v>121226</v>
      </c>
      <c r="S8" s="65">
        <v>68439</v>
      </c>
      <c r="T8" s="65">
        <v>56622</v>
      </c>
      <c r="U8" s="65">
        <v>30959</v>
      </c>
      <c r="V8" s="65">
        <v>1088</v>
      </c>
      <c r="W8" s="65">
        <f>SUM(Y8:AD8)</f>
        <v>1661061</v>
      </c>
      <c r="X8" s="66">
        <f t="shared" ref="X8:X54" si="8">W8/AG8</f>
        <v>0.32056003506153424</v>
      </c>
      <c r="Y8" s="65">
        <v>168</v>
      </c>
      <c r="Z8" s="65">
        <v>26995</v>
      </c>
      <c r="AA8" s="65">
        <v>527139</v>
      </c>
      <c r="AB8" s="65">
        <v>754778</v>
      </c>
      <c r="AC8" s="65">
        <v>344304</v>
      </c>
      <c r="AD8" s="65">
        <v>7677</v>
      </c>
      <c r="AE8" s="65">
        <v>0</v>
      </c>
      <c r="AG8" s="59">
        <v>5181747</v>
      </c>
      <c r="AH8">
        <v>0</v>
      </c>
    </row>
    <row r="9" spans="1:34" x14ac:dyDescent="0.45">
      <c r="A9" s="31" t="s">
        <v>13</v>
      </c>
      <c r="B9" s="30">
        <f t="shared" ref="B9:B54" si="9">C9+F9+I9+W9+AE9</f>
        <v>3499898</v>
      </c>
      <c r="C9" s="32">
        <f>SUM(一般接種!D8+一般接種!G8+一般接種!J8+一般接種!M8+医療従事者等!C6)</f>
        <v>1099360</v>
      </c>
      <c r="D9" s="32">
        <v>18926</v>
      </c>
      <c r="E9" s="71">
        <f t="shared" si="0"/>
        <v>0.86948481185629645</v>
      </c>
      <c r="F9" s="32">
        <f>SUM(一般接種!E8+一般接種!H8+一般接種!K8+一般接種!N8+医療従事者等!D6)</f>
        <v>1086195</v>
      </c>
      <c r="G9" s="32">
        <v>17829</v>
      </c>
      <c r="H9" s="71">
        <f t="shared" si="7"/>
        <v>0.85977302686111701</v>
      </c>
      <c r="I9" s="29">
        <f t="shared" ref="I9:I54" si="10">SUM(L9:V9)</f>
        <v>900874</v>
      </c>
      <c r="J9" s="32">
        <v>42</v>
      </c>
      <c r="K9" s="71">
        <f t="shared" ref="K9:K54" si="11">(I9-J9)/AG9</f>
        <v>0.7249491797130887</v>
      </c>
      <c r="L9" s="65">
        <v>10727</v>
      </c>
      <c r="M9" s="65">
        <v>43984</v>
      </c>
      <c r="N9" s="65">
        <v>228432</v>
      </c>
      <c r="O9" s="65">
        <v>263856</v>
      </c>
      <c r="P9" s="65">
        <v>181720</v>
      </c>
      <c r="Q9" s="65">
        <v>92306</v>
      </c>
      <c r="R9" s="65">
        <v>41318</v>
      </c>
      <c r="S9" s="65">
        <v>18951</v>
      </c>
      <c r="T9" s="65">
        <v>12021</v>
      </c>
      <c r="U9" s="65">
        <v>7270</v>
      </c>
      <c r="V9" s="65">
        <v>289</v>
      </c>
      <c r="W9" s="65">
        <f t="shared" ref="W9:W54" si="12">SUM(Y9:AD9)</f>
        <v>413469</v>
      </c>
      <c r="X9" s="66">
        <f t="shared" si="8"/>
        <v>0.33274130180410005</v>
      </c>
      <c r="Y9" s="65">
        <v>72</v>
      </c>
      <c r="Z9" s="65">
        <v>5733</v>
      </c>
      <c r="AA9" s="65">
        <v>122351</v>
      </c>
      <c r="AB9" s="65">
        <v>173021</v>
      </c>
      <c r="AC9" s="65">
        <v>108476</v>
      </c>
      <c r="AD9" s="65">
        <v>3816</v>
      </c>
      <c r="AE9" s="65">
        <v>0</v>
      </c>
      <c r="AG9" s="59">
        <v>1242614</v>
      </c>
      <c r="AH9">
        <v>0</v>
      </c>
    </row>
    <row r="10" spans="1:34" x14ac:dyDescent="0.45">
      <c r="A10" s="31" t="s">
        <v>14</v>
      </c>
      <c r="B10" s="30">
        <f t="shared" si="9"/>
        <v>3442272</v>
      </c>
      <c r="C10" s="32">
        <f>SUM(一般接種!D9+一般接種!G9+一般接種!J9+一般接種!M9+医療従事者等!C7)</f>
        <v>1064850</v>
      </c>
      <c r="D10" s="32">
        <v>20583</v>
      </c>
      <c r="E10" s="71">
        <f t="shared" si="0"/>
        <v>0.86579396387478047</v>
      </c>
      <c r="F10" s="32">
        <f>SUM(一般接種!E9+一般接種!H9+一般接種!K9+一般接種!N9+医療従事者等!D7)</f>
        <v>1050252</v>
      </c>
      <c r="G10" s="32">
        <v>19440</v>
      </c>
      <c r="H10" s="71">
        <f t="shared" si="7"/>
        <v>0.85463852394999573</v>
      </c>
      <c r="I10" s="29">
        <f t="shared" si="10"/>
        <v>890138</v>
      </c>
      <c r="J10" s="32">
        <v>60</v>
      </c>
      <c r="K10" s="71">
        <f t="shared" si="11"/>
        <v>0.73795701652713042</v>
      </c>
      <c r="L10" s="65">
        <v>10460</v>
      </c>
      <c r="M10" s="65">
        <v>47809</v>
      </c>
      <c r="N10" s="65">
        <v>221648</v>
      </c>
      <c r="O10" s="65">
        <v>256866</v>
      </c>
      <c r="P10" s="65">
        <v>168670</v>
      </c>
      <c r="Q10" s="65">
        <v>106806</v>
      </c>
      <c r="R10" s="65">
        <v>40216</v>
      </c>
      <c r="S10" s="65">
        <v>17226</v>
      </c>
      <c r="T10" s="65">
        <v>12583</v>
      </c>
      <c r="U10" s="65">
        <v>6956</v>
      </c>
      <c r="V10" s="65">
        <v>898</v>
      </c>
      <c r="W10" s="65">
        <f t="shared" si="12"/>
        <v>437032</v>
      </c>
      <c r="X10" s="66">
        <f t="shared" si="8"/>
        <v>0.36233996441534883</v>
      </c>
      <c r="Y10" s="65">
        <v>6</v>
      </c>
      <c r="Z10" s="65">
        <v>5463</v>
      </c>
      <c r="AA10" s="65">
        <v>132848</v>
      </c>
      <c r="AB10" s="65">
        <v>187162</v>
      </c>
      <c r="AC10" s="65">
        <v>107200</v>
      </c>
      <c r="AD10" s="65">
        <v>4353</v>
      </c>
      <c r="AE10" s="65">
        <v>0</v>
      </c>
      <c r="AG10" s="59">
        <v>1206138</v>
      </c>
      <c r="AH10">
        <v>0</v>
      </c>
    </row>
    <row r="11" spans="1:34" x14ac:dyDescent="0.45">
      <c r="A11" s="31" t="s">
        <v>15</v>
      </c>
      <c r="B11" s="30">
        <f t="shared" si="9"/>
        <v>6122390</v>
      </c>
      <c r="C11" s="32">
        <f>SUM(一般接種!D10+一般接種!G10+一般接種!J10+一般接種!M10+医療従事者等!C8)</f>
        <v>1944662</v>
      </c>
      <c r="D11" s="32">
        <v>28976</v>
      </c>
      <c r="E11" s="71">
        <f t="shared" si="0"/>
        <v>0.84456786835984132</v>
      </c>
      <c r="F11" s="32">
        <f>SUM(一般接種!E10+一般接種!H10+一般接種!K10+一般接種!N10+医療従事者等!D8)</f>
        <v>1912216</v>
      </c>
      <c r="G11" s="32">
        <v>27324</v>
      </c>
      <c r="H11" s="71">
        <f t="shared" si="7"/>
        <v>0.83099172752137773</v>
      </c>
      <c r="I11" s="29">
        <f t="shared" si="10"/>
        <v>1557848</v>
      </c>
      <c r="J11" s="32">
        <v>29</v>
      </c>
      <c r="K11" s="71">
        <f t="shared" si="11"/>
        <v>0.68679515960364057</v>
      </c>
      <c r="L11" s="65">
        <v>18990</v>
      </c>
      <c r="M11" s="65">
        <v>126113</v>
      </c>
      <c r="N11" s="65">
        <v>460737</v>
      </c>
      <c r="O11" s="65">
        <v>394223</v>
      </c>
      <c r="P11" s="65">
        <v>270002</v>
      </c>
      <c r="Q11" s="65">
        <v>151325</v>
      </c>
      <c r="R11" s="65">
        <v>60510</v>
      </c>
      <c r="S11" s="65">
        <v>35729</v>
      </c>
      <c r="T11" s="65">
        <v>25804</v>
      </c>
      <c r="U11" s="65">
        <v>13728</v>
      </c>
      <c r="V11" s="65">
        <v>687</v>
      </c>
      <c r="W11" s="65">
        <f t="shared" si="12"/>
        <v>707664</v>
      </c>
      <c r="X11" s="66">
        <f t="shared" si="8"/>
        <v>0.31198759921772085</v>
      </c>
      <c r="Y11" s="65">
        <v>27</v>
      </c>
      <c r="Z11" s="65">
        <v>24655</v>
      </c>
      <c r="AA11" s="65">
        <v>277081</v>
      </c>
      <c r="AB11" s="65">
        <v>278561</v>
      </c>
      <c r="AC11" s="65">
        <v>121249</v>
      </c>
      <c r="AD11" s="65">
        <v>6091</v>
      </c>
      <c r="AE11" s="65">
        <v>0</v>
      </c>
      <c r="AG11" s="59">
        <v>2268244</v>
      </c>
      <c r="AH11">
        <v>0</v>
      </c>
    </row>
    <row r="12" spans="1:34" x14ac:dyDescent="0.45">
      <c r="A12" s="31" t="s">
        <v>16</v>
      </c>
      <c r="B12" s="30">
        <f t="shared" si="9"/>
        <v>2783307</v>
      </c>
      <c r="C12" s="32">
        <f>SUM(一般接種!D11+一般接種!G11+一般接種!J11+一般接種!M11+医療従事者等!C9)</f>
        <v>859527</v>
      </c>
      <c r="D12" s="32">
        <v>17010</v>
      </c>
      <c r="E12" s="71">
        <f t="shared" si="0"/>
        <v>0.88090968688344096</v>
      </c>
      <c r="F12" s="32">
        <f>SUM(一般接種!E11+一般接種!H11+一般接種!K11+一般接種!N11+医療従事者等!D9)</f>
        <v>850430</v>
      </c>
      <c r="G12" s="32">
        <v>16010</v>
      </c>
      <c r="H12" s="71">
        <f t="shared" si="7"/>
        <v>0.8724437144049092</v>
      </c>
      <c r="I12" s="29">
        <f t="shared" si="10"/>
        <v>734687</v>
      </c>
      <c r="J12" s="32">
        <v>5</v>
      </c>
      <c r="K12" s="71">
        <f t="shared" si="11"/>
        <v>0.76816074996575756</v>
      </c>
      <c r="L12" s="65">
        <v>4887</v>
      </c>
      <c r="M12" s="65">
        <v>29850</v>
      </c>
      <c r="N12" s="65">
        <v>127789</v>
      </c>
      <c r="O12" s="65">
        <v>229468</v>
      </c>
      <c r="P12" s="65">
        <v>189370</v>
      </c>
      <c r="Q12" s="65">
        <v>89897</v>
      </c>
      <c r="R12" s="65">
        <v>30915</v>
      </c>
      <c r="S12" s="65">
        <v>14020</v>
      </c>
      <c r="T12" s="65">
        <v>11825</v>
      </c>
      <c r="U12" s="65">
        <v>6152</v>
      </c>
      <c r="V12" s="65">
        <v>514</v>
      </c>
      <c r="W12" s="65">
        <f t="shared" si="12"/>
        <v>338663</v>
      </c>
      <c r="X12" s="66">
        <f t="shared" si="8"/>
        <v>0.3540955461895805</v>
      </c>
      <c r="Y12" s="65">
        <v>3</v>
      </c>
      <c r="Z12" s="65">
        <v>1518</v>
      </c>
      <c r="AA12" s="65">
        <v>58239</v>
      </c>
      <c r="AB12" s="65">
        <v>139302</v>
      </c>
      <c r="AC12" s="65">
        <v>128377</v>
      </c>
      <c r="AD12" s="65">
        <v>11224</v>
      </c>
      <c r="AE12" s="65">
        <v>0</v>
      </c>
      <c r="AG12" s="59">
        <v>956417</v>
      </c>
      <c r="AH12">
        <v>0</v>
      </c>
    </row>
    <row r="13" spans="1:34" x14ac:dyDescent="0.45">
      <c r="A13" s="31" t="s">
        <v>17</v>
      </c>
      <c r="B13" s="30">
        <f t="shared" si="9"/>
        <v>3037393</v>
      </c>
      <c r="C13" s="32">
        <f>SUM(一般接種!D12+一般接種!G12+一般接種!J12+一般接種!M12+医療従事者等!C10)</f>
        <v>937689</v>
      </c>
      <c r="D13" s="32">
        <v>18285</v>
      </c>
      <c r="E13" s="71">
        <f t="shared" si="0"/>
        <v>0.87051830362341964</v>
      </c>
      <c r="F13" s="32">
        <f>SUM(一般接種!E12+一般接種!H12+一般接種!K12+一般接種!N12+医療従事者等!D10)</f>
        <v>928789</v>
      </c>
      <c r="G13" s="32">
        <v>17105</v>
      </c>
      <c r="H13" s="71">
        <f t="shared" si="7"/>
        <v>0.86320878430006143</v>
      </c>
      <c r="I13" s="29">
        <f t="shared" si="10"/>
        <v>786771</v>
      </c>
      <c r="J13" s="32">
        <v>42</v>
      </c>
      <c r="K13" s="71">
        <f t="shared" si="11"/>
        <v>0.74489777561479964</v>
      </c>
      <c r="L13" s="65">
        <v>9650</v>
      </c>
      <c r="M13" s="65">
        <v>34753</v>
      </c>
      <c r="N13" s="65">
        <v>192907</v>
      </c>
      <c r="O13" s="65">
        <v>270895</v>
      </c>
      <c r="P13" s="65">
        <v>142844</v>
      </c>
      <c r="Q13" s="65">
        <v>77150</v>
      </c>
      <c r="R13" s="65">
        <v>25827</v>
      </c>
      <c r="S13" s="65">
        <v>13631</v>
      </c>
      <c r="T13" s="65">
        <v>10608</v>
      </c>
      <c r="U13" s="65">
        <v>7496</v>
      </c>
      <c r="V13" s="65">
        <v>1010</v>
      </c>
      <c r="W13" s="65">
        <f t="shared" si="12"/>
        <v>384144</v>
      </c>
      <c r="X13" s="66">
        <f t="shared" si="8"/>
        <v>0.36371865167773354</v>
      </c>
      <c r="Y13" s="65">
        <v>2</v>
      </c>
      <c r="Z13" s="65">
        <v>3617</v>
      </c>
      <c r="AA13" s="65">
        <v>100358</v>
      </c>
      <c r="AB13" s="65">
        <v>178225</v>
      </c>
      <c r="AC13" s="65">
        <v>98480</v>
      </c>
      <c r="AD13" s="65">
        <v>3462</v>
      </c>
      <c r="AE13" s="65">
        <v>0</v>
      </c>
      <c r="AG13" s="59">
        <v>1056157</v>
      </c>
      <c r="AH13">
        <v>0</v>
      </c>
    </row>
    <row r="14" spans="1:34" x14ac:dyDescent="0.45">
      <c r="A14" s="31" t="s">
        <v>18</v>
      </c>
      <c r="B14" s="30">
        <f t="shared" si="9"/>
        <v>5140890</v>
      </c>
      <c r="C14" s="32">
        <f>SUM(一般接種!D13+一般接種!G13+一般接種!J13+一般接種!M13+医療従事者等!C11)</f>
        <v>1604415</v>
      </c>
      <c r="D14" s="32">
        <v>24339</v>
      </c>
      <c r="E14" s="71">
        <f t="shared" si="0"/>
        <v>0.85849200635688183</v>
      </c>
      <c r="F14" s="32">
        <f>SUM(一般接種!E13+一般接種!H13+一般接種!K13+一般接種!N13+医療従事者等!D11)</f>
        <v>1586113</v>
      </c>
      <c r="G14" s="32">
        <v>22728</v>
      </c>
      <c r="H14" s="71">
        <f t="shared" si="7"/>
        <v>0.8494233982151832</v>
      </c>
      <c r="I14" s="29">
        <f t="shared" si="10"/>
        <v>1333711</v>
      </c>
      <c r="J14" s="32">
        <v>86</v>
      </c>
      <c r="K14" s="71">
        <f t="shared" si="11"/>
        <v>0.72458945137936182</v>
      </c>
      <c r="L14" s="65">
        <v>19154</v>
      </c>
      <c r="M14" s="65">
        <v>75641</v>
      </c>
      <c r="N14" s="65">
        <v>346528</v>
      </c>
      <c r="O14" s="65">
        <v>419737</v>
      </c>
      <c r="P14" s="65">
        <v>237520</v>
      </c>
      <c r="Q14" s="65">
        <v>129154</v>
      </c>
      <c r="R14" s="65">
        <v>49885</v>
      </c>
      <c r="S14" s="65">
        <v>23737</v>
      </c>
      <c r="T14" s="65">
        <v>19562</v>
      </c>
      <c r="U14" s="65">
        <v>11377</v>
      </c>
      <c r="V14" s="65">
        <v>1416</v>
      </c>
      <c r="W14" s="65">
        <f t="shared" si="12"/>
        <v>616651</v>
      </c>
      <c r="X14" s="66">
        <f t="shared" si="8"/>
        <v>0.33504081715814782</v>
      </c>
      <c r="Y14" s="65">
        <v>202</v>
      </c>
      <c r="Z14" s="65">
        <v>13282</v>
      </c>
      <c r="AA14" s="65">
        <v>199622</v>
      </c>
      <c r="AB14" s="65">
        <v>243750</v>
      </c>
      <c r="AC14" s="65">
        <v>152860</v>
      </c>
      <c r="AD14" s="65">
        <v>6935</v>
      </c>
      <c r="AE14" s="65">
        <v>0</v>
      </c>
      <c r="AG14" s="59">
        <v>1840525</v>
      </c>
      <c r="AH14">
        <v>0</v>
      </c>
    </row>
    <row r="15" spans="1:34" x14ac:dyDescent="0.45">
      <c r="A15" s="31" t="s">
        <v>19</v>
      </c>
      <c r="B15" s="30">
        <f t="shared" si="9"/>
        <v>7851497</v>
      </c>
      <c r="C15" s="32">
        <f>SUM(一般接種!D14+一般接種!G14+一般接種!J14+一般接種!M14+医療従事者等!C12)</f>
        <v>2488475</v>
      </c>
      <c r="D15" s="32">
        <v>42161</v>
      </c>
      <c r="E15" s="71">
        <f t="shared" si="0"/>
        <v>0.84636590282088064</v>
      </c>
      <c r="F15" s="32">
        <f>SUM(一般接種!E14+一般接種!H14+一般接種!K14+一般接種!N14+医療従事者等!D12)</f>
        <v>2457580</v>
      </c>
      <c r="G15" s="32">
        <v>39719</v>
      </c>
      <c r="H15" s="71">
        <f t="shared" si="7"/>
        <v>0.83652184803765883</v>
      </c>
      <c r="I15" s="29">
        <f t="shared" si="10"/>
        <v>2013754</v>
      </c>
      <c r="J15" s="32">
        <v>51</v>
      </c>
      <c r="K15" s="71">
        <f t="shared" si="11"/>
        <v>0.69669288472702839</v>
      </c>
      <c r="L15" s="65">
        <v>21301</v>
      </c>
      <c r="M15" s="65">
        <v>142212</v>
      </c>
      <c r="N15" s="65">
        <v>555830</v>
      </c>
      <c r="O15" s="65">
        <v>593399</v>
      </c>
      <c r="P15" s="65">
        <v>347224</v>
      </c>
      <c r="Q15" s="65">
        <v>181655</v>
      </c>
      <c r="R15" s="65">
        <v>71435</v>
      </c>
      <c r="S15" s="65">
        <v>42198</v>
      </c>
      <c r="T15" s="65">
        <v>37733</v>
      </c>
      <c r="U15" s="65">
        <v>19361</v>
      </c>
      <c r="V15" s="65">
        <v>1406</v>
      </c>
      <c r="W15" s="65">
        <f t="shared" si="12"/>
        <v>891688</v>
      </c>
      <c r="X15" s="66">
        <f t="shared" si="8"/>
        <v>0.30850263668300365</v>
      </c>
      <c r="Y15" s="65">
        <v>93</v>
      </c>
      <c r="Z15" s="65">
        <v>26783</v>
      </c>
      <c r="AA15" s="65">
        <v>336052</v>
      </c>
      <c r="AB15" s="65">
        <v>370115</v>
      </c>
      <c r="AC15" s="65">
        <v>152274</v>
      </c>
      <c r="AD15" s="65">
        <v>6371</v>
      </c>
      <c r="AE15" s="65">
        <v>0</v>
      </c>
      <c r="AG15" s="59">
        <v>2890374</v>
      </c>
      <c r="AH15">
        <v>0</v>
      </c>
    </row>
    <row r="16" spans="1:34" x14ac:dyDescent="0.45">
      <c r="A16" s="33" t="s">
        <v>20</v>
      </c>
      <c r="B16" s="30">
        <f t="shared" si="9"/>
        <v>5192577</v>
      </c>
      <c r="C16" s="32">
        <f>SUM(一般接種!D15+一般接種!G15+一般接種!J15+一般接種!M15+医療従事者等!C13)</f>
        <v>1643220</v>
      </c>
      <c r="D16" s="32">
        <v>28020</v>
      </c>
      <c r="E16" s="71">
        <f t="shared" si="0"/>
        <v>0.83150878793385619</v>
      </c>
      <c r="F16" s="32">
        <f>SUM(一般接種!E15+一般接種!H15+一般接種!K15+一般接種!N15+医療従事者等!D13)</f>
        <v>1624198</v>
      </c>
      <c r="G16" s="32">
        <v>26455</v>
      </c>
      <c r="H16" s="71">
        <f t="shared" si="7"/>
        <v>0.82252188296174045</v>
      </c>
      <c r="I16" s="29">
        <f t="shared" si="10"/>
        <v>1342364</v>
      </c>
      <c r="J16" s="32">
        <v>43</v>
      </c>
      <c r="K16" s="71">
        <f t="shared" si="11"/>
        <v>0.69103003202585545</v>
      </c>
      <c r="L16" s="65">
        <v>14872</v>
      </c>
      <c r="M16" s="65">
        <v>72373</v>
      </c>
      <c r="N16" s="65">
        <v>367285</v>
      </c>
      <c r="O16" s="65">
        <v>348312</v>
      </c>
      <c r="P16" s="65">
        <v>253925</v>
      </c>
      <c r="Q16" s="65">
        <v>148083</v>
      </c>
      <c r="R16" s="65">
        <v>63717</v>
      </c>
      <c r="S16" s="65">
        <v>33494</v>
      </c>
      <c r="T16" s="65">
        <v>26207</v>
      </c>
      <c r="U16" s="65">
        <v>13029</v>
      </c>
      <c r="V16" s="65">
        <v>1067</v>
      </c>
      <c r="W16" s="65">
        <f t="shared" si="12"/>
        <v>582795</v>
      </c>
      <c r="X16" s="66">
        <f t="shared" si="8"/>
        <v>0.30002424719162435</v>
      </c>
      <c r="Y16" s="65">
        <v>252</v>
      </c>
      <c r="Z16" s="65">
        <v>9146</v>
      </c>
      <c r="AA16" s="65">
        <v>220497</v>
      </c>
      <c r="AB16" s="65">
        <v>233871</v>
      </c>
      <c r="AC16" s="65">
        <v>111769</v>
      </c>
      <c r="AD16" s="65">
        <v>7260</v>
      </c>
      <c r="AE16" s="65">
        <v>0</v>
      </c>
      <c r="AG16" s="59">
        <v>1942493</v>
      </c>
      <c r="AH16">
        <v>0</v>
      </c>
    </row>
    <row r="17" spans="1:34" x14ac:dyDescent="0.45">
      <c r="A17" s="31" t="s">
        <v>21</v>
      </c>
      <c r="B17" s="30">
        <f t="shared" si="9"/>
        <v>5103831</v>
      </c>
      <c r="C17" s="32">
        <f>SUM(一般接種!D16+一般接種!G16+一般接種!J16+一般接種!M16+医療従事者等!C14)</f>
        <v>1620249</v>
      </c>
      <c r="D17" s="32">
        <v>28680</v>
      </c>
      <c r="E17" s="71">
        <f t="shared" si="0"/>
        <v>0.81889073029126347</v>
      </c>
      <c r="F17" s="32">
        <f>SUM(一般接種!E16+一般接種!H16+一般接種!K16+一般接種!N16+医療従事者等!D14)</f>
        <v>1596173</v>
      </c>
      <c r="G17" s="32">
        <v>27113</v>
      </c>
      <c r="H17" s="71">
        <f t="shared" si="7"/>
        <v>0.8073094470116029</v>
      </c>
      <c r="I17" s="29">
        <f t="shared" si="10"/>
        <v>1312837</v>
      </c>
      <c r="J17" s="32">
        <v>44</v>
      </c>
      <c r="K17" s="71">
        <f t="shared" si="11"/>
        <v>0.67545548982875303</v>
      </c>
      <c r="L17" s="65">
        <v>16399</v>
      </c>
      <c r="M17" s="65">
        <v>72415</v>
      </c>
      <c r="N17" s="65">
        <v>402768</v>
      </c>
      <c r="O17" s="65">
        <v>435764</v>
      </c>
      <c r="P17" s="65">
        <v>217820</v>
      </c>
      <c r="Q17" s="65">
        <v>78431</v>
      </c>
      <c r="R17" s="65">
        <v>38080</v>
      </c>
      <c r="S17" s="65">
        <v>17349</v>
      </c>
      <c r="T17" s="65">
        <v>19974</v>
      </c>
      <c r="U17" s="65">
        <v>13290</v>
      </c>
      <c r="V17" s="65">
        <v>547</v>
      </c>
      <c r="W17" s="65">
        <f t="shared" si="12"/>
        <v>574572</v>
      </c>
      <c r="X17" s="66">
        <f t="shared" si="8"/>
        <v>0.29562757548363394</v>
      </c>
      <c r="Y17" s="65">
        <v>53</v>
      </c>
      <c r="Z17" s="65">
        <v>7106</v>
      </c>
      <c r="AA17" s="65">
        <v>196368</v>
      </c>
      <c r="AB17" s="65">
        <v>243972</v>
      </c>
      <c r="AC17" s="65">
        <v>124029</v>
      </c>
      <c r="AD17" s="65">
        <v>3044</v>
      </c>
      <c r="AE17" s="65">
        <v>0</v>
      </c>
      <c r="AG17" s="59">
        <v>1943567</v>
      </c>
      <c r="AH17">
        <v>0</v>
      </c>
    </row>
    <row r="18" spans="1:34" x14ac:dyDescent="0.45">
      <c r="A18" s="31" t="s">
        <v>22</v>
      </c>
      <c r="B18" s="30">
        <f t="shared" si="9"/>
        <v>19073197</v>
      </c>
      <c r="C18" s="32">
        <f>SUM(一般接種!D17+一般接種!G17+一般接種!J17+一般接種!M17+医療従事者等!C15)</f>
        <v>6165816</v>
      </c>
      <c r="D18" s="32">
        <v>82868</v>
      </c>
      <c r="E18" s="71">
        <f t="shared" si="0"/>
        <v>0.82359930732038866</v>
      </c>
      <c r="F18" s="32">
        <f>SUM(一般接種!E17+一般接種!H17+一般接種!K17+一般接種!N17+医療従事者等!D15)</f>
        <v>6081479</v>
      </c>
      <c r="G18" s="32">
        <v>77910</v>
      </c>
      <c r="H18" s="71">
        <f t="shared" si="7"/>
        <v>0.81285180636924048</v>
      </c>
      <c r="I18" s="29">
        <f t="shared" si="10"/>
        <v>4885150</v>
      </c>
      <c r="J18" s="32">
        <v>139</v>
      </c>
      <c r="K18" s="71">
        <f t="shared" si="11"/>
        <v>0.66140491022650194</v>
      </c>
      <c r="L18" s="65">
        <v>50642</v>
      </c>
      <c r="M18" s="65">
        <v>273126</v>
      </c>
      <c r="N18" s="65">
        <v>1320439</v>
      </c>
      <c r="O18" s="65">
        <v>1420860</v>
      </c>
      <c r="P18" s="65">
        <v>839722</v>
      </c>
      <c r="Q18" s="65">
        <v>479167</v>
      </c>
      <c r="R18" s="65">
        <v>202894</v>
      </c>
      <c r="S18" s="65">
        <v>130981</v>
      </c>
      <c r="T18" s="65">
        <v>114552</v>
      </c>
      <c r="U18" s="65">
        <v>49368</v>
      </c>
      <c r="V18" s="65">
        <v>3399</v>
      </c>
      <c r="W18" s="65">
        <f t="shared" si="12"/>
        <v>1940752</v>
      </c>
      <c r="X18" s="66">
        <f t="shared" si="8"/>
        <v>0.26276765852357425</v>
      </c>
      <c r="Y18" s="65">
        <v>228</v>
      </c>
      <c r="Z18" s="65">
        <v>45266</v>
      </c>
      <c r="AA18" s="65">
        <v>710607</v>
      </c>
      <c r="AB18" s="65">
        <v>852163</v>
      </c>
      <c r="AC18" s="65">
        <v>320896</v>
      </c>
      <c r="AD18" s="65">
        <v>11592</v>
      </c>
      <c r="AE18" s="65">
        <v>0</v>
      </c>
      <c r="AG18" s="59">
        <v>7385810</v>
      </c>
      <c r="AH18">
        <v>0</v>
      </c>
    </row>
    <row r="19" spans="1:34" x14ac:dyDescent="0.45">
      <c r="A19" s="31" t="s">
        <v>23</v>
      </c>
      <c r="B19" s="30">
        <f t="shared" si="9"/>
        <v>16476165</v>
      </c>
      <c r="C19" s="32">
        <f>SUM(一般接種!D18+一般接種!G18+一般接種!J18+一般接種!M18+医療従事者等!C16)</f>
        <v>5265119</v>
      </c>
      <c r="D19" s="32">
        <v>75918</v>
      </c>
      <c r="E19" s="71">
        <f t="shared" si="0"/>
        <v>0.82227035119519309</v>
      </c>
      <c r="F19" s="32">
        <f>SUM(一般接種!E18+一般接種!H18+一般接種!K18+一般接種!N18+医療従事者等!D16)</f>
        <v>5203242</v>
      </c>
      <c r="G19" s="32">
        <v>71919</v>
      </c>
      <c r="H19" s="71">
        <f t="shared" si="7"/>
        <v>0.81309911975002935</v>
      </c>
      <c r="I19" s="29">
        <f t="shared" si="10"/>
        <v>4245965</v>
      </c>
      <c r="J19" s="32">
        <v>233</v>
      </c>
      <c r="K19" s="71">
        <f t="shared" si="11"/>
        <v>0.67277015145889896</v>
      </c>
      <c r="L19" s="65">
        <v>43712</v>
      </c>
      <c r="M19" s="65">
        <v>215228</v>
      </c>
      <c r="N19" s="65">
        <v>1091135</v>
      </c>
      <c r="O19" s="65">
        <v>1327946</v>
      </c>
      <c r="P19" s="65">
        <v>757141</v>
      </c>
      <c r="Q19" s="65">
        <v>395095</v>
      </c>
      <c r="R19" s="65">
        <v>170034</v>
      </c>
      <c r="S19" s="65">
        <v>115396</v>
      </c>
      <c r="T19" s="65">
        <v>88018</v>
      </c>
      <c r="U19" s="65">
        <v>39408</v>
      </c>
      <c r="V19" s="65">
        <v>2852</v>
      </c>
      <c r="W19" s="65">
        <f t="shared" si="12"/>
        <v>1761839</v>
      </c>
      <c r="X19" s="66">
        <f t="shared" si="8"/>
        <v>0.27917746359784251</v>
      </c>
      <c r="Y19" s="65">
        <v>254</v>
      </c>
      <c r="Z19" s="65">
        <v>35644</v>
      </c>
      <c r="AA19" s="65">
        <v>643199</v>
      </c>
      <c r="AB19" s="65">
        <v>741584</v>
      </c>
      <c r="AC19" s="65">
        <v>320449</v>
      </c>
      <c r="AD19" s="65">
        <v>20709</v>
      </c>
      <c r="AE19" s="65">
        <v>0</v>
      </c>
      <c r="AG19" s="59">
        <v>6310821</v>
      </c>
      <c r="AH19">
        <v>2</v>
      </c>
    </row>
    <row r="20" spans="1:34" x14ac:dyDescent="0.45">
      <c r="A20" s="31" t="s">
        <v>24</v>
      </c>
      <c r="B20" s="30">
        <f t="shared" si="9"/>
        <v>34658647</v>
      </c>
      <c r="C20" s="32">
        <f>SUM(一般接種!D19+一般接種!G19+一般接種!J19+一般接種!M19+医療従事者等!C17)</f>
        <v>11357564</v>
      </c>
      <c r="D20" s="32">
        <v>179770</v>
      </c>
      <c r="E20" s="71">
        <f t="shared" si="0"/>
        <v>0.81028822595004202</v>
      </c>
      <c r="F20" s="32">
        <f>SUM(一般接種!E19+一般接種!H19+一般接種!K19+一般接種!N19+医療従事者等!D17)</f>
        <v>11216230</v>
      </c>
      <c r="G20" s="32">
        <v>169400</v>
      </c>
      <c r="H20" s="71">
        <f t="shared" si="7"/>
        <v>0.80079452914159122</v>
      </c>
      <c r="I20" s="29">
        <f t="shared" si="10"/>
        <v>8829373</v>
      </c>
      <c r="J20" s="32">
        <v>589</v>
      </c>
      <c r="K20" s="71">
        <f t="shared" si="11"/>
        <v>0.64000640239533091</v>
      </c>
      <c r="L20" s="65">
        <v>105481</v>
      </c>
      <c r="M20" s="65">
        <v>617431</v>
      </c>
      <c r="N20" s="65">
        <v>2644857</v>
      </c>
      <c r="O20" s="65">
        <v>2948518</v>
      </c>
      <c r="P20" s="65">
        <v>1272094</v>
      </c>
      <c r="Q20" s="65">
        <v>519856</v>
      </c>
      <c r="R20" s="65">
        <v>237533</v>
      </c>
      <c r="S20" s="65">
        <v>231823</v>
      </c>
      <c r="T20" s="65">
        <v>175923</v>
      </c>
      <c r="U20" s="65">
        <v>69442</v>
      </c>
      <c r="V20" s="65">
        <v>6415</v>
      </c>
      <c r="W20" s="65">
        <f t="shared" si="12"/>
        <v>3255479</v>
      </c>
      <c r="X20" s="66">
        <f t="shared" si="8"/>
        <v>0.23599256736415225</v>
      </c>
      <c r="Y20" s="65">
        <v>1421</v>
      </c>
      <c r="Z20" s="65">
        <v>145773</v>
      </c>
      <c r="AA20" s="65">
        <v>1526951</v>
      </c>
      <c r="AB20" s="65">
        <v>1218900</v>
      </c>
      <c r="AC20" s="65">
        <v>330241</v>
      </c>
      <c r="AD20" s="65">
        <v>32193</v>
      </c>
      <c r="AE20" s="65">
        <v>1</v>
      </c>
      <c r="AG20" s="59">
        <v>13794837</v>
      </c>
      <c r="AH20">
        <v>2</v>
      </c>
    </row>
    <row r="21" spans="1:34" x14ac:dyDescent="0.45">
      <c r="A21" s="31" t="s">
        <v>25</v>
      </c>
      <c r="B21" s="30">
        <f t="shared" si="9"/>
        <v>23644704</v>
      </c>
      <c r="C21" s="32">
        <f>SUM(一般接種!D20+一般接種!G20+一般接種!J20+一般接種!M20+医療従事者等!C18)</f>
        <v>7652720</v>
      </c>
      <c r="D21" s="32">
        <v>125854</v>
      </c>
      <c r="E21" s="71">
        <f t="shared" si="0"/>
        <v>0.81679309623376473</v>
      </c>
      <c r="F21" s="32">
        <f>SUM(一般接種!E20+一般接種!H20+一般接種!K20+一般接種!N20+医療従事者等!D18)</f>
        <v>7564717</v>
      </c>
      <c r="G21" s="32">
        <v>118739</v>
      </c>
      <c r="H21" s="71">
        <f t="shared" si="7"/>
        <v>0.80801537121937539</v>
      </c>
      <c r="I21" s="29">
        <f t="shared" si="10"/>
        <v>6018280</v>
      </c>
      <c r="J21" s="32">
        <v>299</v>
      </c>
      <c r="K21" s="71">
        <f t="shared" si="11"/>
        <v>0.65305338690312387</v>
      </c>
      <c r="L21" s="65">
        <v>52023</v>
      </c>
      <c r="M21" s="65">
        <v>309297</v>
      </c>
      <c r="N21" s="65">
        <v>1462786</v>
      </c>
      <c r="O21" s="65">
        <v>2068886</v>
      </c>
      <c r="P21" s="65">
        <v>1104961</v>
      </c>
      <c r="Q21" s="65">
        <v>479120</v>
      </c>
      <c r="R21" s="65">
        <v>191898</v>
      </c>
      <c r="S21" s="65">
        <v>162928</v>
      </c>
      <c r="T21" s="65">
        <v>125030</v>
      </c>
      <c r="U21" s="65">
        <v>56509</v>
      </c>
      <c r="V21" s="65">
        <v>4842</v>
      </c>
      <c r="W21" s="65">
        <f t="shared" si="12"/>
        <v>2408987</v>
      </c>
      <c r="X21" s="66">
        <f t="shared" si="8"/>
        <v>0.26141609941201138</v>
      </c>
      <c r="Y21" s="65">
        <v>679</v>
      </c>
      <c r="Z21" s="65">
        <v>48088</v>
      </c>
      <c r="AA21" s="65">
        <v>898473</v>
      </c>
      <c r="AB21" s="65">
        <v>1054025</v>
      </c>
      <c r="AC21" s="65">
        <v>381947</v>
      </c>
      <c r="AD21" s="65">
        <v>25775</v>
      </c>
      <c r="AE21" s="65">
        <v>0</v>
      </c>
      <c r="AG21" s="59">
        <v>9215144</v>
      </c>
      <c r="AH21">
        <v>0</v>
      </c>
    </row>
    <row r="22" spans="1:34" x14ac:dyDescent="0.45">
      <c r="A22" s="31" t="s">
        <v>26</v>
      </c>
      <c r="B22" s="30">
        <f t="shared" si="9"/>
        <v>6173796</v>
      </c>
      <c r="C22" s="32">
        <f>SUM(一般接種!D21+一般接種!G21+一般接種!J21+一般接種!M21+医療従事者等!C19)</f>
        <v>1913522</v>
      </c>
      <c r="D22" s="32">
        <v>31054</v>
      </c>
      <c r="E22" s="71">
        <f t="shared" si="0"/>
        <v>0.86025241811583009</v>
      </c>
      <c r="F22" s="32">
        <f>SUM(一般接種!E21+一般接種!H21+一般接種!K21+一般接種!N21+医療従事者等!D19)</f>
        <v>1883706</v>
      </c>
      <c r="G22" s="32">
        <v>29182</v>
      </c>
      <c r="H22" s="71">
        <f t="shared" si="7"/>
        <v>0.84748253646481198</v>
      </c>
      <c r="I22" s="29">
        <f t="shared" si="10"/>
        <v>1610210</v>
      </c>
      <c r="J22" s="32">
        <v>5</v>
      </c>
      <c r="K22" s="71">
        <f t="shared" si="11"/>
        <v>0.73583335542075623</v>
      </c>
      <c r="L22" s="65">
        <v>16834</v>
      </c>
      <c r="M22" s="65">
        <v>65154</v>
      </c>
      <c r="N22" s="65">
        <v>344217</v>
      </c>
      <c r="O22" s="65">
        <v>568197</v>
      </c>
      <c r="P22" s="65">
        <v>356851</v>
      </c>
      <c r="Q22" s="65">
        <v>150149</v>
      </c>
      <c r="R22" s="65">
        <v>50212</v>
      </c>
      <c r="S22" s="65">
        <v>28463</v>
      </c>
      <c r="T22" s="65">
        <v>19494</v>
      </c>
      <c r="U22" s="65">
        <v>9899</v>
      </c>
      <c r="V22" s="65">
        <v>740</v>
      </c>
      <c r="W22" s="65">
        <f t="shared" si="12"/>
        <v>766358</v>
      </c>
      <c r="X22" s="66">
        <f t="shared" si="8"/>
        <v>0.35021117099595389</v>
      </c>
      <c r="Y22" s="65">
        <v>9</v>
      </c>
      <c r="Z22" s="65">
        <v>6133</v>
      </c>
      <c r="AA22" s="65">
        <v>190854</v>
      </c>
      <c r="AB22" s="65">
        <v>359896</v>
      </c>
      <c r="AC22" s="65">
        <v>203358</v>
      </c>
      <c r="AD22" s="65">
        <v>6108</v>
      </c>
      <c r="AE22" s="65">
        <v>0</v>
      </c>
      <c r="AG22" s="59">
        <v>2188274</v>
      </c>
      <c r="AH22">
        <v>0</v>
      </c>
    </row>
    <row r="23" spans="1:34" x14ac:dyDescent="0.45">
      <c r="A23" s="31" t="s">
        <v>27</v>
      </c>
      <c r="B23" s="30">
        <f t="shared" si="9"/>
        <v>2850919</v>
      </c>
      <c r="C23" s="32">
        <f>SUM(一般接種!D22+一般接種!G22+一般接種!J22+一般接種!M22+医療従事者等!C20)</f>
        <v>900559</v>
      </c>
      <c r="D23" s="32">
        <v>14603</v>
      </c>
      <c r="E23" s="71">
        <f t="shared" si="0"/>
        <v>0.85411460743482959</v>
      </c>
      <c r="F23" s="32">
        <f>SUM(一般接種!E22+一般接種!H22+一般接種!K22+一般接種!N22+医療従事者等!D20)</f>
        <v>893137</v>
      </c>
      <c r="G23" s="32">
        <v>13687</v>
      </c>
      <c r="H23" s="71">
        <f t="shared" si="7"/>
        <v>0.84784243405830639</v>
      </c>
      <c r="I23" s="29">
        <f t="shared" si="10"/>
        <v>725281</v>
      </c>
      <c r="J23" s="32">
        <v>10</v>
      </c>
      <c r="K23" s="71">
        <f t="shared" si="11"/>
        <v>0.69920465062471082</v>
      </c>
      <c r="L23" s="65">
        <v>10220</v>
      </c>
      <c r="M23" s="65">
        <v>39390</v>
      </c>
      <c r="N23" s="65">
        <v>213140</v>
      </c>
      <c r="O23" s="65">
        <v>219831</v>
      </c>
      <c r="P23" s="65">
        <v>127808</v>
      </c>
      <c r="Q23" s="65">
        <v>63113</v>
      </c>
      <c r="R23" s="65">
        <v>20078</v>
      </c>
      <c r="S23" s="65">
        <v>13764</v>
      </c>
      <c r="T23" s="65">
        <v>11781</v>
      </c>
      <c r="U23" s="65">
        <v>5895</v>
      </c>
      <c r="V23" s="65">
        <v>261</v>
      </c>
      <c r="W23" s="65">
        <f t="shared" si="12"/>
        <v>331942</v>
      </c>
      <c r="X23" s="66">
        <f t="shared" si="8"/>
        <v>0.32001195434212554</v>
      </c>
      <c r="Y23" s="65">
        <v>104</v>
      </c>
      <c r="Z23" s="65">
        <v>3829</v>
      </c>
      <c r="AA23" s="65">
        <v>125989</v>
      </c>
      <c r="AB23" s="65">
        <v>142537</v>
      </c>
      <c r="AC23" s="65">
        <v>57304</v>
      </c>
      <c r="AD23" s="65">
        <v>2179</v>
      </c>
      <c r="AE23" s="65">
        <v>0</v>
      </c>
      <c r="AG23" s="59">
        <v>1037280</v>
      </c>
      <c r="AH23">
        <v>0</v>
      </c>
    </row>
    <row r="24" spans="1:34" x14ac:dyDescent="0.45">
      <c r="A24" s="31" t="s">
        <v>28</v>
      </c>
      <c r="B24" s="30">
        <f t="shared" si="9"/>
        <v>2947066</v>
      </c>
      <c r="C24" s="32">
        <f>SUM(一般接種!D23+一般接種!G23+一般接種!J23+一般接種!M23+医療従事者等!C21)</f>
        <v>942030</v>
      </c>
      <c r="D24" s="32">
        <v>14500</v>
      </c>
      <c r="E24" s="71">
        <f t="shared" si="0"/>
        <v>0.82483697213252816</v>
      </c>
      <c r="F24" s="32">
        <f>SUM(一般接種!E23+一般接種!H23+一般接種!K23+一般接種!N23+医療従事者等!D21)</f>
        <v>931418</v>
      </c>
      <c r="G24" s="32">
        <v>13715</v>
      </c>
      <c r="H24" s="71">
        <f t="shared" si="7"/>
        <v>0.81609798479503348</v>
      </c>
      <c r="I24" s="29">
        <f t="shared" si="10"/>
        <v>748575</v>
      </c>
      <c r="J24" s="32">
        <v>58</v>
      </c>
      <c r="K24" s="71">
        <f t="shared" si="11"/>
        <v>0.66564369440311744</v>
      </c>
      <c r="L24" s="65">
        <v>9379</v>
      </c>
      <c r="M24" s="65">
        <v>55502</v>
      </c>
      <c r="N24" s="65">
        <v>204880</v>
      </c>
      <c r="O24" s="65">
        <v>217023</v>
      </c>
      <c r="P24" s="65">
        <v>131585</v>
      </c>
      <c r="Q24" s="65">
        <v>68190</v>
      </c>
      <c r="R24" s="65">
        <v>26890</v>
      </c>
      <c r="S24" s="65">
        <v>13889</v>
      </c>
      <c r="T24" s="65">
        <v>13184</v>
      </c>
      <c r="U24" s="65">
        <v>7404</v>
      </c>
      <c r="V24" s="65">
        <v>649</v>
      </c>
      <c r="W24" s="65">
        <f t="shared" si="12"/>
        <v>325043</v>
      </c>
      <c r="X24" s="66">
        <f t="shared" si="8"/>
        <v>0.28905532320558186</v>
      </c>
      <c r="Y24" s="65">
        <v>39</v>
      </c>
      <c r="Z24" s="65">
        <v>6875</v>
      </c>
      <c r="AA24" s="65">
        <v>103626</v>
      </c>
      <c r="AB24" s="65">
        <v>140173</v>
      </c>
      <c r="AC24" s="65">
        <v>69532</v>
      </c>
      <c r="AD24" s="65">
        <v>4798</v>
      </c>
      <c r="AE24" s="65">
        <v>0</v>
      </c>
      <c r="AG24" s="59">
        <v>1124501</v>
      </c>
      <c r="AH24">
        <v>0</v>
      </c>
    </row>
    <row r="25" spans="1:34" x14ac:dyDescent="0.45">
      <c r="A25" s="31" t="s">
        <v>29</v>
      </c>
      <c r="B25" s="30">
        <f t="shared" si="9"/>
        <v>2043010</v>
      </c>
      <c r="C25" s="32">
        <f>SUM(一般接種!D24+一般接種!G24+一般接種!J24+一般接種!M24+医療従事者等!C22)</f>
        <v>650476</v>
      </c>
      <c r="D25" s="32">
        <v>9220</v>
      </c>
      <c r="E25" s="71">
        <f t="shared" si="0"/>
        <v>0.83546045328761198</v>
      </c>
      <c r="F25" s="32">
        <f>SUM(一般接種!E24+一般接種!H24+一般接種!K24+一般接種!N24+医療従事者等!D22)</f>
        <v>644233</v>
      </c>
      <c r="G25" s="32">
        <v>8597</v>
      </c>
      <c r="H25" s="71">
        <f t="shared" si="7"/>
        <v>0.82813843564181</v>
      </c>
      <c r="I25" s="29">
        <f t="shared" si="10"/>
        <v>522385</v>
      </c>
      <c r="J25" s="32">
        <v>51</v>
      </c>
      <c r="K25" s="71">
        <f t="shared" si="11"/>
        <v>0.68052291192212078</v>
      </c>
      <c r="L25" s="65">
        <v>7678</v>
      </c>
      <c r="M25" s="65">
        <v>32418</v>
      </c>
      <c r="N25" s="65">
        <v>143810</v>
      </c>
      <c r="O25" s="65">
        <v>172191</v>
      </c>
      <c r="P25" s="65">
        <v>92095</v>
      </c>
      <c r="Q25" s="65">
        <v>34644</v>
      </c>
      <c r="R25" s="65">
        <v>15977</v>
      </c>
      <c r="S25" s="65">
        <v>10603</v>
      </c>
      <c r="T25" s="65">
        <v>8434</v>
      </c>
      <c r="U25" s="65">
        <v>4140</v>
      </c>
      <c r="V25" s="65">
        <v>395</v>
      </c>
      <c r="W25" s="65">
        <f t="shared" si="12"/>
        <v>225916</v>
      </c>
      <c r="X25" s="66">
        <f t="shared" si="8"/>
        <v>0.29433468656031936</v>
      </c>
      <c r="Y25" s="65">
        <v>147</v>
      </c>
      <c r="Z25" s="65">
        <v>3812</v>
      </c>
      <c r="AA25" s="65">
        <v>69412</v>
      </c>
      <c r="AB25" s="65">
        <v>103867</v>
      </c>
      <c r="AC25" s="65">
        <v>47201</v>
      </c>
      <c r="AD25" s="65">
        <v>1477</v>
      </c>
      <c r="AE25" s="65">
        <v>0</v>
      </c>
      <c r="AG25" s="59">
        <v>767548</v>
      </c>
      <c r="AH25">
        <v>0</v>
      </c>
    </row>
    <row r="26" spans="1:34" x14ac:dyDescent="0.45">
      <c r="A26" s="31" t="s">
        <v>30</v>
      </c>
      <c r="B26" s="30">
        <f t="shared" si="9"/>
        <v>2155642</v>
      </c>
      <c r="C26" s="32">
        <f>SUM(一般接種!D25+一般接種!G25+一般接種!J25+一般接種!M25+医療従事者等!C23)</f>
        <v>685068</v>
      </c>
      <c r="D26" s="32">
        <v>10677</v>
      </c>
      <c r="E26" s="71">
        <f t="shared" si="0"/>
        <v>0.82622566405833642</v>
      </c>
      <c r="F26" s="32">
        <f>SUM(一般接種!E25+一般接種!H25+一般接種!K25+一般接種!N25+医療従事者等!D23)</f>
        <v>677159</v>
      </c>
      <c r="G26" s="32">
        <v>9993</v>
      </c>
      <c r="H26" s="71">
        <f t="shared" si="7"/>
        <v>0.81737400319272357</v>
      </c>
      <c r="I26" s="29">
        <f t="shared" si="10"/>
        <v>548803</v>
      </c>
      <c r="J26" s="32">
        <v>6</v>
      </c>
      <c r="K26" s="71">
        <f t="shared" si="11"/>
        <v>0.67235500734473452</v>
      </c>
      <c r="L26" s="65">
        <v>6956</v>
      </c>
      <c r="M26" s="65">
        <v>38047</v>
      </c>
      <c r="N26" s="65">
        <v>169368</v>
      </c>
      <c r="O26" s="65">
        <v>165387</v>
      </c>
      <c r="P26" s="65">
        <v>96507</v>
      </c>
      <c r="Q26" s="65">
        <v>34697</v>
      </c>
      <c r="R26" s="65">
        <v>12476</v>
      </c>
      <c r="S26" s="65">
        <v>13015</v>
      </c>
      <c r="T26" s="65">
        <v>8852</v>
      </c>
      <c r="U26" s="65">
        <v>3346</v>
      </c>
      <c r="V26" s="65">
        <v>152</v>
      </c>
      <c r="W26" s="65">
        <f t="shared" si="12"/>
        <v>244612</v>
      </c>
      <c r="X26" s="66">
        <f t="shared" si="8"/>
        <v>0.29968477061028065</v>
      </c>
      <c r="Y26" s="65">
        <v>117</v>
      </c>
      <c r="Z26" s="65">
        <v>6425</v>
      </c>
      <c r="AA26" s="65">
        <v>90396</v>
      </c>
      <c r="AB26" s="65">
        <v>110412</v>
      </c>
      <c r="AC26" s="65">
        <v>36203</v>
      </c>
      <c r="AD26" s="65">
        <v>1059</v>
      </c>
      <c r="AE26" s="65">
        <v>0</v>
      </c>
      <c r="AG26" s="59">
        <v>816231</v>
      </c>
      <c r="AH26">
        <v>0</v>
      </c>
    </row>
    <row r="27" spans="1:34" x14ac:dyDescent="0.45">
      <c r="A27" s="31" t="s">
        <v>31</v>
      </c>
      <c r="B27" s="30">
        <f t="shared" si="9"/>
        <v>5589872</v>
      </c>
      <c r="C27" s="32">
        <f>SUM(一般接種!D26+一般接種!G26+一般接種!J26+一般接種!M26+医療従事者等!C24)</f>
        <v>1740244</v>
      </c>
      <c r="D27" s="32">
        <v>31135</v>
      </c>
      <c r="E27" s="71">
        <f t="shared" si="0"/>
        <v>0.83107901117144034</v>
      </c>
      <c r="F27" s="32">
        <f>SUM(一般接種!E26+一般接種!H26+一般接種!K26+一般接種!N26+医療従事者等!D24)</f>
        <v>1718991</v>
      </c>
      <c r="G27" s="32">
        <v>29429</v>
      </c>
      <c r="H27" s="71">
        <f t="shared" si="7"/>
        <v>0.82157399924337249</v>
      </c>
      <c r="I27" s="29">
        <f t="shared" si="10"/>
        <v>1446670</v>
      </c>
      <c r="J27" s="32">
        <v>19</v>
      </c>
      <c r="K27" s="71">
        <f t="shared" si="11"/>
        <v>0.70345500643327918</v>
      </c>
      <c r="L27" s="65">
        <v>14398</v>
      </c>
      <c r="M27" s="65">
        <v>69436</v>
      </c>
      <c r="N27" s="65">
        <v>457927</v>
      </c>
      <c r="O27" s="65">
        <v>433235</v>
      </c>
      <c r="P27" s="65">
        <v>235769</v>
      </c>
      <c r="Q27" s="65">
        <v>123352</v>
      </c>
      <c r="R27" s="65">
        <v>48372</v>
      </c>
      <c r="S27" s="65">
        <v>27773</v>
      </c>
      <c r="T27" s="65">
        <v>24263</v>
      </c>
      <c r="U27" s="65">
        <v>11591</v>
      </c>
      <c r="V27" s="65">
        <v>554</v>
      </c>
      <c r="W27" s="65">
        <f t="shared" si="12"/>
        <v>683967</v>
      </c>
      <c r="X27" s="66">
        <f t="shared" si="8"/>
        <v>0.33258886240368318</v>
      </c>
      <c r="Y27" s="65">
        <v>13</v>
      </c>
      <c r="Z27" s="65">
        <v>6616</v>
      </c>
      <c r="AA27" s="65">
        <v>257936</v>
      </c>
      <c r="AB27" s="65">
        <v>308778</v>
      </c>
      <c r="AC27" s="65">
        <v>107302</v>
      </c>
      <c r="AD27" s="65">
        <v>3322</v>
      </c>
      <c r="AE27" s="65">
        <v>0</v>
      </c>
      <c r="AG27" s="59">
        <v>2056494</v>
      </c>
      <c r="AH27">
        <v>0</v>
      </c>
    </row>
    <row r="28" spans="1:34" x14ac:dyDescent="0.45">
      <c r="A28" s="31" t="s">
        <v>32</v>
      </c>
      <c r="B28" s="30">
        <f t="shared" si="9"/>
        <v>5327110</v>
      </c>
      <c r="C28" s="32">
        <f>SUM(一般接種!D27+一般接種!G27+一般接種!J27+一般接種!M27+医療従事者等!C25)</f>
        <v>1674972</v>
      </c>
      <c r="D28" s="32">
        <v>26397</v>
      </c>
      <c r="E28" s="71">
        <f t="shared" si="0"/>
        <v>0.82568910725957312</v>
      </c>
      <c r="F28" s="32">
        <f>SUM(一般接種!E27+一般接種!H27+一般接種!K27+一般接種!N27+医療従事者等!D25)</f>
        <v>1662048</v>
      </c>
      <c r="G28" s="32">
        <v>24895</v>
      </c>
      <c r="H28" s="71">
        <f t="shared" si="7"/>
        <v>0.81996839635280894</v>
      </c>
      <c r="I28" s="29">
        <f t="shared" si="10"/>
        <v>1357447</v>
      </c>
      <c r="J28" s="32">
        <v>44</v>
      </c>
      <c r="K28" s="71">
        <f t="shared" si="11"/>
        <v>0.67985555480428028</v>
      </c>
      <c r="L28" s="65">
        <v>15512</v>
      </c>
      <c r="M28" s="65">
        <v>85374</v>
      </c>
      <c r="N28" s="65">
        <v>466936</v>
      </c>
      <c r="O28" s="65">
        <v>403793</v>
      </c>
      <c r="P28" s="65">
        <v>192535</v>
      </c>
      <c r="Q28" s="65">
        <v>97994</v>
      </c>
      <c r="R28" s="65">
        <v>38068</v>
      </c>
      <c r="S28" s="65">
        <v>22457</v>
      </c>
      <c r="T28" s="65">
        <v>22612</v>
      </c>
      <c r="U28" s="65">
        <v>10946</v>
      </c>
      <c r="V28" s="65">
        <v>1220</v>
      </c>
      <c r="W28" s="65">
        <f t="shared" si="12"/>
        <v>632643</v>
      </c>
      <c r="X28" s="66">
        <f t="shared" si="8"/>
        <v>0.31685936877850152</v>
      </c>
      <c r="Y28" s="65">
        <v>43</v>
      </c>
      <c r="Z28" s="65">
        <v>9451</v>
      </c>
      <c r="AA28" s="65">
        <v>258092</v>
      </c>
      <c r="AB28" s="65">
        <v>276607</v>
      </c>
      <c r="AC28" s="65">
        <v>84458</v>
      </c>
      <c r="AD28" s="65">
        <v>3992</v>
      </c>
      <c r="AE28" s="65">
        <v>0</v>
      </c>
      <c r="AG28" s="59">
        <v>1996605</v>
      </c>
      <c r="AH28">
        <v>1</v>
      </c>
    </row>
    <row r="29" spans="1:34" x14ac:dyDescent="0.45">
      <c r="A29" s="31" t="s">
        <v>33</v>
      </c>
      <c r="B29" s="30">
        <f t="shared" si="9"/>
        <v>9836436</v>
      </c>
      <c r="C29" s="32">
        <f>SUM(一般接種!D28+一般接種!G28+一般接種!J28+一般接種!M28+医療従事者等!C26)</f>
        <v>3153346</v>
      </c>
      <c r="D29" s="32">
        <v>46055</v>
      </c>
      <c r="E29" s="71">
        <f t="shared" si="0"/>
        <v>0.84938113331328757</v>
      </c>
      <c r="F29" s="32">
        <f>SUM(一般接種!E28+一般接種!H28+一般接種!K28+一般接種!N28+医療従事者等!D26)</f>
        <v>3120973</v>
      </c>
      <c r="G29" s="32">
        <v>42970</v>
      </c>
      <c r="H29" s="71">
        <f t="shared" si="7"/>
        <v>0.84137522893147088</v>
      </c>
      <c r="I29" s="29">
        <f t="shared" si="10"/>
        <v>2481947</v>
      </c>
      <c r="J29" s="32">
        <v>54</v>
      </c>
      <c r="K29" s="71">
        <f t="shared" si="11"/>
        <v>0.67842795834130609</v>
      </c>
      <c r="L29" s="65">
        <v>23598</v>
      </c>
      <c r="M29" s="65">
        <v>116061</v>
      </c>
      <c r="N29" s="65">
        <v>657994</v>
      </c>
      <c r="O29" s="65">
        <v>757650</v>
      </c>
      <c r="P29" s="65">
        <v>454128</v>
      </c>
      <c r="Q29" s="65">
        <v>252176</v>
      </c>
      <c r="R29" s="65">
        <v>88242</v>
      </c>
      <c r="S29" s="65">
        <v>53265</v>
      </c>
      <c r="T29" s="65">
        <v>53724</v>
      </c>
      <c r="U29" s="65">
        <v>23646</v>
      </c>
      <c r="V29" s="65">
        <v>1463</v>
      </c>
      <c r="W29" s="65">
        <f t="shared" si="12"/>
        <v>1080170</v>
      </c>
      <c r="X29" s="66">
        <f t="shared" si="8"/>
        <v>0.29526556050624608</v>
      </c>
      <c r="Y29" s="65">
        <v>26</v>
      </c>
      <c r="Z29" s="65">
        <v>12241</v>
      </c>
      <c r="AA29" s="65">
        <v>355205</v>
      </c>
      <c r="AB29" s="65">
        <v>463864</v>
      </c>
      <c r="AC29" s="65">
        <v>237679</v>
      </c>
      <c r="AD29" s="65">
        <v>11155</v>
      </c>
      <c r="AE29" s="65">
        <v>0</v>
      </c>
      <c r="AG29" s="59">
        <v>3658300</v>
      </c>
      <c r="AH29">
        <v>2</v>
      </c>
    </row>
    <row r="30" spans="1:34" x14ac:dyDescent="0.45">
      <c r="A30" s="31" t="s">
        <v>34</v>
      </c>
      <c r="B30" s="30">
        <f t="shared" si="9"/>
        <v>18467092</v>
      </c>
      <c r="C30" s="32">
        <f>SUM(一般接種!D29+一般接種!G29+一般接種!J29+一般接種!M29+医療従事者等!C27)</f>
        <v>6038264</v>
      </c>
      <c r="D30" s="32">
        <v>98629</v>
      </c>
      <c r="E30" s="71">
        <f t="shared" si="0"/>
        <v>0.78895907454992364</v>
      </c>
      <c r="F30" s="32">
        <f>SUM(一般接種!E29+一般接種!H29+一般接種!K29+一般接種!N29+医療従事者等!D27)</f>
        <v>5936115</v>
      </c>
      <c r="G30" s="32">
        <v>93385</v>
      </c>
      <c r="H30" s="71">
        <f t="shared" si="7"/>
        <v>0.77608722651224793</v>
      </c>
      <c r="I30" s="29">
        <f t="shared" si="10"/>
        <v>4673352</v>
      </c>
      <c r="J30" s="32">
        <v>159</v>
      </c>
      <c r="K30" s="71">
        <f t="shared" si="11"/>
        <v>0.62073814712068698</v>
      </c>
      <c r="L30" s="65">
        <v>43284</v>
      </c>
      <c r="M30" s="65">
        <v>375888</v>
      </c>
      <c r="N30" s="65">
        <v>1356910</v>
      </c>
      <c r="O30" s="65">
        <v>1363041</v>
      </c>
      <c r="P30" s="65">
        <v>761834</v>
      </c>
      <c r="Q30" s="65">
        <v>370823</v>
      </c>
      <c r="R30" s="65">
        <v>150614</v>
      </c>
      <c r="S30" s="65">
        <v>109249</v>
      </c>
      <c r="T30" s="65">
        <v>95280</v>
      </c>
      <c r="U30" s="65">
        <v>42629</v>
      </c>
      <c r="V30" s="65">
        <v>3800</v>
      </c>
      <c r="W30" s="65">
        <f t="shared" si="12"/>
        <v>1819361</v>
      </c>
      <c r="X30" s="66">
        <f t="shared" si="8"/>
        <v>0.2416649122096263</v>
      </c>
      <c r="Y30" s="65">
        <v>69</v>
      </c>
      <c r="Z30" s="65">
        <v>45299</v>
      </c>
      <c r="AA30" s="65">
        <v>695049</v>
      </c>
      <c r="AB30" s="65">
        <v>764817</v>
      </c>
      <c r="AC30" s="65">
        <v>296888</v>
      </c>
      <c r="AD30" s="65">
        <v>17239</v>
      </c>
      <c r="AE30" s="65">
        <v>0</v>
      </c>
      <c r="AG30" s="59">
        <v>7528445</v>
      </c>
      <c r="AH30">
        <v>0</v>
      </c>
    </row>
    <row r="31" spans="1:34" x14ac:dyDescent="0.45">
      <c r="A31" s="31" t="s">
        <v>35</v>
      </c>
      <c r="B31" s="30">
        <f t="shared" si="9"/>
        <v>4651367</v>
      </c>
      <c r="C31" s="32">
        <f>SUM(一般接種!D30+一般接種!G30+一般接種!J30+一般接種!M30+医療従事者等!C28)</f>
        <v>1485986</v>
      </c>
      <c r="D31" s="32">
        <v>23922</v>
      </c>
      <c r="E31" s="71">
        <f t="shared" si="0"/>
        <v>0.81913854152660126</v>
      </c>
      <c r="F31" s="32">
        <f>SUM(一般接種!E30+一般接種!H30+一般接種!K30+一般接種!N30+医療従事者等!D28)</f>
        <v>1471055</v>
      </c>
      <c r="G31" s="32">
        <v>22650</v>
      </c>
      <c r="H31" s="71">
        <f t="shared" si="7"/>
        <v>0.81148592622473215</v>
      </c>
      <c r="I31" s="29">
        <f t="shared" si="10"/>
        <v>1179076</v>
      </c>
      <c r="J31" s="32">
        <v>45</v>
      </c>
      <c r="K31" s="71">
        <f t="shared" si="11"/>
        <v>0.66056597642418535</v>
      </c>
      <c r="L31" s="65">
        <v>16838</v>
      </c>
      <c r="M31" s="65">
        <v>67573</v>
      </c>
      <c r="N31" s="65">
        <v>347322</v>
      </c>
      <c r="O31" s="65">
        <v>354086</v>
      </c>
      <c r="P31" s="65">
        <v>197098</v>
      </c>
      <c r="Q31" s="65">
        <v>98857</v>
      </c>
      <c r="R31" s="65">
        <v>40862</v>
      </c>
      <c r="S31" s="65">
        <v>24645</v>
      </c>
      <c r="T31" s="65">
        <v>20818</v>
      </c>
      <c r="U31" s="65">
        <v>10482</v>
      </c>
      <c r="V31" s="65">
        <v>495</v>
      </c>
      <c r="W31" s="65">
        <f t="shared" si="12"/>
        <v>515250</v>
      </c>
      <c r="X31" s="66">
        <f t="shared" si="8"/>
        <v>0.28867486889874949</v>
      </c>
      <c r="Y31" s="65">
        <v>82</v>
      </c>
      <c r="Z31" s="65">
        <v>5592</v>
      </c>
      <c r="AA31" s="65">
        <v>162814</v>
      </c>
      <c r="AB31" s="65">
        <v>233633</v>
      </c>
      <c r="AC31" s="65">
        <v>108567</v>
      </c>
      <c r="AD31" s="65">
        <v>4562</v>
      </c>
      <c r="AE31" s="65">
        <v>0</v>
      </c>
      <c r="AG31" s="59">
        <v>1784880</v>
      </c>
      <c r="AH31">
        <v>0</v>
      </c>
    </row>
    <row r="32" spans="1:34" x14ac:dyDescent="0.45">
      <c r="A32" s="31" t="s">
        <v>36</v>
      </c>
      <c r="B32" s="30">
        <f t="shared" si="9"/>
        <v>3590646</v>
      </c>
      <c r="C32" s="32">
        <f>SUM(一般接種!D31+一般接種!G31+一般接種!J31+一般接種!M31+医療従事者等!C29)</f>
        <v>1162081</v>
      </c>
      <c r="D32" s="32">
        <v>12934</v>
      </c>
      <c r="E32" s="71">
        <f t="shared" si="0"/>
        <v>0.81201702120442965</v>
      </c>
      <c r="F32" s="32">
        <f>SUM(一般接種!E31+一般接種!H31+一般接種!K31+一般接種!N31+医療従事者等!D29)</f>
        <v>1150391</v>
      </c>
      <c r="G32" s="32">
        <v>12215</v>
      </c>
      <c r="H32" s="71">
        <f t="shared" si="7"/>
        <v>0.80426462856916736</v>
      </c>
      <c r="I32" s="29">
        <f t="shared" si="10"/>
        <v>906304</v>
      </c>
      <c r="J32" s="32">
        <v>16</v>
      </c>
      <c r="K32" s="71">
        <f t="shared" si="11"/>
        <v>0.64040656427186438</v>
      </c>
      <c r="L32" s="65">
        <v>8771</v>
      </c>
      <c r="M32" s="65">
        <v>53159</v>
      </c>
      <c r="N32" s="65">
        <v>238958</v>
      </c>
      <c r="O32" s="65">
        <v>286185</v>
      </c>
      <c r="P32" s="65">
        <v>161350</v>
      </c>
      <c r="Q32" s="65">
        <v>83287</v>
      </c>
      <c r="R32" s="65">
        <v>25276</v>
      </c>
      <c r="S32" s="65">
        <v>21658</v>
      </c>
      <c r="T32" s="65">
        <v>18277</v>
      </c>
      <c r="U32" s="65">
        <v>8607</v>
      </c>
      <c r="V32" s="65">
        <v>776</v>
      </c>
      <c r="W32" s="65">
        <f t="shared" si="12"/>
        <v>371870</v>
      </c>
      <c r="X32" s="66">
        <f t="shared" si="8"/>
        <v>0.26277296958116869</v>
      </c>
      <c r="Y32" s="65">
        <v>9</v>
      </c>
      <c r="Z32" s="65">
        <v>7110</v>
      </c>
      <c r="AA32" s="65">
        <v>135273</v>
      </c>
      <c r="AB32" s="65">
        <v>154948</v>
      </c>
      <c r="AC32" s="65">
        <v>71651</v>
      </c>
      <c r="AD32" s="65">
        <v>2879</v>
      </c>
      <c r="AE32" s="65">
        <v>0</v>
      </c>
      <c r="AG32" s="59">
        <v>1415176</v>
      </c>
      <c r="AH32">
        <v>0</v>
      </c>
    </row>
    <row r="33" spans="1:34" x14ac:dyDescent="0.45">
      <c r="A33" s="31" t="s">
        <v>37</v>
      </c>
      <c r="B33" s="30">
        <f t="shared" si="9"/>
        <v>6305376</v>
      </c>
      <c r="C33" s="32">
        <f>SUM(一般接種!D32+一般接種!G32+一般接種!J32+一般接種!M32+医療従事者等!C30)</f>
        <v>2037769</v>
      </c>
      <c r="D33" s="32">
        <v>34103</v>
      </c>
      <c r="E33" s="71">
        <f t="shared" si="0"/>
        <v>0.79782004327421951</v>
      </c>
      <c r="F33" s="32">
        <f>SUM(一般接種!E32+一般接種!H32+一般接種!K32+一般接種!N32+医療従事者等!D30)</f>
        <v>2007264</v>
      </c>
      <c r="G33" s="32">
        <v>31956</v>
      </c>
      <c r="H33" s="71">
        <f t="shared" si="7"/>
        <v>0.78652845037042696</v>
      </c>
      <c r="I33" s="29">
        <f t="shared" si="10"/>
        <v>1571051</v>
      </c>
      <c r="J33" s="32">
        <v>78</v>
      </c>
      <c r="K33" s="71">
        <f t="shared" si="11"/>
        <v>0.62553027642462888</v>
      </c>
      <c r="L33" s="65">
        <v>26280</v>
      </c>
      <c r="M33" s="65">
        <v>97929</v>
      </c>
      <c r="N33" s="65">
        <v>452074</v>
      </c>
      <c r="O33" s="65">
        <v>476079</v>
      </c>
      <c r="P33" s="65">
        <v>253090</v>
      </c>
      <c r="Q33" s="65">
        <v>126230</v>
      </c>
      <c r="R33" s="65">
        <v>51483</v>
      </c>
      <c r="S33" s="65">
        <v>37279</v>
      </c>
      <c r="T33" s="65">
        <v>34268</v>
      </c>
      <c r="U33" s="65">
        <v>15495</v>
      </c>
      <c r="V33" s="65">
        <v>844</v>
      </c>
      <c r="W33" s="65">
        <f t="shared" si="12"/>
        <v>689292</v>
      </c>
      <c r="X33" s="66">
        <f t="shared" si="8"/>
        <v>0.27446239706047482</v>
      </c>
      <c r="Y33" s="65">
        <v>16</v>
      </c>
      <c r="Z33" s="65">
        <v>8508</v>
      </c>
      <c r="AA33" s="65">
        <v>246221</v>
      </c>
      <c r="AB33" s="65">
        <v>303945</v>
      </c>
      <c r="AC33" s="65">
        <v>126256</v>
      </c>
      <c r="AD33" s="65">
        <v>4346</v>
      </c>
      <c r="AE33" s="65">
        <v>0</v>
      </c>
      <c r="AG33" s="59">
        <v>2511426</v>
      </c>
      <c r="AH33">
        <v>1</v>
      </c>
    </row>
    <row r="34" spans="1:34" x14ac:dyDescent="0.45">
      <c r="A34" s="31" t="s">
        <v>38</v>
      </c>
      <c r="B34" s="30">
        <f t="shared" si="9"/>
        <v>21054495</v>
      </c>
      <c r="C34" s="32">
        <f>SUM(一般接種!D33+一般接種!G33+一般接種!J33+一般接種!M33+医療従事者等!C31)</f>
        <v>6925837</v>
      </c>
      <c r="D34" s="32">
        <v>114869</v>
      </c>
      <c r="E34" s="71">
        <f t="shared" si="0"/>
        <v>0.77390978880605987</v>
      </c>
      <c r="F34" s="32">
        <f>SUM(一般接種!E33+一般接種!H33+一般接種!K33+一般接種!N33+医療従事者等!D31)</f>
        <v>6838644</v>
      </c>
      <c r="G34" s="32">
        <v>108350</v>
      </c>
      <c r="H34" s="71">
        <f t="shared" si="7"/>
        <v>0.76474304506241875</v>
      </c>
      <c r="I34" s="29">
        <f t="shared" si="10"/>
        <v>5185245</v>
      </c>
      <c r="J34" s="32">
        <v>505</v>
      </c>
      <c r="K34" s="71">
        <f t="shared" si="11"/>
        <v>0.58912639707224157</v>
      </c>
      <c r="L34" s="65">
        <v>65744</v>
      </c>
      <c r="M34" s="65">
        <v>376535</v>
      </c>
      <c r="N34" s="65">
        <v>1531827</v>
      </c>
      <c r="O34" s="65">
        <v>1563738</v>
      </c>
      <c r="P34" s="65">
        <v>776125</v>
      </c>
      <c r="Q34" s="65">
        <v>371267</v>
      </c>
      <c r="R34" s="65">
        <v>199333</v>
      </c>
      <c r="S34" s="65">
        <v>138841</v>
      </c>
      <c r="T34" s="65">
        <v>111311</v>
      </c>
      <c r="U34" s="65">
        <v>47687</v>
      </c>
      <c r="V34" s="65">
        <v>2837</v>
      </c>
      <c r="W34" s="65">
        <f t="shared" si="12"/>
        <v>2104769</v>
      </c>
      <c r="X34" s="66">
        <f t="shared" si="8"/>
        <v>0.23915856487294343</v>
      </c>
      <c r="Y34" s="65">
        <v>466</v>
      </c>
      <c r="Z34" s="65">
        <v>50080</v>
      </c>
      <c r="AA34" s="65">
        <v>803375</v>
      </c>
      <c r="AB34" s="65">
        <v>900520</v>
      </c>
      <c r="AC34" s="65">
        <v>335590</v>
      </c>
      <c r="AD34" s="65">
        <v>14738</v>
      </c>
      <c r="AE34" s="65">
        <v>0</v>
      </c>
      <c r="AG34" s="59">
        <v>8800726</v>
      </c>
      <c r="AH34">
        <v>0</v>
      </c>
    </row>
    <row r="35" spans="1:34" x14ac:dyDescent="0.45">
      <c r="A35" s="31" t="s">
        <v>39</v>
      </c>
      <c r="B35" s="30">
        <f t="shared" si="9"/>
        <v>13770196</v>
      </c>
      <c r="C35" s="32">
        <f>SUM(一般接種!D34+一般接種!G34+一般接種!J34+一般接種!M34+医療従事者等!C32)</f>
        <v>4448773</v>
      </c>
      <c r="D35" s="32">
        <v>69673</v>
      </c>
      <c r="E35" s="71">
        <f t="shared" si="0"/>
        <v>0.79785329709581843</v>
      </c>
      <c r="F35" s="32">
        <f>SUM(一般接種!E34+一般接種!H34+一般接種!K34+一般接種!N34+医療従事者等!D32)</f>
        <v>4398010</v>
      </c>
      <c r="G35" s="32">
        <v>65691</v>
      </c>
      <c r="H35" s="71">
        <f t="shared" si="7"/>
        <v>0.78932999890864763</v>
      </c>
      <c r="I35" s="29">
        <f t="shared" si="10"/>
        <v>3440079</v>
      </c>
      <c r="J35" s="32">
        <v>91</v>
      </c>
      <c r="K35" s="71">
        <f t="shared" si="11"/>
        <v>0.62675110588249872</v>
      </c>
      <c r="L35" s="65">
        <v>45820</v>
      </c>
      <c r="M35" s="65">
        <v>244463</v>
      </c>
      <c r="N35" s="65">
        <v>1011238</v>
      </c>
      <c r="O35" s="65">
        <v>1038833</v>
      </c>
      <c r="P35" s="65">
        <v>545821</v>
      </c>
      <c r="Q35" s="65">
        <v>254090</v>
      </c>
      <c r="R35" s="65">
        <v>116248</v>
      </c>
      <c r="S35" s="65">
        <v>81212</v>
      </c>
      <c r="T35" s="65">
        <v>67993</v>
      </c>
      <c r="U35" s="65">
        <v>32202</v>
      </c>
      <c r="V35" s="65">
        <v>2159</v>
      </c>
      <c r="W35" s="65">
        <f t="shared" si="12"/>
        <v>1483334</v>
      </c>
      <c r="X35" s="66">
        <f t="shared" si="8"/>
        <v>0.27025711278443715</v>
      </c>
      <c r="Y35" s="65">
        <v>110</v>
      </c>
      <c r="Z35" s="65">
        <v>26977</v>
      </c>
      <c r="AA35" s="65">
        <v>540478</v>
      </c>
      <c r="AB35" s="65">
        <v>636578</v>
      </c>
      <c r="AC35" s="65">
        <v>264108</v>
      </c>
      <c r="AD35" s="65">
        <v>15083</v>
      </c>
      <c r="AE35" s="65">
        <v>0</v>
      </c>
      <c r="AG35" s="59">
        <v>5488603</v>
      </c>
      <c r="AH35">
        <v>1</v>
      </c>
    </row>
    <row r="36" spans="1:34" x14ac:dyDescent="0.45">
      <c r="A36" s="31" t="s">
        <v>40</v>
      </c>
      <c r="B36" s="30">
        <f t="shared" si="9"/>
        <v>3454138</v>
      </c>
      <c r="C36" s="32">
        <f>SUM(一般接種!D35+一般接種!G35+一般接種!J35+一般接種!M35+医療従事者等!C33)</f>
        <v>1097499</v>
      </c>
      <c r="D36" s="32">
        <v>13741</v>
      </c>
      <c r="E36" s="71">
        <f t="shared" si="0"/>
        <v>0.81170281448149517</v>
      </c>
      <c r="F36" s="32">
        <f>SUM(一般接種!E35+一般接種!H35+一般接種!K35+一般接種!N35+医療従事者等!D33)</f>
        <v>1086551</v>
      </c>
      <c r="G36" s="32">
        <v>12839</v>
      </c>
      <c r="H36" s="71">
        <f t="shared" si="7"/>
        <v>0.8041786564367277</v>
      </c>
      <c r="I36" s="29">
        <f t="shared" si="10"/>
        <v>867849</v>
      </c>
      <c r="J36" s="32">
        <v>44</v>
      </c>
      <c r="K36" s="71">
        <f t="shared" si="11"/>
        <v>0.64996037945843443</v>
      </c>
      <c r="L36" s="65">
        <v>7601</v>
      </c>
      <c r="M36" s="65">
        <v>54627</v>
      </c>
      <c r="N36" s="65">
        <v>308030</v>
      </c>
      <c r="O36" s="65">
        <v>254573</v>
      </c>
      <c r="P36" s="65">
        <v>131905</v>
      </c>
      <c r="Q36" s="65">
        <v>53914</v>
      </c>
      <c r="R36" s="65">
        <v>20431</v>
      </c>
      <c r="S36" s="65">
        <v>14721</v>
      </c>
      <c r="T36" s="65">
        <v>15113</v>
      </c>
      <c r="U36" s="65">
        <v>6715</v>
      </c>
      <c r="V36" s="65">
        <v>219</v>
      </c>
      <c r="W36" s="65">
        <f t="shared" si="12"/>
        <v>402239</v>
      </c>
      <c r="X36" s="66">
        <f t="shared" si="8"/>
        <v>0.3012651610361558</v>
      </c>
      <c r="Y36" s="65">
        <v>71</v>
      </c>
      <c r="Z36" s="65">
        <v>5878</v>
      </c>
      <c r="AA36" s="65">
        <v>160019</v>
      </c>
      <c r="AB36" s="65">
        <v>173427</v>
      </c>
      <c r="AC36" s="65">
        <v>61439</v>
      </c>
      <c r="AD36" s="65">
        <v>1405</v>
      </c>
      <c r="AE36" s="65">
        <v>0</v>
      </c>
      <c r="AG36" s="59">
        <v>1335166</v>
      </c>
      <c r="AH36">
        <v>0</v>
      </c>
    </row>
    <row r="37" spans="1:34" x14ac:dyDescent="0.45">
      <c r="A37" s="31" t="s">
        <v>41</v>
      </c>
      <c r="B37" s="30">
        <f t="shared" si="9"/>
        <v>2389650</v>
      </c>
      <c r="C37" s="32">
        <f>SUM(一般接種!D36+一般接種!G36+一般接種!J36+一般接種!M36+医療従事者等!C34)</f>
        <v>751930</v>
      </c>
      <c r="D37" s="32">
        <v>13400</v>
      </c>
      <c r="E37" s="71">
        <f t="shared" si="0"/>
        <v>0.79008206463539488</v>
      </c>
      <c r="F37" s="32">
        <f>SUM(一般接種!E36+一般接種!H36+一般接種!K36+一般接種!N36+医療従事者等!D34)</f>
        <v>743053</v>
      </c>
      <c r="G37" s="32">
        <v>12689</v>
      </c>
      <c r="H37" s="71">
        <f t="shared" si="7"/>
        <v>0.78134604830591248</v>
      </c>
      <c r="I37" s="29">
        <f t="shared" si="10"/>
        <v>607426</v>
      </c>
      <c r="J37" s="32">
        <v>17</v>
      </c>
      <c r="K37" s="71">
        <f t="shared" si="11"/>
        <v>0.64980834468216675</v>
      </c>
      <c r="L37" s="65">
        <v>7695</v>
      </c>
      <c r="M37" s="65">
        <v>44866</v>
      </c>
      <c r="N37" s="65">
        <v>212632</v>
      </c>
      <c r="O37" s="65">
        <v>197575</v>
      </c>
      <c r="P37" s="65">
        <v>83885</v>
      </c>
      <c r="Q37" s="65">
        <v>30053</v>
      </c>
      <c r="R37" s="65">
        <v>10784</v>
      </c>
      <c r="S37" s="65">
        <v>8377</v>
      </c>
      <c r="T37" s="65">
        <v>7648</v>
      </c>
      <c r="U37" s="65">
        <v>3734</v>
      </c>
      <c r="V37" s="65">
        <v>177</v>
      </c>
      <c r="W37" s="65">
        <f t="shared" si="12"/>
        <v>287241</v>
      </c>
      <c r="X37" s="66">
        <f t="shared" si="8"/>
        <v>0.30729146050659478</v>
      </c>
      <c r="Y37" s="65">
        <v>3</v>
      </c>
      <c r="Z37" s="65">
        <v>3032</v>
      </c>
      <c r="AA37" s="65">
        <v>91561</v>
      </c>
      <c r="AB37" s="65">
        <v>131913</v>
      </c>
      <c r="AC37" s="65">
        <v>58354</v>
      </c>
      <c r="AD37" s="65">
        <v>2378</v>
      </c>
      <c r="AE37" s="65">
        <v>0</v>
      </c>
      <c r="AG37" s="59">
        <v>934751</v>
      </c>
      <c r="AH37">
        <v>0</v>
      </c>
    </row>
    <row r="38" spans="1:34" x14ac:dyDescent="0.45">
      <c r="A38" s="31" t="s">
        <v>42</v>
      </c>
      <c r="B38" s="30">
        <f t="shared" si="9"/>
        <v>1415068</v>
      </c>
      <c r="C38" s="32">
        <f>SUM(一般接種!D37+一般接種!G37+一般接種!J37+一般接種!M37+医療従事者等!C35)</f>
        <v>446315</v>
      </c>
      <c r="D38" s="32">
        <v>7042</v>
      </c>
      <c r="E38" s="71">
        <f t="shared" si="0"/>
        <v>0.79634850047769346</v>
      </c>
      <c r="F38" s="32">
        <f>SUM(一般接種!E37+一般接種!H37+一般接種!K37+一般接種!N37+医療従事者等!D35)</f>
        <v>441138</v>
      </c>
      <c r="G38" s="32">
        <v>6607</v>
      </c>
      <c r="H38" s="71">
        <f t="shared" si="7"/>
        <v>0.7877518314603279</v>
      </c>
      <c r="I38" s="29">
        <f t="shared" si="10"/>
        <v>358352</v>
      </c>
      <c r="J38" s="32">
        <v>1</v>
      </c>
      <c r="K38" s="71">
        <f t="shared" si="11"/>
        <v>0.64964676065836491</v>
      </c>
      <c r="L38" s="65">
        <v>4923</v>
      </c>
      <c r="M38" s="65">
        <v>23229</v>
      </c>
      <c r="N38" s="65">
        <v>108433</v>
      </c>
      <c r="O38" s="65">
        <v>110753</v>
      </c>
      <c r="P38" s="65">
        <v>59686</v>
      </c>
      <c r="Q38" s="65">
        <v>25080</v>
      </c>
      <c r="R38" s="65">
        <v>9465</v>
      </c>
      <c r="S38" s="65">
        <v>7488</v>
      </c>
      <c r="T38" s="65">
        <v>6033</v>
      </c>
      <c r="U38" s="65">
        <v>3015</v>
      </c>
      <c r="V38" s="65">
        <v>247</v>
      </c>
      <c r="W38" s="65">
        <f t="shared" si="12"/>
        <v>169263</v>
      </c>
      <c r="X38" s="66">
        <f t="shared" si="8"/>
        <v>0.30685322393216935</v>
      </c>
      <c r="Y38" s="65">
        <v>17</v>
      </c>
      <c r="Z38" s="65">
        <v>2694</v>
      </c>
      <c r="AA38" s="65">
        <v>57842</v>
      </c>
      <c r="AB38" s="65">
        <v>73755</v>
      </c>
      <c r="AC38" s="65">
        <v>33100</v>
      </c>
      <c r="AD38" s="65">
        <v>1855</v>
      </c>
      <c r="AE38" s="65">
        <v>0</v>
      </c>
      <c r="AG38" s="59">
        <v>551609</v>
      </c>
      <c r="AH38">
        <v>0</v>
      </c>
    </row>
    <row r="39" spans="1:34" x14ac:dyDescent="0.45">
      <c r="A39" s="31" t="s">
        <v>43</v>
      </c>
      <c r="B39" s="30">
        <f t="shared" si="9"/>
        <v>1806925</v>
      </c>
      <c r="C39" s="32">
        <f>SUM(一般接種!D38+一般接種!G38+一般接種!J38+一般接種!M38+医療従事者等!C36)</f>
        <v>567528</v>
      </c>
      <c r="D39" s="32">
        <v>9845</v>
      </c>
      <c r="E39" s="71">
        <f t="shared" si="0"/>
        <v>0.83714063550773365</v>
      </c>
      <c r="F39" s="32">
        <f>SUM(一般接種!E38+一般接種!H38+一般接種!K38+一般接種!N38+医療従事者等!D36)</f>
        <v>559222</v>
      </c>
      <c r="G39" s="32">
        <v>9210</v>
      </c>
      <c r="H39" s="71">
        <f t="shared" si="7"/>
        <v>0.82562566048611774</v>
      </c>
      <c r="I39" s="29">
        <f t="shared" si="10"/>
        <v>461126</v>
      </c>
      <c r="J39" s="32">
        <v>12</v>
      </c>
      <c r="K39" s="71">
        <f t="shared" si="11"/>
        <v>0.69218044480737828</v>
      </c>
      <c r="L39" s="65">
        <v>4906</v>
      </c>
      <c r="M39" s="65">
        <v>30279</v>
      </c>
      <c r="N39" s="65">
        <v>111481</v>
      </c>
      <c r="O39" s="65">
        <v>142715</v>
      </c>
      <c r="P39" s="65">
        <v>82684</v>
      </c>
      <c r="Q39" s="65">
        <v>45588</v>
      </c>
      <c r="R39" s="65">
        <v>20797</v>
      </c>
      <c r="S39" s="65">
        <v>11319</v>
      </c>
      <c r="T39" s="65">
        <v>7102</v>
      </c>
      <c r="U39" s="65">
        <v>3940</v>
      </c>
      <c r="V39" s="65">
        <v>315</v>
      </c>
      <c r="W39" s="65">
        <f t="shared" si="12"/>
        <v>219049</v>
      </c>
      <c r="X39" s="66">
        <f t="shared" si="8"/>
        <v>0.32881550821404554</v>
      </c>
      <c r="Y39" s="65">
        <v>25</v>
      </c>
      <c r="Z39" s="65">
        <v>2148</v>
      </c>
      <c r="AA39" s="65">
        <v>47776</v>
      </c>
      <c r="AB39" s="65">
        <v>100239</v>
      </c>
      <c r="AC39" s="65">
        <v>66257</v>
      </c>
      <c r="AD39" s="65">
        <v>2604</v>
      </c>
      <c r="AE39" s="65">
        <v>0</v>
      </c>
      <c r="AG39" s="59">
        <v>666176</v>
      </c>
      <c r="AH39">
        <v>0</v>
      </c>
    </row>
    <row r="40" spans="1:34" x14ac:dyDescent="0.45">
      <c r="A40" s="31" t="s">
        <v>44</v>
      </c>
      <c r="B40" s="30">
        <f t="shared" si="9"/>
        <v>4785061</v>
      </c>
      <c r="C40" s="32">
        <f>SUM(一般接種!D39+一般接種!G39+一般接種!J39+一般接種!M39+医療従事者等!C37)</f>
        <v>1523605</v>
      </c>
      <c r="D40" s="32">
        <v>25302</v>
      </c>
      <c r="E40" s="71">
        <f t="shared" si="0"/>
        <v>0.79731447695200108</v>
      </c>
      <c r="F40" s="32">
        <f>SUM(一般接種!E39+一般接種!H39+一般接種!K39+一般接種!N39+医療従事者等!D37)</f>
        <v>1494404</v>
      </c>
      <c r="G40" s="32">
        <v>24034</v>
      </c>
      <c r="H40" s="71">
        <f t="shared" si="7"/>
        <v>0.78245007016332058</v>
      </c>
      <c r="I40" s="29">
        <f t="shared" si="10"/>
        <v>1218418</v>
      </c>
      <c r="J40" s="32">
        <v>36</v>
      </c>
      <c r="K40" s="71">
        <f t="shared" si="11"/>
        <v>0.64835591135954007</v>
      </c>
      <c r="L40" s="65">
        <v>21868</v>
      </c>
      <c r="M40" s="65">
        <v>138178</v>
      </c>
      <c r="N40" s="65">
        <v>363131</v>
      </c>
      <c r="O40" s="65">
        <v>318530</v>
      </c>
      <c r="P40" s="65">
        <v>164021</v>
      </c>
      <c r="Q40" s="65">
        <v>92251</v>
      </c>
      <c r="R40" s="65">
        <v>51230</v>
      </c>
      <c r="S40" s="65">
        <v>29804</v>
      </c>
      <c r="T40" s="65">
        <v>25945</v>
      </c>
      <c r="U40" s="65">
        <v>12694</v>
      </c>
      <c r="V40" s="65">
        <v>766</v>
      </c>
      <c r="W40" s="65">
        <f t="shared" si="12"/>
        <v>548634</v>
      </c>
      <c r="X40" s="66">
        <f t="shared" si="8"/>
        <v>0.29195284982282232</v>
      </c>
      <c r="Y40" s="65">
        <v>255</v>
      </c>
      <c r="Z40" s="65">
        <v>7574</v>
      </c>
      <c r="AA40" s="65">
        <v>163227</v>
      </c>
      <c r="AB40" s="65">
        <v>247898</v>
      </c>
      <c r="AC40" s="65">
        <v>121848</v>
      </c>
      <c r="AD40" s="65">
        <v>7832</v>
      </c>
      <c r="AE40" s="65">
        <v>0</v>
      </c>
      <c r="AG40" s="59">
        <v>1879187</v>
      </c>
      <c r="AH40">
        <v>0</v>
      </c>
    </row>
    <row r="41" spans="1:34" x14ac:dyDescent="0.45">
      <c r="A41" s="31" t="s">
        <v>45</v>
      </c>
      <c r="B41" s="30">
        <f t="shared" si="9"/>
        <v>7006375</v>
      </c>
      <c r="C41" s="32">
        <f>SUM(一般接種!D40+一般接種!G40+一般接種!J40+一般接種!M40+医療従事者等!C38)</f>
        <v>2254003</v>
      </c>
      <c r="D41" s="32">
        <v>33386</v>
      </c>
      <c r="E41" s="71">
        <f t="shared" si="0"/>
        <v>0.79630595184476494</v>
      </c>
      <c r="F41" s="32">
        <f>SUM(一般接種!E40+一般接種!H40+一般接種!K40+一般接種!N40+医療従事者等!D38)</f>
        <v>2227923</v>
      </c>
      <c r="G41" s="32">
        <v>31482</v>
      </c>
      <c r="H41" s="71">
        <f t="shared" si="7"/>
        <v>0.78763651776774979</v>
      </c>
      <c r="I41" s="29">
        <f t="shared" si="10"/>
        <v>1761764</v>
      </c>
      <c r="J41" s="32">
        <v>28</v>
      </c>
      <c r="K41" s="71">
        <f t="shared" si="11"/>
        <v>0.63175273465851556</v>
      </c>
      <c r="L41" s="65">
        <v>22447</v>
      </c>
      <c r="M41" s="65">
        <v>122112</v>
      </c>
      <c r="N41" s="65">
        <v>546414</v>
      </c>
      <c r="O41" s="65">
        <v>533246</v>
      </c>
      <c r="P41" s="65">
        <v>293528</v>
      </c>
      <c r="Q41" s="65">
        <v>116944</v>
      </c>
      <c r="R41" s="65">
        <v>46154</v>
      </c>
      <c r="S41" s="65">
        <v>32984</v>
      </c>
      <c r="T41" s="65">
        <v>32937</v>
      </c>
      <c r="U41" s="65">
        <v>14152</v>
      </c>
      <c r="V41" s="65">
        <v>846</v>
      </c>
      <c r="W41" s="65">
        <f t="shared" si="12"/>
        <v>762685</v>
      </c>
      <c r="X41" s="66">
        <f t="shared" si="8"/>
        <v>0.27349633227284331</v>
      </c>
      <c r="Y41" s="65">
        <v>56</v>
      </c>
      <c r="Z41" s="65">
        <v>15729</v>
      </c>
      <c r="AA41" s="65">
        <v>275494</v>
      </c>
      <c r="AB41" s="65">
        <v>325307</v>
      </c>
      <c r="AC41" s="65">
        <v>138391</v>
      </c>
      <c r="AD41" s="65">
        <v>7708</v>
      </c>
      <c r="AE41" s="65">
        <v>0</v>
      </c>
      <c r="AG41" s="59">
        <v>2788648</v>
      </c>
      <c r="AH41">
        <v>0</v>
      </c>
    </row>
    <row r="42" spans="1:34" x14ac:dyDescent="0.45">
      <c r="A42" s="31" t="s">
        <v>46</v>
      </c>
      <c r="B42" s="30">
        <f t="shared" si="9"/>
        <v>3623350</v>
      </c>
      <c r="C42" s="32">
        <f>SUM(一般接種!D41+一般接種!G41+一般接種!J41+一般接種!M41+医療従事者等!C39)</f>
        <v>1127530</v>
      </c>
      <c r="D42" s="32">
        <v>20933</v>
      </c>
      <c r="E42" s="71">
        <f t="shared" si="0"/>
        <v>0.82555312433090555</v>
      </c>
      <c r="F42" s="32">
        <f>SUM(一般接種!E41+一般接種!H41+一般接種!K41+一般接種!N41+医療従事者等!D39)</f>
        <v>1105192</v>
      </c>
      <c r="G42" s="32">
        <v>19854</v>
      </c>
      <c r="H42" s="71">
        <f t="shared" si="7"/>
        <v>0.8096933001400296</v>
      </c>
      <c r="I42" s="29">
        <f t="shared" si="10"/>
        <v>924800</v>
      </c>
      <c r="J42" s="32">
        <v>56</v>
      </c>
      <c r="K42" s="71">
        <f t="shared" si="11"/>
        <v>0.68988556665729162</v>
      </c>
      <c r="L42" s="65">
        <v>44837</v>
      </c>
      <c r="M42" s="65">
        <v>47021</v>
      </c>
      <c r="N42" s="65">
        <v>287934</v>
      </c>
      <c r="O42" s="65">
        <v>310347</v>
      </c>
      <c r="P42" s="65">
        <v>133973</v>
      </c>
      <c r="Q42" s="65">
        <v>42138</v>
      </c>
      <c r="R42" s="65">
        <v>18928</v>
      </c>
      <c r="S42" s="65">
        <v>17441</v>
      </c>
      <c r="T42" s="65">
        <v>15770</v>
      </c>
      <c r="U42" s="65">
        <v>5900</v>
      </c>
      <c r="V42" s="65">
        <v>511</v>
      </c>
      <c r="W42" s="65">
        <f t="shared" si="12"/>
        <v>465828</v>
      </c>
      <c r="X42" s="66">
        <f t="shared" si="8"/>
        <v>0.34752105852520571</v>
      </c>
      <c r="Y42" s="65">
        <v>403</v>
      </c>
      <c r="Z42" s="65">
        <v>9193</v>
      </c>
      <c r="AA42" s="65">
        <v>144181</v>
      </c>
      <c r="AB42" s="65">
        <v>226056</v>
      </c>
      <c r="AC42" s="65">
        <v>81128</v>
      </c>
      <c r="AD42" s="65">
        <v>4867</v>
      </c>
      <c r="AE42" s="65">
        <v>0</v>
      </c>
      <c r="AG42" s="59">
        <v>1340431</v>
      </c>
      <c r="AH42">
        <v>0</v>
      </c>
    </row>
    <row r="43" spans="1:34" x14ac:dyDescent="0.45">
      <c r="A43" s="31" t="s">
        <v>47</v>
      </c>
      <c r="B43" s="30">
        <f t="shared" si="9"/>
        <v>1907660</v>
      </c>
      <c r="C43" s="32">
        <f>SUM(一般接種!D42+一般接種!G42+一般接種!J42+一般接種!M42+医療従事者等!C40)</f>
        <v>601583</v>
      </c>
      <c r="D43" s="32">
        <v>11233</v>
      </c>
      <c r="E43" s="71">
        <f t="shared" si="0"/>
        <v>0.81252976362520268</v>
      </c>
      <c r="F43" s="32">
        <f>SUM(一般接種!E42+一般接種!H42+一般接種!K42+一般接種!N42+医療従事者等!D40)</f>
        <v>594304</v>
      </c>
      <c r="G43" s="32">
        <v>10531</v>
      </c>
      <c r="H43" s="71">
        <f t="shared" si="7"/>
        <v>0.80347749250576006</v>
      </c>
      <c r="I43" s="29">
        <f t="shared" si="10"/>
        <v>487587</v>
      </c>
      <c r="J43" s="32">
        <v>4</v>
      </c>
      <c r="K43" s="71">
        <f t="shared" si="11"/>
        <v>0.6710861348990721</v>
      </c>
      <c r="L43" s="65">
        <v>7961</v>
      </c>
      <c r="M43" s="65">
        <v>39922</v>
      </c>
      <c r="N43" s="65">
        <v>153472</v>
      </c>
      <c r="O43" s="65">
        <v>160856</v>
      </c>
      <c r="P43" s="65">
        <v>67458</v>
      </c>
      <c r="Q43" s="65">
        <v>29100</v>
      </c>
      <c r="R43" s="65">
        <v>11875</v>
      </c>
      <c r="S43" s="65">
        <v>7801</v>
      </c>
      <c r="T43" s="65">
        <v>6288</v>
      </c>
      <c r="U43" s="65">
        <v>2663</v>
      </c>
      <c r="V43" s="65">
        <v>191</v>
      </c>
      <c r="W43" s="65">
        <f t="shared" si="12"/>
        <v>224186</v>
      </c>
      <c r="X43" s="66">
        <f t="shared" si="8"/>
        <v>0.30855898634382939</v>
      </c>
      <c r="Y43" s="65">
        <v>10</v>
      </c>
      <c r="Z43" s="65">
        <v>3532</v>
      </c>
      <c r="AA43" s="65">
        <v>75044</v>
      </c>
      <c r="AB43" s="65">
        <v>102788</v>
      </c>
      <c r="AC43" s="65">
        <v>41407</v>
      </c>
      <c r="AD43" s="65">
        <v>1405</v>
      </c>
      <c r="AE43" s="65">
        <v>0</v>
      </c>
      <c r="AG43" s="59">
        <v>726558</v>
      </c>
      <c r="AH43">
        <v>0</v>
      </c>
    </row>
    <row r="44" spans="1:34" x14ac:dyDescent="0.45">
      <c r="A44" s="31" t="s">
        <v>48</v>
      </c>
      <c r="B44" s="30">
        <f t="shared" si="9"/>
        <v>2458269</v>
      </c>
      <c r="C44" s="32">
        <f>SUM(一般接種!D43+一般接種!G43+一般接種!J43+一般接種!M43+医療従事者等!C41)</f>
        <v>783216</v>
      </c>
      <c r="D44" s="32">
        <v>12997</v>
      </c>
      <c r="E44" s="71">
        <f t="shared" si="0"/>
        <v>0.79827269740490037</v>
      </c>
      <c r="F44" s="32">
        <f>SUM(一般接種!E43+一般接種!H43+一般接種!K43+一般接種!N43+医療従事者等!D41)</f>
        <v>775194</v>
      </c>
      <c r="G44" s="32">
        <v>12279</v>
      </c>
      <c r="H44" s="71">
        <f t="shared" si="7"/>
        <v>0.79070266371078823</v>
      </c>
      <c r="I44" s="29">
        <f t="shared" si="10"/>
        <v>625780</v>
      </c>
      <c r="J44" s="32">
        <v>16</v>
      </c>
      <c r="K44" s="71">
        <f t="shared" si="11"/>
        <v>0.64855621092037474</v>
      </c>
      <c r="L44" s="65">
        <v>9452</v>
      </c>
      <c r="M44" s="65">
        <v>48536</v>
      </c>
      <c r="N44" s="65">
        <v>170777</v>
      </c>
      <c r="O44" s="65">
        <v>187222</v>
      </c>
      <c r="P44" s="65">
        <v>114108</v>
      </c>
      <c r="Q44" s="65">
        <v>52856</v>
      </c>
      <c r="R44" s="65">
        <v>16699</v>
      </c>
      <c r="S44" s="65">
        <v>10463</v>
      </c>
      <c r="T44" s="65">
        <v>10692</v>
      </c>
      <c r="U44" s="65">
        <v>4738</v>
      </c>
      <c r="V44" s="65">
        <v>237</v>
      </c>
      <c r="W44" s="65">
        <f t="shared" si="12"/>
        <v>274079</v>
      </c>
      <c r="X44" s="66">
        <f t="shared" si="8"/>
        <v>0.2840617832487094</v>
      </c>
      <c r="Y44" s="65">
        <v>150</v>
      </c>
      <c r="Z44" s="65">
        <v>7890</v>
      </c>
      <c r="AA44" s="65">
        <v>98581</v>
      </c>
      <c r="AB44" s="65">
        <v>113204</v>
      </c>
      <c r="AC44" s="65">
        <v>52594</v>
      </c>
      <c r="AD44" s="65">
        <v>1660</v>
      </c>
      <c r="AE44" s="65">
        <v>0</v>
      </c>
      <c r="AG44" s="59">
        <v>964857</v>
      </c>
      <c r="AH44">
        <v>0</v>
      </c>
    </row>
    <row r="45" spans="1:34" x14ac:dyDescent="0.45">
      <c r="A45" s="31" t="s">
        <v>49</v>
      </c>
      <c r="B45" s="30">
        <f t="shared" si="9"/>
        <v>3567546</v>
      </c>
      <c r="C45" s="32">
        <f>SUM(一般接種!D44+一般接種!G44+一般接種!J44+一般接種!M44+医療従事者等!C42)</f>
        <v>1119161</v>
      </c>
      <c r="D45" s="32">
        <v>21780</v>
      </c>
      <c r="E45" s="71">
        <f t="shared" si="0"/>
        <v>0.81803327203319898</v>
      </c>
      <c r="F45" s="32">
        <f>SUM(一般接種!E44+一般接種!H44+一般接種!K44+一般接種!N44+医療従事者等!D42)</f>
        <v>1108707</v>
      </c>
      <c r="G45" s="32">
        <v>20504</v>
      </c>
      <c r="H45" s="71">
        <f t="shared" si="7"/>
        <v>0.81119161050386623</v>
      </c>
      <c r="I45" s="29">
        <f t="shared" si="10"/>
        <v>904428</v>
      </c>
      <c r="J45" s="32">
        <v>41</v>
      </c>
      <c r="K45" s="71">
        <f t="shared" si="11"/>
        <v>0.67416754690876612</v>
      </c>
      <c r="L45" s="65">
        <v>12495</v>
      </c>
      <c r="M45" s="65">
        <v>59397</v>
      </c>
      <c r="N45" s="65">
        <v>280649</v>
      </c>
      <c r="O45" s="65">
        <v>272914</v>
      </c>
      <c r="P45" s="65">
        <v>142748</v>
      </c>
      <c r="Q45" s="65">
        <v>71882</v>
      </c>
      <c r="R45" s="65">
        <v>28200</v>
      </c>
      <c r="S45" s="65">
        <v>15529</v>
      </c>
      <c r="T45" s="65">
        <v>13358</v>
      </c>
      <c r="U45" s="65">
        <v>6346</v>
      </c>
      <c r="V45" s="65">
        <v>910</v>
      </c>
      <c r="W45" s="65">
        <f t="shared" si="12"/>
        <v>435250</v>
      </c>
      <c r="X45" s="66">
        <f t="shared" si="8"/>
        <v>0.32445338642864224</v>
      </c>
      <c r="Y45" s="65">
        <v>217</v>
      </c>
      <c r="Z45" s="65">
        <v>6167</v>
      </c>
      <c r="AA45" s="65">
        <v>168043</v>
      </c>
      <c r="AB45" s="65">
        <v>187693</v>
      </c>
      <c r="AC45" s="65">
        <v>67429</v>
      </c>
      <c r="AD45" s="65">
        <v>5701</v>
      </c>
      <c r="AE45" s="65">
        <v>0</v>
      </c>
      <c r="AG45" s="59">
        <v>1341487</v>
      </c>
      <c r="AH45">
        <v>0</v>
      </c>
    </row>
    <row r="46" spans="1:34" x14ac:dyDescent="0.45">
      <c r="A46" s="31" t="s">
        <v>50</v>
      </c>
      <c r="B46" s="30">
        <f t="shared" si="9"/>
        <v>1796738</v>
      </c>
      <c r="C46" s="32">
        <f>SUM(一般接種!D45+一般接種!G45+一般接種!J45+一般接種!M45+医療従事者等!C43)</f>
        <v>568019</v>
      </c>
      <c r="D46" s="32">
        <v>9382</v>
      </c>
      <c r="E46" s="71">
        <f t="shared" si="0"/>
        <v>0.80619892138710136</v>
      </c>
      <c r="F46" s="32">
        <f>SUM(一般接種!E45+一般接種!H45+一般接種!K45+一般接種!N45+医療従事者等!D43)</f>
        <v>560829</v>
      </c>
      <c r="G46" s="32">
        <v>8857</v>
      </c>
      <c r="H46" s="71">
        <f t="shared" si="7"/>
        <v>0.79658030355289955</v>
      </c>
      <c r="I46" s="29">
        <f t="shared" si="10"/>
        <v>450443</v>
      </c>
      <c r="J46" s="32">
        <v>20</v>
      </c>
      <c r="K46" s="71">
        <f t="shared" si="11"/>
        <v>0.65002951248832852</v>
      </c>
      <c r="L46" s="65">
        <v>10606</v>
      </c>
      <c r="M46" s="65">
        <v>33567</v>
      </c>
      <c r="N46" s="65">
        <v>141050</v>
      </c>
      <c r="O46" s="65">
        <v>125493</v>
      </c>
      <c r="P46" s="65">
        <v>73432</v>
      </c>
      <c r="Q46" s="65">
        <v>36105</v>
      </c>
      <c r="R46" s="65">
        <v>13308</v>
      </c>
      <c r="S46" s="65">
        <v>6381</v>
      </c>
      <c r="T46" s="65">
        <v>6653</v>
      </c>
      <c r="U46" s="65">
        <v>3595</v>
      </c>
      <c r="V46" s="65">
        <v>253</v>
      </c>
      <c r="W46" s="65">
        <f t="shared" si="12"/>
        <v>217447</v>
      </c>
      <c r="X46" s="66">
        <f t="shared" si="8"/>
        <v>0.31380939117684836</v>
      </c>
      <c r="Y46" s="65">
        <v>167</v>
      </c>
      <c r="Z46" s="65">
        <v>5528</v>
      </c>
      <c r="AA46" s="65">
        <v>74564</v>
      </c>
      <c r="AB46" s="65">
        <v>94789</v>
      </c>
      <c r="AC46" s="65">
        <v>41256</v>
      </c>
      <c r="AD46" s="65">
        <v>1143</v>
      </c>
      <c r="AE46" s="65">
        <v>0</v>
      </c>
      <c r="AG46" s="59">
        <v>692927</v>
      </c>
      <c r="AH46">
        <v>0</v>
      </c>
    </row>
    <row r="47" spans="1:34" x14ac:dyDescent="0.45">
      <c r="A47" s="31" t="s">
        <v>51</v>
      </c>
      <c r="B47" s="30">
        <f t="shared" si="9"/>
        <v>12745477</v>
      </c>
      <c r="C47" s="32">
        <f>SUM(一般接種!D46+一般接種!G46+一般接種!J46+一般接種!M46+医療従事者等!C44)</f>
        <v>4152227</v>
      </c>
      <c r="D47" s="32">
        <v>54307</v>
      </c>
      <c r="E47" s="71">
        <f t="shared" si="0"/>
        <v>0.80219026883882161</v>
      </c>
      <c r="F47" s="32">
        <f>SUM(一般接種!E46+一般接種!H46+一般接種!K46+一般接種!N46+医療従事者等!D44)</f>
        <v>4072645</v>
      </c>
      <c r="G47" s="32">
        <v>50666</v>
      </c>
      <c r="H47" s="71">
        <f t="shared" si="7"/>
        <v>0.78732440244663016</v>
      </c>
      <c r="I47" s="29">
        <f t="shared" si="10"/>
        <v>3167037</v>
      </c>
      <c r="J47" s="32">
        <v>382</v>
      </c>
      <c r="K47" s="71">
        <f t="shared" si="11"/>
        <v>0.61989004806579895</v>
      </c>
      <c r="L47" s="65">
        <v>44178</v>
      </c>
      <c r="M47" s="65">
        <v>231144</v>
      </c>
      <c r="N47" s="65">
        <v>931059</v>
      </c>
      <c r="O47" s="65">
        <v>1025549</v>
      </c>
      <c r="P47" s="65">
        <v>491712</v>
      </c>
      <c r="Q47" s="65">
        <v>193874</v>
      </c>
      <c r="R47" s="65">
        <v>85834</v>
      </c>
      <c r="S47" s="65">
        <v>73556</v>
      </c>
      <c r="T47" s="65">
        <v>61125</v>
      </c>
      <c r="U47" s="65">
        <v>27544</v>
      </c>
      <c r="V47" s="65">
        <v>1462</v>
      </c>
      <c r="W47" s="65">
        <f t="shared" si="12"/>
        <v>1353568</v>
      </c>
      <c r="X47" s="66">
        <f t="shared" si="8"/>
        <v>0.26496834438242478</v>
      </c>
      <c r="Y47" s="65">
        <v>101</v>
      </c>
      <c r="Z47" s="65">
        <v>40025</v>
      </c>
      <c r="AA47" s="65">
        <v>501405</v>
      </c>
      <c r="AB47" s="65">
        <v>581873</v>
      </c>
      <c r="AC47" s="65">
        <v>222586</v>
      </c>
      <c r="AD47" s="65">
        <v>7578</v>
      </c>
      <c r="AE47" s="65">
        <v>0</v>
      </c>
      <c r="AG47" s="59">
        <v>5108414</v>
      </c>
      <c r="AH47">
        <v>0</v>
      </c>
    </row>
    <row r="48" spans="1:34" x14ac:dyDescent="0.45">
      <c r="A48" s="31" t="s">
        <v>52</v>
      </c>
      <c r="B48" s="30">
        <f t="shared" si="9"/>
        <v>2079355</v>
      </c>
      <c r="C48" s="32">
        <f>SUM(一般接種!D47+一般接種!G47+一般接種!J47+一般接種!M47+医療従事者等!C45)</f>
        <v>660880</v>
      </c>
      <c r="D48" s="32">
        <v>12084</v>
      </c>
      <c r="E48" s="71">
        <f t="shared" si="0"/>
        <v>0.79884457402901865</v>
      </c>
      <c r="F48" s="32">
        <f>SUM(一般接種!E47+一般接種!H47+一般接種!K47+一般接種!N47+医療従事者等!D45)</f>
        <v>653387</v>
      </c>
      <c r="G48" s="32">
        <v>11289</v>
      </c>
      <c r="H48" s="71">
        <f t="shared" si="7"/>
        <v>0.79059751184483995</v>
      </c>
      <c r="I48" s="29">
        <f t="shared" si="10"/>
        <v>516071</v>
      </c>
      <c r="J48" s="32">
        <v>16</v>
      </c>
      <c r="K48" s="71">
        <f t="shared" si="11"/>
        <v>0.63540425133716172</v>
      </c>
      <c r="L48" s="65">
        <v>8443</v>
      </c>
      <c r="M48" s="65">
        <v>56886</v>
      </c>
      <c r="N48" s="65">
        <v>166197</v>
      </c>
      <c r="O48" s="65">
        <v>147410</v>
      </c>
      <c r="P48" s="65">
        <v>63488</v>
      </c>
      <c r="Q48" s="65">
        <v>32535</v>
      </c>
      <c r="R48" s="65">
        <v>15406</v>
      </c>
      <c r="S48" s="65">
        <v>10223</v>
      </c>
      <c r="T48" s="65">
        <v>10231</v>
      </c>
      <c r="U48" s="65">
        <v>4796</v>
      </c>
      <c r="V48" s="65">
        <v>456</v>
      </c>
      <c r="W48" s="65">
        <f t="shared" si="12"/>
        <v>249017</v>
      </c>
      <c r="X48" s="66">
        <f t="shared" si="8"/>
        <v>0.30660774618059317</v>
      </c>
      <c r="Y48" s="65">
        <v>42</v>
      </c>
      <c r="Z48" s="65">
        <v>6173</v>
      </c>
      <c r="AA48" s="65">
        <v>83791</v>
      </c>
      <c r="AB48" s="65">
        <v>110880</v>
      </c>
      <c r="AC48" s="65">
        <v>45286</v>
      </c>
      <c r="AD48" s="65">
        <v>2845</v>
      </c>
      <c r="AE48" s="65">
        <v>0</v>
      </c>
      <c r="AG48" s="59">
        <v>812168</v>
      </c>
      <c r="AH48">
        <v>0</v>
      </c>
    </row>
    <row r="49" spans="1:34" x14ac:dyDescent="0.45">
      <c r="A49" s="31" t="s">
        <v>53</v>
      </c>
      <c r="B49" s="30">
        <f t="shared" si="9"/>
        <v>3537329</v>
      </c>
      <c r="C49" s="32">
        <f>SUM(一般接種!D48+一般接種!G48+一般接種!J48+一般接種!M48+医療従事者等!C46)</f>
        <v>1106556</v>
      </c>
      <c r="D49" s="32">
        <v>18775</v>
      </c>
      <c r="E49" s="71">
        <f t="shared" si="0"/>
        <v>0.82409836624455957</v>
      </c>
      <c r="F49" s="32">
        <f>SUM(一般接種!E48+一般接種!H48+一般接種!K48+一般接種!N48+医療従事者等!D46)</f>
        <v>1091050</v>
      </c>
      <c r="G49" s="32">
        <v>17569</v>
      </c>
      <c r="H49" s="71">
        <f t="shared" si="7"/>
        <v>0.81326474565613482</v>
      </c>
      <c r="I49" s="29">
        <f t="shared" si="10"/>
        <v>910359</v>
      </c>
      <c r="J49" s="32">
        <v>13</v>
      </c>
      <c r="K49" s="71">
        <f t="shared" si="11"/>
        <v>0.68967434742587874</v>
      </c>
      <c r="L49" s="65">
        <v>14909</v>
      </c>
      <c r="M49" s="65">
        <v>66045</v>
      </c>
      <c r="N49" s="65">
        <v>278260</v>
      </c>
      <c r="O49" s="65">
        <v>302718</v>
      </c>
      <c r="P49" s="65">
        <v>132922</v>
      </c>
      <c r="Q49" s="65">
        <v>52065</v>
      </c>
      <c r="R49" s="65">
        <v>25116</v>
      </c>
      <c r="S49" s="65">
        <v>16955</v>
      </c>
      <c r="T49" s="65">
        <v>14457</v>
      </c>
      <c r="U49" s="65">
        <v>6244</v>
      </c>
      <c r="V49" s="65">
        <v>668</v>
      </c>
      <c r="W49" s="65">
        <f t="shared" si="12"/>
        <v>429364</v>
      </c>
      <c r="X49" s="66">
        <f t="shared" si="8"/>
        <v>0.32528438254044617</v>
      </c>
      <c r="Y49" s="65">
        <v>97</v>
      </c>
      <c r="Z49" s="65">
        <v>7050</v>
      </c>
      <c r="AA49" s="65">
        <v>146788</v>
      </c>
      <c r="AB49" s="65">
        <v>193288</v>
      </c>
      <c r="AC49" s="65">
        <v>79059</v>
      </c>
      <c r="AD49" s="65">
        <v>3082</v>
      </c>
      <c r="AE49" s="65">
        <v>0</v>
      </c>
      <c r="AG49" s="59">
        <v>1319965</v>
      </c>
      <c r="AH49">
        <v>0</v>
      </c>
    </row>
    <row r="50" spans="1:34" x14ac:dyDescent="0.45">
      <c r="A50" s="31" t="s">
        <v>54</v>
      </c>
      <c r="B50" s="30">
        <f t="shared" si="9"/>
        <v>4659324</v>
      </c>
      <c r="C50" s="32">
        <f>SUM(一般接種!D49+一般接種!G49+一般接種!J49+一般接種!M49+医療従事者等!C47)</f>
        <v>1467292</v>
      </c>
      <c r="D50" s="32">
        <v>22843</v>
      </c>
      <c r="E50" s="71">
        <f t="shared" si="0"/>
        <v>0.82666682691234616</v>
      </c>
      <c r="F50" s="32">
        <f>SUM(一般接種!E49+一般接種!H49+一般接種!K49+一般接種!N49+医療従事者等!D47)</f>
        <v>1451614</v>
      </c>
      <c r="G50" s="32">
        <v>21505</v>
      </c>
      <c r="H50" s="71">
        <f t="shared" si="7"/>
        <v>0.8184599588969832</v>
      </c>
      <c r="I50" s="29">
        <f t="shared" si="10"/>
        <v>1179601</v>
      </c>
      <c r="J50" s="32">
        <v>64</v>
      </c>
      <c r="K50" s="71">
        <f t="shared" si="11"/>
        <v>0.67505610029548158</v>
      </c>
      <c r="L50" s="65">
        <v>21328</v>
      </c>
      <c r="M50" s="65">
        <v>78219</v>
      </c>
      <c r="N50" s="65">
        <v>344554</v>
      </c>
      <c r="O50" s="65">
        <v>429819</v>
      </c>
      <c r="P50" s="65">
        <v>176814</v>
      </c>
      <c r="Q50" s="65">
        <v>66157</v>
      </c>
      <c r="R50" s="65">
        <v>22410</v>
      </c>
      <c r="S50" s="65">
        <v>15381</v>
      </c>
      <c r="T50" s="65">
        <v>15803</v>
      </c>
      <c r="U50" s="65">
        <v>8405</v>
      </c>
      <c r="V50" s="65">
        <v>711</v>
      </c>
      <c r="W50" s="65">
        <f t="shared" si="12"/>
        <v>560817</v>
      </c>
      <c r="X50" s="66">
        <f t="shared" si="8"/>
        <v>0.32095893303848128</v>
      </c>
      <c r="Y50" s="65">
        <v>152</v>
      </c>
      <c r="Z50" s="65">
        <v>11179</v>
      </c>
      <c r="AA50" s="65">
        <v>186736</v>
      </c>
      <c r="AB50" s="65">
        <v>253540</v>
      </c>
      <c r="AC50" s="65">
        <v>107694</v>
      </c>
      <c r="AD50" s="65">
        <v>1516</v>
      </c>
      <c r="AE50" s="65">
        <v>0</v>
      </c>
      <c r="AG50" s="59">
        <v>1747317</v>
      </c>
      <c r="AH50">
        <v>0</v>
      </c>
    </row>
    <row r="51" spans="1:34" x14ac:dyDescent="0.45">
      <c r="A51" s="31" t="s">
        <v>55</v>
      </c>
      <c r="B51" s="30">
        <f t="shared" si="9"/>
        <v>2943570</v>
      </c>
      <c r="C51" s="32">
        <f>SUM(一般接種!D50+一般接種!G50+一般接種!J50+一般接種!M50+医療従事者等!C48)</f>
        <v>930028</v>
      </c>
      <c r="D51" s="32">
        <v>15870</v>
      </c>
      <c r="E51" s="71">
        <f t="shared" si="0"/>
        <v>0.80819834745815156</v>
      </c>
      <c r="F51" s="32">
        <f>SUM(一般接種!E50+一般接種!H50+一般接種!K50+一般接種!N50+医療従事者等!D48)</f>
        <v>915144</v>
      </c>
      <c r="G51" s="32">
        <v>15043</v>
      </c>
      <c r="H51" s="71">
        <f t="shared" si="7"/>
        <v>0.79577068815831586</v>
      </c>
      <c r="I51" s="29">
        <f t="shared" si="10"/>
        <v>747934</v>
      </c>
      <c r="J51" s="32">
        <v>125</v>
      </c>
      <c r="K51" s="71">
        <f t="shared" si="11"/>
        <v>0.66113078703499051</v>
      </c>
      <c r="L51" s="65">
        <v>19538</v>
      </c>
      <c r="M51" s="65">
        <v>50913</v>
      </c>
      <c r="N51" s="65">
        <v>216619</v>
      </c>
      <c r="O51" s="65">
        <v>219027</v>
      </c>
      <c r="P51" s="65">
        <v>116397</v>
      </c>
      <c r="Q51" s="65">
        <v>63468</v>
      </c>
      <c r="R51" s="65">
        <v>24947</v>
      </c>
      <c r="S51" s="65">
        <v>17688</v>
      </c>
      <c r="T51" s="65">
        <v>13458</v>
      </c>
      <c r="U51" s="65">
        <v>5585</v>
      </c>
      <c r="V51" s="65">
        <v>294</v>
      </c>
      <c r="W51" s="65">
        <f t="shared" si="12"/>
        <v>350464</v>
      </c>
      <c r="X51" s="66">
        <f t="shared" si="8"/>
        <v>0.30984187158409554</v>
      </c>
      <c r="Y51" s="65">
        <v>244</v>
      </c>
      <c r="Z51" s="65">
        <v>8491</v>
      </c>
      <c r="AA51" s="65">
        <v>113519</v>
      </c>
      <c r="AB51" s="65">
        <v>165895</v>
      </c>
      <c r="AC51" s="65">
        <v>60932</v>
      </c>
      <c r="AD51" s="65">
        <v>1383</v>
      </c>
      <c r="AE51" s="65">
        <v>0</v>
      </c>
      <c r="AG51" s="59">
        <v>1131106</v>
      </c>
      <c r="AH51">
        <v>0</v>
      </c>
    </row>
    <row r="52" spans="1:34" x14ac:dyDescent="0.45">
      <c r="A52" s="31" t="s">
        <v>56</v>
      </c>
      <c r="B52" s="30">
        <f t="shared" si="9"/>
        <v>2760498</v>
      </c>
      <c r="C52" s="32">
        <f>SUM(一般接種!D51+一般接種!G51+一般接種!J51+一般接種!M51+医療従事者等!C49)</f>
        <v>876188</v>
      </c>
      <c r="D52" s="32">
        <v>22536</v>
      </c>
      <c r="E52" s="71">
        <f t="shared" si="0"/>
        <v>0.79174542520335001</v>
      </c>
      <c r="F52" s="32">
        <f>SUM(一般接種!E51+一般接種!H51+一般接種!K51+一般接種!N51+医療従事者等!D49)</f>
        <v>864661</v>
      </c>
      <c r="G52" s="32">
        <v>21559</v>
      </c>
      <c r="H52" s="71">
        <f t="shared" si="7"/>
        <v>0.78196050788822002</v>
      </c>
      <c r="I52" s="29">
        <f t="shared" si="10"/>
        <v>697876</v>
      </c>
      <c r="J52" s="32">
        <v>127</v>
      </c>
      <c r="K52" s="71">
        <f t="shared" si="11"/>
        <v>0.64714846177389884</v>
      </c>
      <c r="L52" s="65">
        <v>10947</v>
      </c>
      <c r="M52" s="65">
        <v>46265</v>
      </c>
      <c r="N52" s="65">
        <v>186618</v>
      </c>
      <c r="O52" s="65">
        <v>215490</v>
      </c>
      <c r="P52" s="65">
        <v>122044</v>
      </c>
      <c r="Q52" s="65">
        <v>56999</v>
      </c>
      <c r="R52" s="65">
        <v>24121</v>
      </c>
      <c r="S52" s="65">
        <v>13809</v>
      </c>
      <c r="T52" s="65">
        <v>13300</v>
      </c>
      <c r="U52" s="65">
        <v>7731</v>
      </c>
      <c r="V52" s="65">
        <v>552</v>
      </c>
      <c r="W52" s="65">
        <f t="shared" si="12"/>
        <v>321773</v>
      </c>
      <c r="X52" s="66">
        <f t="shared" si="8"/>
        <v>0.29843812315083612</v>
      </c>
      <c r="Y52" s="65">
        <v>156</v>
      </c>
      <c r="Z52" s="65">
        <v>5722</v>
      </c>
      <c r="AA52" s="65">
        <v>93768</v>
      </c>
      <c r="AB52" s="65">
        <v>143006</v>
      </c>
      <c r="AC52" s="65">
        <v>76078</v>
      </c>
      <c r="AD52" s="65">
        <v>3043</v>
      </c>
      <c r="AE52" s="65">
        <v>0</v>
      </c>
      <c r="AG52" s="59">
        <v>1078190</v>
      </c>
      <c r="AH52">
        <v>0</v>
      </c>
    </row>
    <row r="53" spans="1:34" x14ac:dyDescent="0.45">
      <c r="A53" s="31" t="s">
        <v>57</v>
      </c>
      <c r="B53" s="30">
        <f t="shared" si="9"/>
        <v>4192493</v>
      </c>
      <c r="C53" s="32">
        <f>SUM(一般接種!D52+一般接種!G52+一般接種!J52+一般接種!M52+医療従事者等!C50)</f>
        <v>1328434</v>
      </c>
      <c r="D53" s="32">
        <v>20946</v>
      </c>
      <c r="E53" s="71">
        <f t="shared" si="0"/>
        <v>0.81460330791166191</v>
      </c>
      <c r="F53" s="32">
        <f>SUM(一般接種!E52+一般接種!H52+一般接種!K52+一般接種!N52+医療従事者等!D50)</f>
        <v>1305585</v>
      </c>
      <c r="G53" s="32">
        <v>19735</v>
      </c>
      <c r="H53" s="71">
        <f t="shared" si="7"/>
        <v>0.80112220034004933</v>
      </c>
      <c r="I53" s="29">
        <f t="shared" si="10"/>
        <v>1069527</v>
      </c>
      <c r="J53" s="32">
        <v>72</v>
      </c>
      <c r="K53" s="71">
        <f t="shared" si="11"/>
        <v>0.66630177918471634</v>
      </c>
      <c r="L53" s="65">
        <v>17332</v>
      </c>
      <c r="M53" s="65">
        <v>70774</v>
      </c>
      <c r="N53" s="65">
        <v>342546</v>
      </c>
      <c r="O53" s="65">
        <v>302203</v>
      </c>
      <c r="P53" s="65">
        <v>172225</v>
      </c>
      <c r="Q53" s="65">
        <v>82531</v>
      </c>
      <c r="R53" s="65">
        <v>34354</v>
      </c>
      <c r="S53" s="65">
        <v>19416</v>
      </c>
      <c r="T53" s="65">
        <v>18908</v>
      </c>
      <c r="U53" s="65">
        <v>8740</v>
      </c>
      <c r="V53" s="65">
        <v>498</v>
      </c>
      <c r="W53" s="65">
        <f t="shared" si="12"/>
        <v>488947</v>
      </c>
      <c r="X53" s="66">
        <f t="shared" si="8"/>
        <v>0.30462829761610305</v>
      </c>
      <c r="Y53" s="65">
        <v>102</v>
      </c>
      <c r="Z53" s="65">
        <v>6584</v>
      </c>
      <c r="AA53" s="65">
        <v>170420</v>
      </c>
      <c r="AB53" s="65">
        <v>218648</v>
      </c>
      <c r="AC53" s="65">
        <v>89731</v>
      </c>
      <c r="AD53" s="65">
        <v>3462</v>
      </c>
      <c r="AE53" s="65">
        <v>0</v>
      </c>
      <c r="AG53" s="59">
        <v>1605061</v>
      </c>
      <c r="AH53">
        <v>0</v>
      </c>
    </row>
    <row r="54" spans="1:34" x14ac:dyDescent="0.45">
      <c r="A54" s="31" t="s">
        <v>58</v>
      </c>
      <c r="B54" s="30">
        <f t="shared" si="9"/>
        <v>3084264</v>
      </c>
      <c r="C54" s="32">
        <f>SUM(一般接種!D53+一般接種!G53+一般接種!J53+一般接種!M53+医療従事者等!C51)</f>
        <v>1063170</v>
      </c>
      <c r="D54" s="32">
        <v>13334</v>
      </c>
      <c r="E54" s="71">
        <f t="shared" si="0"/>
        <v>0.70680986402893387</v>
      </c>
      <c r="F54" s="32">
        <f>SUM(一般接種!E53+一般接種!H53+一般接種!K53+一般接種!N53+医療従事者等!D51)</f>
        <v>1042542</v>
      </c>
      <c r="G54" s="32">
        <v>12450</v>
      </c>
      <c r="H54" s="71">
        <f t="shared" si="7"/>
        <v>0.69351706976831862</v>
      </c>
      <c r="I54" s="29">
        <f t="shared" si="10"/>
        <v>721450</v>
      </c>
      <c r="J54" s="32">
        <v>88</v>
      </c>
      <c r="K54" s="71">
        <f t="shared" si="11"/>
        <v>0.48566231024239959</v>
      </c>
      <c r="L54" s="65">
        <v>17382</v>
      </c>
      <c r="M54" s="65">
        <v>59055</v>
      </c>
      <c r="N54" s="65">
        <v>211474</v>
      </c>
      <c r="O54" s="65">
        <v>191564</v>
      </c>
      <c r="P54" s="65">
        <v>118264</v>
      </c>
      <c r="Q54" s="65">
        <v>58847</v>
      </c>
      <c r="R54" s="65">
        <v>25289</v>
      </c>
      <c r="S54" s="65">
        <v>16469</v>
      </c>
      <c r="T54" s="65">
        <v>15589</v>
      </c>
      <c r="U54" s="65">
        <v>7138</v>
      </c>
      <c r="V54" s="65">
        <v>379</v>
      </c>
      <c r="W54" s="65">
        <f t="shared" si="12"/>
        <v>257102</v>
      </c>
      <c r="X54" s="66">
        <f t="shared" si="8"/>
        <v>0.17309582607337429</v>
      </c>
      <c r="Y54" s="65">
        <v>14</v>
      </c>
      <c r="Z54" s="65">
        <v>6873</v>
      </c>
      <c r="AA54" s="65">
        <v>101463</v>
      </c>
      <c r="AB54" s="65">
        <v>105259</v>
      </c>
      <c r="AC54" s="65">
        <v>41657</v>
      </c>
      <c r="AD54" s="65">
        <v>1836</v>
      </c>
      <c r="AE54" s="65">
        <v>0</v>
      </c>
      <c r="AG54" s="59">
        <v>1485316</v>
      </c>
      <c r="AH54">
        <v>5</v>
      </c>
    </row>
    <row r="55" spans="1:34" x14ac:dyDescent="0.45">
      <c r="A55" s="22"/>
      <c r="B55" s="23"/>
      <c r="C55" s="22"/>
      <c r="D55" s="22"/>
      <c r="E55" s="70"/>
      <c r="F55" s="22"/>
      <c r="G55" s="22"/>
      <c r="H55" s="70"/>
      <c r="I55" s="22"/>
      <c r="J55" s="22"/>
      <c r="K55" s="70"/>
      <c r="L55" s="22"/>
      <c r="M55" s="22"/>
      <c r="N55" s="22"/>
      <c r="O55" s="22"/>
      <c r="P55" s="22"/>
      <c r="Q55" s="22"/>
      <c r="R55" s="22"/>
    </row>
    <row r="56" spans="1:34" x14ac:dyDescent="0.45">
      <c r="A56" s="109" t="s">
        <v>109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22"/>
      <c r="N56" s="22"/>
      <c r="O56" s="22"/>
      <c r="P56" s="22"/>
      <c r="Q56" s="22"/>
      <c r="R56" s="22"/>
    </row>
    <row r="57" spans="1:34" x14ac:dyDescent="0.45">
      <c r="A57" s="22" t="s">
        <v>110</v>
      </c>
      <c r="B57" s="22"/>
      <c r="C57" s="22"/>
      <c r="D57" s="22"/>
      <c r="E57" s="70"/>
      <c r="F57" s="22"/>
      <c r="G57" s="22"/>
      <c r="H57" s="70"/>
      <c r="I57" s="22"/>
      <c r="J57" s="22"/>
      <c r="K57" s="70"/>
      <c r="L57" s="22"/>
      <c r="M57" s="22"/>
      <c r="N57" s="22"/>
      <c r="O57" s="22"/>
      <c r="P57" s="22"/>
      <c r="Q57" s="22"/>
      <c r="R57" s="22"/>
    </row>
    <row r="58" spans="1:34" x14ac:dyDescent="0.45">
      <c r="A58" s="22" t="s">
        <v>111</v>
      </c>
      <c r="B58" s="22"/>
      <c r="C58" s="22"/>
      <c r="D58" s="22"/>
      <c r="E58" s="70"/>
      <c r="F58" s="22"/>
      <c r="G58" s="22"/>
      <c r="H58" s="70"/>
      <c r="I58" s="22"/>
      <c r="J58" s="22"/>
      <c r="K58" s="70"/>
      <c r="L58" s="22"/>
      <c r="M58" s="22"/>
      <c r="N58" s="22"/>
      <c r="O58" s="22"/>
      <c r="P58" s="22"/>
      <c r="Q58" s="22"/>
      <c r="R58" s="22"/>
    </row>
    <row r="59" spans="1:34" x14ac:dyDescent="0.45">
      <c r="A59" s="24" t="s">
        <v>112</v>
      </c>
      <c r="B59" s="22"/>
      <c r="C59" s="22"/>
      <c r="D59" s="22"/>
      <c r="E59" s="70"/>
      <c r="F59" s="22"/>
      <c r="G59" s="22"/>
      <c r="H59" s="70"/>
      <c r="I59" s="22"/>
      <c r="J59" s="22"/>
      <c r="K59" s="70"/>
      <c r="L59" s="22"/>
      <c r="M59" s="22"/>
      <c r="N59" s="22"/>
      <c r="O59" s="22"/>
      <c r="P59" s="22"/>
      <c r="Q59" s="22"/>
      <c r="R59" s="22"/>
    </row>
    <row r="60" spans="1:34" x14ac:dyDescent="0.45">
      <c r="A60" s="109" t="s">
        <v>113</v>
      </c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49"/>
      <c r="P60" s="49"/>
      <c r="Q60" s="49"/>
      <c r="R60" s="49"/>
    </row>
    <row r="61" spans="1:34" x14ac:dyDescent="0.45">
      <c r="A61" s="75" t="s">
        <v>148</v>
      </c>
      <c r="B61" s="57"/>
      <c r="C61" s="57"/>
      <c r="D61" s="57"/>
      <c r="E61" s="72"/>
      <c r="F61" s="57"/>
      <c r="G61" s="57"/>
      <c r="H61" s="72"/>
      <c r="I61" s="57"/>
      <c r="J61" s="57"/>
      <c r="K61" s="72"/>
      <c r="L61" s="57"/>
      <c r="M61" s="57"/>
      <c r="N61" s="57"/>
      <c r="O61" s="57"/>
      <c r="P61" s="57"/>
      <c r="Q61" s="57"/>
      <c r="R61" s="57"/>
    </row>
    <row r="62" spans="1:34" x14ac:dyDescent="0.45">
      <c r="A62" s="24" t="s">
        <v>149</v>
      </c>
      <c r="B62" s="24"/>
      <c r="C62" s="24"/>
      <c r="D62" s="24"/>
      <c r="E62" s="69"/>
      <c r="F62" s="24"/>
      <c r="G62" s="24"/>
      <c r="H62" s="69"/>
      <c r="I62" s="24"/>
      <c r="J62" s="24"/>
      <c r="K62" s="69"/>
      <c r="L62" s="22"/>
      <c r="M62" s="22"/>
      <c r="N62" s="22"/>
      <c r="O62" s="22"/>
      <c r="P62" s="22"/>
      <c r="Q62" s="22"/>
      <c r="R62" s="22"/>
    </row>
  </sheetData>
  <mergeCells count="12">
    <mergeCell ref="Z2:AE2"/>
    <mergeCell ref="A56:L56"/>
    <mergeCell ref="A60:N60"/>
    <mergeCell ref="A3:A6"/>
    <mergeCell ref="B4:B6"/>
    <mergeCell ref="C4:E5"/>
    <mergeCell ref="F4:H5"/>
    <mergeCell ref="I5:K5"/>
    <mergeCell ref="I4:V4"/>
    <mergeCell ref="L6:V6"/>
    <mergeCell ref="B3:AE3"/>
    <mergeCell ref="W4:AD4"/>
  </mergeCells>
  <phoneticPr fontId="2"/>
  <pageMargins left="0.7" right="0.7" top="0.75" bottom="0.75" header="0.3" footer="0.3"/>
  <pageSetup paperSize="9" scale="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I13" sqref="I13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5" bestFit="1" customWidth="1"/>
  </cols>
  <sheetData>
    <row r="1" spans="1:23" x14ac:dyDescent="0.45">
      <c r="A1" s="22" t="s">
        <v>114</v>
      </c>
      <c r="B1" s="23"/>
      <c r="C1" s="24"/>
      <c r="D1" s="24"/>
    </row>
    <row r="2" spans="1:23" x14ac:dyDescent="0.45">
      <c r="B2"/>
      <c r="T2" s="137"/>
      <c r="U2" s="137"/>
      <c r="V2" s="152">
        <f>'進捗状況 (都道府県別)'!H3</f>
        <v>44839</v>
      </c>
      <c r="W2" s="152"/>
    </row>
    <row r="3" spans="1:23" ht="37.5" customHeight="1" x14ac:dyDescent="0.45">
      <c r="A3" s="138" t="s">
        <v>2</v>
      </c>
      <c r="B3" s="151" t="str">
        <f>_xlfn.CONCAT("接種回数
（",TEXT('進捗状況 (都道府県別)'!H3-1,"m月d日"),"まで）")</f>
        <v>接種回数
（10月4日まで）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22"/>
      <c r="P3" s="134" t="str">
        <f>_xlfn.CONCAT("接種回数
（",TEXT('進捗状況 (都道府県別)'!H3-1,"m月d日"),"まで）","※4")</f>
        <v>接種回数
（10月4日まで）※4</v>
      </c>
      <c r="Q3" s="135"/>
      <c r="R3" s="135"/>
      <c r="S3" s="135"/>
      <c r="T3" s="135"/>
      <c r="U3" s="135"/>
      <c r="V3" s="135"/>
      <c r="W3" s="136"/>
    </row>
    <row r="4" spans="1:23" ht="18.75" customHeight="1" x14ac:dyDescent="0.45">
      <c r="A4" s="139"/>
      <c r="B4" s="141" t="s">
        <v>11</v>
      </c>
      <c r="C4" s="142" t="s">
        <v>115</v>
      </c>
      <c r="D4" s="142"/>
      <c r="E4" s="142"/>
      <c r="F4" s="143" t="s">
        <v>143</v>
      </c>
      <c r="G4" s="144"/>
      <c r="H4" s="145"/>
      <c r="I4" s="143" t="s">
        <v>116</v>
      </c>
      <c r="J4" s="144"/>
      <c r="K4" s="145"/>
      <c r="L4" s="148" t="s">
        <v>117</v>
      </c>
      <c r="M4" s="149"/>
      <c r="N4" s="150"/>
      <c r="P4" s="112" t="s">
        <v>118</v>
      </c>
      <c r="Q4" s="112"/>
      <c r="R4" s="146" t="s">
        <v>144</v>
      </c>
      <c r="S4" s="146"/>
      <c r="T4" s="147" t="s">
        <v>116</v>
      </c>
      <c r="U4" s="147"/>
      <c r="V4" s="133" t="s">
        <v>119</v>
      </c>
      <c r="W4" s="133"/>
    </row>
    <row r="5" spans="1:23" ht="36" x14ac:dyDescent="0.45">
      <c r="A5" s="140"/>
      <c r="B5" s="141"/>
      <c r="C5" s="34" t="s">
        <v>120</v>
      </c>
      <c r="D5" s="34" t="s">
        <v>91</v>
      </c>
      <c r="E5" s="34" t="s">
        <v>92</v>
      </c>
      <c r="F5" s="34" t="s">
        <v>120</v>
      </c>
      <c r="G5" s="34" t="s">
        <v>91</v>
      </c>
      <c r="H5" s="34" t="s">
        <v>92</v>
      </c>
      <c r="I5" s="34" t="s">
        <v>120</v>
      </c>
      <c r="J5" s="34" t="s">
        <v>91</v>
      </c>
      <c r="K5" s="34" t="s">
        <v>92</v>
      </c>
      <c r="L5" s="55" t="s">
        <v>120</v>
      </c>
      <c r="M5" s="55" t="s">
        <v>91</v>
      </c>
      <c r="N5" s="55" t="s">
        <v>92</v>
      </c>
      <c r="P5" s="35" t="s">
        <v>121</v>
      </c>
      <c r="Q5" s="35" t="s">
        <v>122</v>
      </c>
      <c r="R5" s="35" t="s">
        <v>123</v>
      </c>
      <c r="S5" s="35" t="s">
        <v>124</v>
      </c>
      <c r="T5" s="35" t="s">
        <v>123</v>
      </c>
      <c r="U5" s="35" t="s">
        <v>122</v>
      </c>
      <c r="V5" s="35" t="s">
        <v>125</v>
      </c>
      <c r="W5" s="35" t="s">
        <v>122</v>
      </c>
    </row>
    <row r="6" spans="1:23" x14ac:dyDescent="0.45">
      <c r="A6" s="28" t="s">
        <v>126</v>
      </c>
      <c r="B6" s="36">
        <f>SUM(B7:B53)</f>
        <v>194791459</v>
      </c>
      <c r="C6" s="36">
        <f>SUM(C7:C53)</f>
        <v>162219793</v>
      </c>
      <c r="D6" s="36">
        <f>SUM(D7:D53)</f>
        <v>81354595</v>
      </c>
      <c r="E6" s="37">
        <f>SUM(E7:E53)</f>
        <v>80865198</v>
      </c>
      <c r="F6" s="37">
        <f t="shared" ref="F6:T6" si="0">SUM(F7:F53)</f>
        <v>32388843</v>
      </c>
      <c r="G6" s="37">
        <f>SUM(G7:G53)</f>
        <v>16244787</v>
      </c>
      <c r="H6" s="37">
        <f t="shared" ref="H6:N6" si="1">SUM(H7:H53)</f>
        <v>16144056</v>
      </c>
      <c r="I6" s="37">
        <f>SUM(I7:I53)</f>
        <v>117830</v>
      </c>
      <c r="J6" s="37">
        <f t="shared" si="1"/>
        <v>58695</v>
      </c>
      <c r="K6" s="37">
        <f t="shared" si="1"/>
        <v>59135</v>
      </c>
      <c r="L6" s="56">
        <f>SUM(L7:L53)</f>
        <v>64993</v>
      </c>
      <c r="M6" s="56">
        <f t="shared" si="1"/>
        <v>34948</v>
      </c>
      <c r="N6" s="56">
        <f t="shared" si="1"/>
        <v>30045</v>
      </c>
      <c r="O6" s="38"/>
      <c r="P6" s="37">
        <f>SUM(P7:P53)</f>
        <v>193742620</v>
      </c>
      <c r="Q6" s="39">
        <f>C6/P6</f>
        <v>0.83729534059155386</v>
      </c>
      <c r="R6" s="37">
        <f t="shared" si="0"/>
        <v>35879450</v>
      </c>
      <c r="S6" s="40">
        <f>F6/R6</f>
        <v>0.90271291784015639</v>
      </c>
      <c r="T6" s="37">
        <f t="shared" si="0"/>
        <v>205240</v>
      </c>
      <c r="U6" s="40">
        <f>I6/T6</f>
        <v>0.57410836094328588</v>
      </c>
      <c r="V6" s="37">
        <f t="shared" ref="V6" si="2">SUM(V7:V53)</f>
        <v>674600</v>
      </c>
      <c r="W6" s="40">
        <f>L6/V6</f>
        <v>9.6343018084790982E-2</v>
      </c>
    </row>
    <row r="7" spans="1:23" x14ac:dyDescent="0.45">
      <c r="A7" s="41" t="s">
        <v>12</v>
      </c>
      <c r="B7" s="36">
        <v>7991904</v>
      </c>
      <c r="C7" s="36">
        <v>6488940</v>
      </c>
      <c r="D7" s="36">
        <v>3254772</v>
      </c>
      <c r="E7" s="37">
        <v>3234168</v>
      </c>
      <c r="F7" s="42">
        <v>1499094</v>
      </c>
      <c r="G7" s="37">
        <v>751550</v>
      </c>
      <c r="H7" s="37">
        <v>747544</v>
      </c>
      <c r="I7" s="37">
        <v>871</v>
      </c>
      <c r="J7" s="37">
        <v>428</v>
      </c>
      <c r="K7" s="37">
        <v>443</v>
      </c>
      <c r="L7" s="56">
        <v>2999</v>
      </c>
      <c r="M7" s="56">
        <v>1561</v>
      </c>
      <c r="N7" s="56">
        <v>1438</v>
      </c>
      <c r="O7" s="38"/>
      <c r="P7" s="37">
        <v>8083110</v>
      </c>
      <c r="Q7" s="39">
        <v>0.80277764375345628</v>
      </c>
      <c r="R7" s="43">
        <v>1601000</v>
      </c>
      <c r="S7" s="39">
        <v>0.93634853216739533</v>
      </c>
      <c r="T7" s="37">
        <v>900</v>
      </c>
      <c r="U7" s="40">
        <v>0.96777777777777774</v>
      </c>
      <c r="V7" s="37">
        <v>38570</v>
      </c>
      <c r="W7" s="40">
        <v>7.7754731656728027E-2</v>
      </c>
    </row>
    <row r="8" spans="1:23" x14ac:dyDescent="0.45">
      <c r="A8" s="41" t="s">
        <v>13</v>
      </c>
      <c r="B8" s="36">
        <v>2057920</v>
      </c>
      <c r="C8" s="36">
        <v>1865988</v>
      </c>
      <c r="D8" s="36">
        <v>935245</v>
      </c>
      <c r="E8" s="37">
        <v>930743</v>
      </c>
      <c r="F8" s="42">
        <v>188810</v>
      </c>
      <c r="G8" s="37">
        <v>94860</v>
      </c>
      <c r="H8" s="37">
        <v>93950</v>
      </c>
      <c r="I8" s="37">
        <v>2429</v>
      </c>
      <c r="J8" s="37">
        <v>1217</v>
      </c>
      <c r="K8" s="37">
        <v>1212</v>
      </c>
      <c r="L8" s="56">
        <v>693</v>
      </c>
      <c r="M8" s="56">
        <v>366</v>
      </c>
      <c r="N8" s="56">
        <v>327</v>
      </c>
      <c r="O8" s="38"/>
      <c r="P8" s="37">
        <v>2111495</v>
      </c>
      <c r="Q8" s="39">
        <v>0.88372835360727831</v>
      </c>
      <c r="R8" s="43">
        <v>201150</v>
      </c>
      <c r="S8" s="39">
        <v>0.93865274670643795</v>
      </c>
      <c r="T8" s="37">
        <v>3900</v>
      </c>
      <c r="U8" s="40">
        <v>0.62282051282051287</v>
      </c>
      <c r="V8" s="37">
        <v>3200</v>
      </c>
      <c r="W8" s="40">
        <v>0.21656249999999999</v>
      </c>
    </row>
    <row r="9" spans="1:23" x14ac:dyDescent="0.45">
      <c r="A9" s="41" t="s">
        <v>14</v>
      </c>
      <c r="B9" s="36">
        <v>1978762</v>
      </c>
      <c r="C9" s="36">
        <v>1733290</v>
      </c>
      <c r="D9" s="36">
        <v>869192</v>
      </c>
      <c r="E9" s="37">
        <v>864098</v>
      </c>
      <c r="F9" s="42">
        <v>245067</v>
      </c>
      <c r="G9" s="37">
        <v>122999</v>
      </c>
      <c r="H9" s="37">
        <v>122068</v>
      </c>
      <c r="I9" s="37">
        <v>99</v>
      </c>
      <c r="J9" s="37">
        <v>50</v>
      </c>
      <c r="K9" s="37">
        <v>49</v>
      </c>
      <c r="L9" s="56">
        <v>306</v>
      </c>
      <c r="M9" s="56">
        <v>171</v>
      </c>
      <c r="N9" s="56">
        <v>135</v>
      </c>
      <c r="O9" s="38"/>
      <c r="P9" s="37">
        <v>2060935</v>
      </c>
      <c r="Q9" s="39">
        <v>0.84102118698551875</v>
      </c>
      <c r="R9" s="43">
        <v>242400</v>
      </c>
      <c r="S9" s="39">
        <v>1.0110024752475248</v>
      </c>
      <c r="T9" s="37">
        <v>360</v>
      </c>
      <c r="U9" s="40">
        <v>0.27500000000000002</v>
      </c>
      <c r="V9" s="37">
        <v>2040</v>
      </c>
      <c r="W9" s="40">
        <v>0.15</v>
      </c>
    </row>
    <row r="10" spans="1:23" x14ac:dyDescent="0.45">
      <c r="A10" s="41" t="s">
        <v>15</v>
      </c>
      <c r="B10" s="36">
        <v>3577620</v>
      </c>
      <c r="C10" s="36">
        <v>2834460</v>
      </c>
      <c r="D10" s="36">
        <v>1421158</v>
      </c>
      <c r="E10" s="37">
        <v>1413302</v>
      </c>
      <c r="F10" s="42">
        <v>742001</v>
      </c>
      <c r="G10" s="37">
        <v>371901</v>
      </c>
      <c r="H10" s="37">
        <v>370100</v>
      </c>
      <c r="I10" s="37">
        <v>56</v>
      </c>
      <c r="J10" s="37">
        <v>20</v>
      </c>
      <c r="K10" s="37">
        <v>36</v>
      </c>
      <c r="L10" s="56">
        <v>1103</v>
      </c>
      <c r="M10" s="56">
        <v>571</v>
      </c>
      <c r="N10" s="56">
        <v>532</v>
      </c>
      <c r="O10" s="38"/>
      <c r="P10" s="37">
        <v>3517355</v>
      </c>
      <c r="Q10" s="39">
        <v>0.80584985024258282</v>
      </c>
      <c r="R10" s="43">
        <v>886500</v>
      </c>
      <c r="S10" s="39">
        <v>0.83700056401579248</v>
      </c>
      <c r="T10" s="37">
        <v>340</v>
      </c>
      <c r="U10" s="40">
        <v>0.16470588235294117</v>
      </c>
      <c r="V10" s="37">
        <v>14650</v>
      </c>
      <c r="W10" s="40">
        <v>7.5290102389078503E-2</v>
      </c>
    </row>
    <row r="11" spans="1:23" x14ac:dyDescent="0.45">
      <c r="A11" s="41" t="s">
        <v>16</v>
      </c>
      <c r="B11" s="36">
        <v>1599989</v>
      </c>
      <c r="C11" s="36">
        <v>1503174</v>
      </c>
      <c r="D11" s="36">
        <v>753033</v>
      </c>
      <c r="E11" s="37">
        <v>750141</v>
      </c>
      <c r="F11" s="42">
        <v>96324</v>
      </c>
      <c r="G11" s="37">
        <v>48463</v>
      </c>
      <c r="H11" s="37">
        <v>47861</v>
      </c>
      <c r="I11" s="37">
        <v>67</v>
      </c>
      <c r="J11" s="37">
        <v>34</v>
      </c>
      <c r="K11" s="37">
        <v>33</v>
      </c>
      <c r="L11" s="56">
        <v>424</v>
      </c>
      <c r="M11" s="56">
        <v>214</v>
      </c>
      <c r="N11" s="56">
        <v>210</v>
      </c>
      <c r="O11" s="38"/>
      <c r="P11" s="37">
        <v>1645135</v>
      </c>
      <c r="Q11" s="39">
        <v>0.9137086014217678</v>
      </c>
      <c r="R11" s="43">
        <v>101300</v>
      </c>
      <c r="S11" s="39">
        <v>0.95087857847976309</v>
      </c>
      <c r="T11" s="37">
        <v>140</v>
      </c>
      <c r="U11" s="40">
        <v>0.47857142857142859</v>
      </c>
      <c r="V11" s="37">
        <v>2780</v>
      </c>
      <c r="W11" s="40">
        <v>0.15251798561151078</v>
      </c>
    </row>
    <row r="12" spans="1:23" x14ac:dyDescent="0.45">
      <c r="A12" s="41" t="s">
        <v>17</v>
      </c>
      <c r="B12" s="36">
        <v>1751920</v>
      </c>
      <c r="C12" s="36">
        <v>1673099</v>
      </c>
      <c r="D12" s="36">
        <v>838706</v>
      </c>
      <c r="E12" s="37">
        <v>834393</v>
      </c>
      <c r="F12" s="42">
        <v>78142</v>
      </c>
      <c r="G12" s="37">
        <v>39131</v>
      </c>
      <c r="H12" s="37">
        <v>39011</v>
      </c>
      <c r="I12" s="37">
        <v>161</v>
      </c>
      <c r="J12" s="37">
        <v>80</v>
      </c>
      <c r="K12" s="37">
        <v>81</v>
      </c>
      <c r="L12" s="56">
        <v>518</v>
      </c>
      <c r="M12" s="56">
        <v>261</v>
      </c>
      <c r="N12" s="56">
        <v>257</v>
      </c>
      <c r="O12" s="38"/>
      <c r="P12" s="37">
        <v>1840725</v>
      </c>
      <c r="Q12" s="39">
        <v>0.90893479471403926</v>
      </c>
      <c r="R12" s="43">
        <v>75350</v>
      </c>
      <c r="S12" s="39">
        <v>1.0370537491705374</v>
      </c>
      <c r="T12" s="37">
        <v>340</v>
      </c>
      <c r="U12" s="40">
        <v>0.47352941176470587</v>
      </c>
      <c r="V12" s="37">
        <v>2950</v>
      </c>
      <c r="W12" s="40">
        <v>0.17559322033898306</v>
      </c>
    </row>
    <row r="13" spans="1:23" x14ac:dyDescent="0.45">
      <c r="A13" s="41" t="s">
        <v>18</v>
      </c>
      <c r="B13" s="36">
        <v>2988405</v>
      </c>
      <c r="C13" s="36">
        <v>2778611</v>
      </c>
      <c r="D13" s="36">
        <v>1393722</v>
      </c>
      <c r="E13" s="37">
        <v>1384889</v>
      </c>
      <c r="F13" s="42">
        <v>208378</v>
      </c>
      <c r="G13" s="37">
        <v>104665</v>
      </c>
      <c r="H13" s="37">
        <v>103713</v>
      </c>
      <c r="I13" s="37">
        <v>254</v>
      </c>
      <c r="J13" s="37">
        <v>126</v>
      </c>
      <c r="K13" s="37">
        <v>128</v>
      </c>
      <c r="L13" s="56">
        <v>1162</v>
      </c>
      <c r="M13" s="56">
        <v>688</v>
      </c>
      <c r="N13" s="56">
        <v>474</v>
      </c>
      <c r="O13" s="38"/>
      <c r="P13" s="37">
        <v>3190840</v>
      </c>
      <c r="Q13" s="39">
        <v>0.87080862719534669</v>
      </c>
      <c r="R13" s="43">
        <v>201450</v>
      </c>
      <c r="S13" s="39">
        <v>1.0343906676594687</v>
      </c>
      <c r="T13" s="37">
        <v>660</v>
      </c>
      <c r="U13" s="40">
        <v>0.38484848484848483</v>
      </c>
      <c r="V13" s="37">
        <v>12920</v>
      </c>
      <c r="W13" s="40">
        <v>8.9938080495356038E-2</v>
      </c>
    </row>
    <row r="14" spans="1:23" x14ac:dyDescent="0.45">
      <c r="A14" s="41" t="s">
        <v>19</v>
      </c>
      <c r="B14" s="36">
        <v>4673682</v>
      </c>
      <c r="C14" s="36">
        <v>3799980</v>
      </c>
      <c r="D14" s="36">
        <v>1905031</v>
      </c>
      <c r="E14" s="37">
        <v>1894949</v>
      </c>
      <c r="F14" s="42">
        <v>871828</v>
      </c>
      <c r="G14" s="37">
        <v>437310</v>
      </c>
      <c r="H14" s="37">
        <v>434518</v>
      </c>
      <c r="I14" s="37">
        <v>370</v>
      </c>
      <c r="J14" s="37">
        <v>176</v>
      </c>
      <c r="K14" s="37">
        <v>194</v>
      </c>
      <c r="L14" s="56">
        <v>1504</v>
      </c>
      <c r="M14" s="56">
        <v>768</v>
      </c>
      <c r="N14" s="56">
        <v>736</v>
      </c>
      <c r="O14" s="38"/>
      <c r="P14" s="37">
        <v>4509275</v>
      </c>
      <c r="Q14" s="39">
        <v>0.84270309528693632</v>
      </c>
      <c r="R14" s="43">
        <v>935650</v>
      </c>
      <c r="S14" s="39">
        <v>0.93178859616309517</v>
      </c>
      <c r="T14" s="37">
        <v>960</v>
      </c>
      <c r="U14" s="40">
        <v>0.38541666666666669</v>
      </c>
      <c r="V14" s="37">
        <v>8280</v>
      </c>
      <c r="W14" s="40">
        <v>0.18164251207729468</v>
      </c>
    </row>
    <row r="15" spans="1:23" x14ac:dyDescent="0.45">
      <c r="A15" s="44" t="s">
        <v>20</v>
      </c>
      <c r="B15" s="36">
        <v>3106682</v>
      </c>
      <c r="C15" s="36">
        <v>2721473</v>
      </c>
      <c r="D15" s="36">
        <v>1364297</v>
      </c>
      <c r="E15" s="37">
        <v>1357176</v>
      </c>
      <c r="F15" s="42">
        <v>382932</v>
      </c>
      <c r="G15" s="37">
        <v>192524</v>
      </c>
      <c r="H15" s="37">
        <v>190408</v>
      </c>
      <c r="I15" s="37">
        <v>837</v>
      </c>
      <c r="J15" s="37">
        <v>412</v>
      </c>
      <c r="K15" s="37">
        <v>425</v>
      </c>
      <c r="L15" s="56">
        <v>1440</v>
      </c>
      <c r="M15" s="56">
        <v>817</v>
      </c>
      <c r="N15" s="56">
        <v>623</v>
      </c>
      <c r="O15" s="38"/>
      <c r="P15" s="37">
        <v>3126750</v>
      </c>
      <c r="Q15" s="39">
        <v>0.87038394499080518</v>
      </c>
      <c r="R15" s="43">
        <v>404150</v>
      </c>
      <c r="S15" s="39">
        <v>0.94749969070889517</v>
      </c>
      <c r="T15" s="37">
        <v>1320</v>
      </c>
      <c r="U15" s="40">
        <v>0.63409090909090904</v>
      </c>
      <c r="V15" s="37">
        <v>13710</v>
      </c>
      <c r="W15" s="40">
        <v>0.10503282275711159</v>
      </c>
    </row>
    <row r="16" spans="1:23" x14ac:dyDescent="0.45">
      <c r="A16" s="41" t="s">
        <v>21</v>
      </c>
      <c r="B16" s="36">
        <v>3022819</v>
      </c>
      <c r="C16" s="36">
        <v>2170326</v>
      </c>
      <c r="D16" s="36">
        <v>1088680</v>
      </c>
      <c r="E16" s="37">
        <v>1081646</v>
      </c>
      <c r="F16" s="42">
        <v>851590</v>
      </c>
      <c r="G16" s="37">
        <v>426996</v>
      </c>
      <c r="H16" s="37">
        <v>424594</v>
      </c>
      <c r="I16" s="37">
        <v>226</v>
      </c>
      <c r="J16" s="37">
        <v>94</v>
      </c>
      <c r="K16" s="37">
        <v>132</v>
      </c>
      <c r="L16" s="56">
        <v>677</v>
      </c>
      <c r="M16" s="56">
        <v>374</v>
      </c>
      <c r="N16" s="56">
        <v>303</v>
      </c>
      <c r="O16" s="38"/>
      <c r="P16" s="37">
        <v>2805615</v>
      </c>
      <c r="Q16" s="39">
        <v>0.77356515416406024</v>
      </c>
      <c r="R16" s="43">
        <v>906900</v>
      </c>
      <c r="S16" s="39">
        <v>0.93901201896570741</v>
      </c>
      <c r="T16" s="37">
        <v>440</v>
      </c>
      <c r="U16" s="40">
        <v>0.51363636363636367</v>
      </c>
      <c r="V16" s="37">
        <v>5790</v>
      </c>
      <c r="W16" s="40">
        <v>0.11692573402417962</v>
      </c>
    </row>
    <row r="17" spans="1:23" x14ac:dyDescent="0.45">
      <c r="A17" s="41" t="s">
        <v>22</v>
      </c>
      <c r="B17" s="36">
        <v>11653110</v>
      </c>
      <c r="C17" s="36">
        <v>9950199</v>
      </c>
      <c r="D17" s="36">
        <v>4996121</v>
      </c>
      <c r="E17" s="37">
        <v>4954078</v>
      </c>
      <c r="F17" s="42">
        <v>1681903</v>
      </c>
      <c r="G17" s="37">
        <v>842494</v>
      </c>
      <c r="H17" s="37">
        <v>839409</v>
      </c>
      <c r="I17" s="37">
        <v>18130</v>
      </c>
      <c r="J17" s="37">
        <v>9061</v>
      </c>
      <c r="K17" s="37">
        <v>9069</v>
      </c>
      <c r="L17" s="56">
        <v>2878</v>
      </c>
      <c r="M17" s="56">
        <v>1511</v>
      </c>
      <c r="N17" s="56">
        <v>1367</v>
      </c>
      <c r="O17" s="38"/>
      <c r="P17" s="37">
        <v>11829340</v>
      </c>
      <c r="Q17" s="39">
        <v>0.841145744394869</v>
      </c>
      <c r="R17" s="43">
        <v>771550</v>
      </c>
      <c r="S17" s="39">
        <v>2.1799014969865853</v>
      </c>
      <c r="T17" s="37">
        <v>37920</v>
      </c>
      <c r="U17" s="40">
        <v>0.47811181434599154</v>
      </c>
      <c r="V17" s="37">
        <v>31150</v>
      </c>
      <c r="W17" s="40">
        <v>9.2391653290529702E-2</v>
      </c>
    </row>
    <row r="18" spans="1:23" x14ac:dyDescent="0.45">
      <c r="A18" s="41" t="s">
        <v>23</v>
      </c>
      <c r="B18" s="36">
        <v>9957981</v>
      </c>
      <c r="C18" s="36">
        <v>8245075</v>
      </c>
      <c r="D18" s="36">
        <v>4135981</v>
      </c>
      <c r="E18" s="37">
        <v>4109094</v>
      </c>
      <c r="F18" s="42">
        <v>1709049</v>
      </c>
      <c r="G18" s="37">
        <v>856384</v>
      </c>
      <c r="H18" s="37">
        <v>852665</v>
      </c>
      <c r="I18" s="37">
        <v>832</v>
      </c>
      <c r="J18" s="37">
        <v>373</v>
      </c>
      <c r="K18" s="37">
        <v>459</v>
      </c>
      <c r="L18" s="56">
        <v>3025</v>
      </c>
      <c r="M18" s="56">
        <v>1620</v>
      </c>
      <c r="N18" s="56">
        <v>1405</v>
      </c>
      <c r="O18" s="38"/>
      <c r="P18" s="37">
        <v>9756155</v>
      </c>
      <c r="Q18" s="39">
        <v>0.84511521188419003</v>
      </c>
      <c r="R18" s="43">
        <v>738100</v>
      </c>
      <c r="S18" s="39">
        <v>2.3154708034141716</v>
      </c>
      <c r="T18" s="37">
        <v>4860</v>
      </c>
      <c r="U18" s="40">
        <v>0.17119341563786009</v>
      </c>
      <c r="V18" s="37">
        <v>23720</v>
      </c>
      <c r="W18" s="40">
        <v>0.12752951096121418</v>
      </c>
    </row>
    <row r="19" spans="1:23" x14ac:dyDescent="0.45">
      <c r="A19" s="41" t="s">
        <v>24</v>
      </c>
      <c r="B19" s="36">
        <v>21417365</v>
      </c>
      <c r="C19" s="36">
        <v>16021056</v>
      </c>
      <c r="D19" s="36">
        <v>8040054</v>
      </c>
      <c r="E19" s="37">
        <v>7981002</v>
      </c>
      <c r="F19" s="42">
        <v>5373709</v>
      </c>
      <c r="G19" s="37">
        <v>2695398</v>
      </c>
      <c r="H19" s="37">
        <v>2678311</v>
      </c>
      <c r="I19" s="37">
        <v>13697</v>
      </c>
      <c r="J19" s="37">
        <v>6790</v>
      </c>
      <c r="K19" s="37">
        <v>6907</v>
      </c>
      <c r="L19" s="56">
        <v>8903</v>
      </c>
      <c r="M19" s="56">
        <v>4838</v>
      </c>
      <c r="N19" s="56">
        <v>4065</v>
      </c>
      <c r="O19" s="38"/>
      <c r="P19" s="37">
        <v>19478450</v>
      </c>
      <c r="Q19" s="39">
        <v>0.82250158508505555</v>
      </c>
      <c r="R19" s="43">
        <v>10345750</v>
      </c>
      <c r="S19" s="39">
        <v>0.51941222241016838</v>
      </c>
      <c r="T19" s="37">
        <v>43840</v>
      </c>
      <c r="U19" s="40">
        <v>0.31243156934306571</v>
      </c>
      <c r="V19" s="37">
        <v>71920</v>
      </c>
      <c r="W19" s="40">
        <v>0.12379032258064517</v>
      </c>
    </row>
    <row r="20" spans="1:23" x14ac:dyDescent="0.45">
      <c r="A20" s="41" t="s">
        <v>25</v>
      </c>
      <c r="B20" s="36">
        <v>14472976</v>
      </c>
      <c r="C20" s="36">
        <v>11117045</v>
      </c>
      <c r="D20" s="36">
        <v>5574913</v>
      </c>
      <c r="E20" s="37">
        <v>5542132</v>
      </c>
      <c r="F20" s="42">
        <v>3344860</v>
      </c>
      <c r="G20" s="37">
        <v>1675707</v>
      </c>
      <c r="H20" s="37">
        <v>1669153</v>
      </c>
      <c r="I20" s="37">
        <v>6129</v>
      </c>
      <c r="J20" s="37">
        <v>3053</v>
      </c>
      <c r="K20" s="37">
        <v>3076</v>
      </c>
      <c r="L20" s="56">
        <v>4942</v>
      </c>
      <c r="M20" s="56">
        <v>2641</v>
      </c>
      <c r="N20" s="56">
        <v>2301</v>
      </c>
      <c r="O20" s="38"/>
      <c r="P20" s="37">
        <v>12822345</v>
      </c>
      <c r="Q20" s="39">
        <v>0.86700560622881384</v>
      </c>
      <c r="R20" s="43">
        <v>2047150</v>
      </c>
      <c r="S20" s="39">
        <v>1.6339105585814424</v>
      </c>
      <c r="T20" s="37">
        <v>11740</v>
      </c>
      <c r="U20" s="40">
        <v>0.52206132879045997</v>
      </c>
      <c r="V20" s="37">
        <v>36410</v>
      </c>
      <c r="W20" s="40">
        <v>0.13573194177423784</v>
      </c>
    </row>
    <row r="21" spans="1:23" x14ac:dyDescent="0.45">
      <c r="A21" s="41" t="s">
        <v>26</v>
      </c>
      <c r="B21" s="36">
        <v>3577851</v>
      </c>
      <c r="C21" s="36">
        <v>3004613</v>
      </c>
      <c r="D21" s="36">
        <v>1505279</v>
      </c>
      <c r="E21" s="37">
        <v>1499334</v>
      </c>
      <c r="F21" s="42">
        <v>571944</v>
      </c>
      <c r="G21" s="37">
        <v>286885</v>
      </c>
      <c r="H21" s="37">
        <v>285059</v>
      </c>
      <c r="I21" s="37">
        <v>77</v>
      </c>
      <c r="J21" s="37">
        <v>35</v>
      </c>
      <c r="K21" s="37">
        <v>42</v>
      </c>
      <c r="L21" s="56">
        <v>1217</v>
      </c>
      <c r="M21" s="56">
        <v>658</v>
      </c>
      <c r="N21" s="56">
        <v>559</v>
      </c>
      <c r="O21" s="38"/>
      <c r="P21" s="37">
        <v>3571195</v>
      </c>
      <c r="Q21" s="39">
        <v>0.84134666407183034</v>
      </c>
      <c r="R21" s="43">
        <v>612850</v>
      </c>
      <c r="S21" s="39">
        <v>0.93325283511462842</v>
      </c>
      <c r="T21" s="37">
        <v>440</v>
      </c>
      <c r="U21" s="40">
        <v>0.17499999999999999</v>
      </c>
      <c r="V21" s="37">
        <v>6280</v>
      </c>
      <c r="W21" s="40">
        <v>0.19378980891719746</v>
      </c>
    </row>
    <row r="22" spans="1:23" x14ac:dyDescent="0.45">
      <c r="A22" s="41" t="s">
        <v>27</v>
      </c>
      <c r="B22" s="36">
        <v>1685329</v>
      </c>
      <c r="C22" s="36">
        <v>1498454</v>
      </c>
      <c r="D22" s="36">
        <v>750829</v>
      </c>
      <c r="E22" s="37">
        <v>747625</v>
      </c>
      <c r="F22" s="42">
        <v>186432</v>
      </c>
      <c r="G22" s="37">
        <v>93448</v>
      </c>
      <c r="H22" s="37">
        <v>92984</v>
      </c>
      <c r="I22" s="37">
        <v>217</v>
      </c>
      <c r="J22" s="37">
        <v>107</v>
      </c>
      <c r="K22" s="37">
        <v>110</v>
      </c>
      <c r="L22" s="56">
        <v>226</v>
      </c>
      <c r="M22" s="56">
        <v>122</v>
      </c>
      <c r="N22" s="56">
        <v>104</v>
      </c>
      <c r="O22" s="38"/>
      <c r="P22" s="37">
        <v>1726380</v>
      </c>
      <c r="Q22" s="39">
        <v>0.86797460582258834</v>
      </c>
      <c r="R22" s="43">
        <v>191100</v>
      </c>
      <c r="S22" s="39">
        <v>0.97557299843014134</v>
      </c>
      <c r="T22" s="37">
        <v>540</v>
      </c>
      <c r="U22" s="40">
        <v>0.40185185185185185</v>
      </c>
      <c r="V22" s="37">
        <v>1400</v>
      </c>
      <c r="W22" s="40">
        <v>0.16142857142857142</v>
      </c>
    </row>
    <row r="23" spans="1:23" x14ac:dyDescent="0.45">
      <c r="A23" s="41" t="s">
        <v>28</v>
      </c>
      <c r="B23" s="36">
        <v>1745605</v>
      </c>
      <c r="C23" s="36">
        <v>1537778</v>
      </c>
      <c r="D23" s="36">
        <v>770736</v>
      </c>
      <c r="E23" s="37">
        <v>767042</v>
      </c>
      <c r="F23" s="42">
        <v>206053</v>
      </c>
      <c r="G23" s="37">
        <v>103368</v>
      </c>
      <c r="H23" s="37">
        <v>102685</v>
      </c>
      <c r="I23" s="37">
        <v>1011</v>
      </c>
      <c r="J23" s="37">
        <v>504</v>
      </c>
      <c r="K23" s="37">
        <v>507</v>
      </c>
      <c r="L23" s="56">
        <v>763</v>
      </c>
      <c r="M23" s="56">
        <v>426</v>
      </c>
      <c r="N23" s="56">
        <v>337</v>
      </c>
      <c r="O23" s="38"/>
      <c r="P23" s="37">
        <v>1720950</v>
      </c>
      <c r="Q23" s="39">
        <v>0.89356343879833811</v>
      </c>
      <c r="R23" s="43">
        <v>234550</v>
      </c>
      <c r="S23" s="39">
        <v>0.87850351737369425</v>
      </c>
      <c r="T23" s="37">
        <v>1280</v>
      </c>
      <c r="U23" s="40">
        <v>0.78984374999999996</v>
      </c>
      <c r="V23" s="37">
        <v>8950</v>
      </c>
      <c r="W23" s="40">
        <v>8.5251396648044694E-2</v>
      </c>
    </row>
    <row r="24" spans="1:23" x14ac:dyDescent="0.45">
      <c r="A24" s="41" t="s">
        <v>29</v>
      </c>
      <c r="B24" s="36">
        <v>1200313</v>
      </c>
      <c r="C24" s="36">
        <v>1056350</v>
      </c>
      <c r="D24" s="36">
        <v>529707</v>
      </c>
      <c r="E24" s="37">
        <v>526643</v>
      </c>
      <c r="F24" s="42">
        <v>143099</v>
      </c>
      <c r="G24" s="37">
        <v>71763</v>
      </c>
      <c r="H24" s="37">
        <v>71336</v>
      </c>
      <c r="I24" s="37">
        <v>70</v>
      </c>
      <c r="J24" s="37">
        <v>22</v>
      </c>
      <c r="K24" s="37">
        <v>48</v>
      </c>
      <c r="L24" s="56">
        <v>794</v>
      </c>
      <c r="M24" s="56">
        <v>419</v>
      </c>
      <c r="N24" s="56">
        <v>375</v>
      </c>
      <c r="O24" s="38"/>
      <c r="P24" s="37">
        <v>1233010</v>
      </c>
      <c r="Q24" s="39">
        <v>0.85672460077371637</v>
      </c>
      <c r="R24" s="43">
        <v>152550</v>
      </c>
      <c r="S24" s="39">
        <v>0.93804654211733862</v>
      </c>
      <c r="T24" s="37">
        <v>240</v>
      </c>
      <c r="U24" s="40">
        <v>0.29166666666666669</v>
      </c>
      <c r="V24" s="37">
        <v>8470</v>
      </c>
      <c r="W24" s="40">
        <v>9.374262101534829E-2</v>
      </c>
    </row>
    <row r="25" spans="1:23" x14ac:dyDescent="0.45">
      <c r="A25" s="41" t="s">
        <v>30</v>
      </c>
      <c r="B25" s="36">
        <v>1281557</v>
      </c>
      <c r="C25" s="36">
        <v>1130277</v>
      </c>
      <c r="D25" s="36">
        <v>566552</v>
      </c>
      <c r="E25" s="37">
        <v>563725</v>
      </c>
      <c r="F25" s="42">
        <v>150677</v>
      </c>
      <c r="G25" s="37">
        <v>75608</v>
      </c>
      <c r="H25" s="37">
        <v>75069</v>
      </c>
      <c r="I25" s="37">
        <v>33</v>
      </c>
      <c r="J25" s="37">
        <v>12</v>
      </c>
      <c r="K25" s="37">
        <v>21</v>
      </c>
      <c r="L25" s="56">
        <v>570</v>
      </c>
      <c r="M25" s="56">
        <v>307</v>
      </c>
      <c r="N25" s="56">
        <v>263</v>
      </c>
      <c r="O25" s="38"/>
      <c r="P25" s="37">
        <v>1403400</v>
      </c>
      <c r="Q25" s="39">
        <v>0.8053847798204361</v>
      </c>
      <c r="R25" s="43">
        <v>149700</v>
      </c>
      <c r="S25" s="39">
        <v>1.0065263861055445</v>
      </c>
      <c r="T25" s="37">
        <v>480</v>
      </c>
      <c r="U25" s="40">
        <v>6.8750000000000006E-2</v>
      </c>
      <c r="V25" s="37">
        <v>7750</v>
      </c>
      <c r="W25" s="40">
        <v>7.3548387096774193E-2</v>
      </c>
    </row>
    <row r="26" spans="1:23" x14ac:dyDescent="0.45">
      <c r="A26" s="41" t="s">
        <v>31</v>
      </c>
      <c r="B26" s="36">
        <v>3262826</v>
      </c>
      <c r="C26" s="36">
        <v>2969786</v>
      </c>
      <c r="D26" s="36">
        <v>1488391</v>
      </c>
      <c r="E26" s="37">
        <v>1481395</v>
      </c>
      <c r="F26" s="42">
        <v>290880</v>
      </c>
      <c r="G26" s="37">
        <v>145947</v>
      </c>
      <c r="H26" s="37">
        <v>144933</v>
      </c>
      <c r="I26" s="37">
        <v>122</v>
      </c>
      <c r="J26" s="37">
        <v>55</v>
      </c>
      <c r="K26" s="37">
        <v>67</v>
      </c>
      <c r="L26" s="56">
        <v>2038</v>
      </c>
      <c r="M26" s="56">
        <v>1048</v>
      </c>
      <c r="N26" s="56">
        <v>990</v>
      </c>
      <c r="O26" s="38"/>
      <c r="P26" s="37">
        <v>3461020</v>
      </c>
      <c r="Q26" s="39">
        <v>0.8580666971008547</v>
      </c>
      <c r="R26" s="43">
        <v>289200</v>
      </c>
      <c r="S26" s="39">
        <v>1.0058091286307054</v>
      </c>
      <c r="T26" s="37">
        <v>140</v>
      </c>
      <c r="U26" s="40">
        <v>0.87142857142857144</v>
      </c>
      <c r="V26" s="37">
        <v>19220</v>
      </c>
      <c r="W26" s="40">
        <v>0.1060353798126951</v>
      </c>
    </row>
    <row r="27" spans="1:23" x14ac:dyDescent="0.45">
      <c r="A27" s="41" t="s">
        <v>32</v>
      </c>
      <c r="B27" s="36">
        <v>3134893</v>
      </c>
      <c r="C27" s="36">
        <v>2792875</v>
      </c>
      <c r="D27" s="36">
        <v>1398754</v>
      </c>
      <c r="E27" s="37">
        <v>1394121</v>
      </c>
      <c r="F27" s="42">
        <v>339308</v>
      </c>
      <c r="G27" s="37">
        <v>170785</v>
      </c>
      <c r="H27" s="37">
        <v>168523</v>
      </c>
      <c r="I27" s="37">
        <v>2139</v>
      </c>
      <c r="J27" s="37">
        <v>1065</v>
      </c>
      <c r="K27" s="37">
        <v>1074</v>
      </c>
      <c r="L27" s="56">
        <v>571</v>
      </c>
      <c r="M27" s="56">
        <v>292</v>
      </c>
      <c r="N27" s="56">
        <v>279</v>
      </c>
      <c r="O27" s="38"/>
      <c r="P27" s="37">
        <v>3350775</v>
      </c>
      <c r="Q27" s="39">
        <v>0.83350120494512459</v>
      </c>
      <c r="R27" s="43">
        <v>303950</v>
      </c>
      <c r="S27" s="39">
        <v>1.1163283434775457</v>
      </c>
      <c r="T27" s="37">
        <v>2780</v>
      </c>
      <c r="U27" s="40">
        <v>0.76942446043165469</v>
      </c>
      <c r="V27" s="37">
        <v>7950</v>
      </c>
      <c r="W27" s="40">
        <v>7.1823899371069186E-2</v>
      </c>
    </row>
    <row r="28" spans="1:23" x14ac:dyDescent="0.45">
      <c r="A28" s="41" t="s">
        <v>33</v>
      </c>
      <c r="B28" s="36">
        <v>5963291</v>
      </c>
      <c r="C28" s="36">
        <v>5176291</v>
      </c>
      <c r="D28" s="36">
        <v>2595169</v>
      </c>
      <c r="E28" s="37">
        <v>2581122</v>
      </c>
      <c r="F28" s="42">
        <v>783377</v>
      </c>
      <c r="G28" s="37">
        <v>392639</v>
      </c>
      <c r="H28" s="37">
        <v>390738</v>
      </c>
      <c r="I28" s="37">
        <v>205</v>
      </c>
      <c r="J28" s="37">
        <v>90</v>
      </c>
      <c r="K28" s="37">
        <v>115</v>
      </c>
      <c r="L28" s="56">
        <v>3418</v>
      </c>
      <c r="M28" s="56">
        <v>1764</v>
      </c>
      <c r="N28" s="56">
        <v>1654</v>
      </c>
      <c r="O28" s="38"/>
      <c r="P28" s="37">
        <v>5971090</v>
      </c>
      <c r="Q28" s="39">
        <v>0.86689214197072895</v>
      </c>
      <c r="R28" s="43">
        <v>792300</v>
      </c>
      <c r="S28" s="39">
        <v>0.98873785182380414</v>
      </c>
      <c r="T28" s="37">
        <v>1260</v>
      </c>
      <c r="U28" s="40">
        <v>0.1626984126984127</v>
      </c>
      <c r="V28" s="37">
        <v>66480</v>
      </c>
      <c r="W28" s="40">
        <v>5.1413959085439227E-2</v>
      </c>
    </row>
    <row r="29" spans="1:23" x14ac:dyDescent="0.45">
      <c r="A29" s="41" t="s">
        <v>34</v>
      </c>
      <c r="B29" s="36">
        <v>11290777</v>
      </c>
      <c r="C29" s="36">
        <v>8849842</v>
      </c>
      <c r="D29" s="36">
        <v>4436323</v>
      </c>
      <c r="E29" s="37">
        <v>4413519</v>
      </c>
      <c r="F29" s="42">
        <v>2437613</v>
      </c>
      <c r="G29" s="37">
        <v>1222500</v>
      </c>
      <c r="H29" s="37">
        <v>1215113</v>
      </c>
      <c r="I29" s="37">
        <v>761</v>
      </c>
      <c r="J29" s="37">
        <v>330</v>
      </c>
      <c r="K29" s="37">
        <v>431</v>
      </c>
      <c r="L29" s="56">
        <v>2561</v>
      </c>
      <c r="M29" s="56">
        <v>1376</v>
      </c>
      <c r="N29" s="56">
        <v>1185</v>
      </c>
      <c r="O29" s="38"/>
      <c r="P29" s="37">
        <v>10999140</v>
      </c>
      <c r="Q29" s="39">
        <v>0.80459399553055966</v>
      </c>
      <c r="R29" s="43">
        <v>2805600</v>
      </c>
      <c r="S29" s="39">
        <v>0.8688383946392928</v>
      </c>
      <c r="T29" s="37">
        <v>1740</v>
      </c>
      <c r="U29" s="40">
        <v>0.43735632183908046</v>
      </c>
      <c r="V29" s="37">
        <v>23490</v>
      </c>
      <c r="W29" s="40">
        <v>0.10902511707109408</v>
      </c>
    </row>
    <row r="30" spans="1:23" x14ac:dyDescent="0.45">
      <c r="A30" s="41" t="s">
        <v>35</v>
      </c>
      <c r="B30" s="36">
        <v>2786313</v>
      </c>
      <c r="C30" s="36">
        <v>2513771</v>
      </c>
      <c r="D30" s="36">
        <v>1259708</v>
      </c>
      <c r="E30" s="37">
        <v>1254063</v>
      </c>
      <c r="F30" s="42">
        <v>271353</v>
      </c>
      <c r="G30" s="37">
        <v>136278</v>
      </c>
      <c r="H30" s="37">
        <v>135075</v>
      </c>
      <c r="I30" s="37">
        <v>468</v>
      </c>
      <c r="J30" s="37">
        <v>232</v>
      </c>
      <c r="K30" s="37">
        <v>236</v>
      </c>
      <c r="L30" s="56">
        <v>721</v>
      </c>
      <c r="M30" s="56">
        <v>385</v>
      </c>
      <c r="N30" s="56">
        <v>336</v>
      </c>
      <c r="O30" s="38"/>
      <c r="P30" s="37">
        <v>2881925</v>
      </c>
      <c r="Q30" s="39">
        <v>0.8722541356905541</v>
      </c>
      <c r="R30" s="43">
        <v>259250</v>
      </c>
      <c r="S30" s="39">
        <v>1.0466846673095467</v>
      </c>
      <c r="T30" s="37">
        <v>980</v>
      </c>
      <c r="U30" s="40">
        <v>0.47755102040816327</v>
      </c>
      <c r="V30" s="37">
        <v>6600</v>
      </c>
      <c r="W30" s="40">
        <v>0.10924242424242424</v>
      </c>
    </row>
    <row r="31" spans="1:23" x14ac:dyDescent="0.45">
      <c r="A31" s="41" t="s">
        <v>36</v>
      </c>
      <c r="B31" s="36">
        <v>2191318</v>
      </c>
      <c r="C31" s="36">
        <v>1821881</v>
      </c>
      <c r="D31" s="36">
        <v>913863</v>
      </c>
      <c r="E31" s="37">
        <v>908018</v>
      </c>
      <c r="F31" s="42">
        <v>369029</v>
      </c>
      <c r="G31" s="37">
        <v>184894</v>
      </c>
      <c r="H31" s="37">
        <v>184135</v>
      </c>
      <c r="I31" s="37">
        <v>94</v>
      </c>
      <c r="J31" s="37">
        <v>41</v>
      </c>
      <c r="K31" s="37">
        <v>53</v>
      </c>
      <c r="L31" s="56">
        <v>314</v>
      </c>
      <c r="M31" s="56">
        <v>157</v>
      </c>
      <c r="N31" s="56">
        <v>157</v>
      </c>
      <c r="O31" s="38"/>
      <c r="P31" s="37">
        <v>2133710</v>
      </c>
      <c r="Q31" s="39">
        <v>0.85385595980709661</v>
      </c>
      <c r="R31" s="43">
        <v>369650</v>
      </c>
      <c r="S31" s="39">
        <v>0.99832003246314083</v>
      </c>
      <c r="T31" s="37">
        <v>240</v>
      </c>
      <c r="U31" s="40">
        <v>0.39166666666666666</v>
      </c>
      <c r="V31" s="37">
        <v>3880</v>
      </c>
      <c r="W31" s="40">
        <v>8.0927835051546396E-2</v>
      </c>
    </row>
    <row r="32" spans="1:23" x14ac:dyDescent="0.45">
      <c r="A32" s="41" t="s">
        <v>37</v>
      </c>
      <c r="B32" s="36">
        <v>3782219</v>
      </c>
      <c r="C32" s="36">
        <v>3127121</v>
      </c>
      <c r="D32" s="36">
        <v>1567367</v>
      </c>
      <c r="E32" s="37">
        <v>1559754</v>
      </c>
      <c r="F32" s="42">
        <v>653465</v>
      </c>
      <c r="G32" s="37">
        <v>327902</v>
      </c>
      <c r="H32" s="37">
        <v>325563</v>
      </c>
      <c r="I32" s="37">
        <v>499</v>
      </c>
      <c r="J32" s="37">
        <v>250</v>
      </c>
      <c r="K32" s="37">
        <v>249</v>
      </c>
      <c r="L32" s="56">
        <v>1134</v>
      </c>
      <c r="M32" s="56">
        <v>587</v>
      </c>
      <c r="N32" s="56">
        <v>547</v>
      </c>
      <c r="O32" s="38"/>
      <c r="P32" s="37">
        <v>3798135</v>
      </c>
      <c r="Q32" s="39">
        <v>0.82333066096913354</v>
      </c>
      <c r="R32" s="43">
        <v>731850</v>
      </c>
      <c r="S32" s="39">
        <v>0.89289471886315497</v>
      </c>
      <c r="T32" s="37">
        <v>1060</v>
      </c>
      <c r="U32" s="40">
        <v>0.47075471698113208</v>
      </c>
      <c r="V32" s="37">
        <v>20480</v>
      </c>
      <c r="W32" s="40">
        <v>5.5371093750000003E-2</v>
      </c>
    </row>
    <row r="33" spans="1:23" x14ac:dyDescent="0.45">
      <c r="A33" s="41" t="s">
        <v>38</v>
      </c>
      <c r="B33" s="36">
        <v>12975632</v>
      </c>
      <c r="C33" s="36">
        <v>10028650</v>
      </c>
      <c r="D33" s="36">
        <v>5028593</v>
      </c>
      <c r="E33" s="37">
        <v>5000057</v>
      </c>
      <c r="F33" s="42">
        <v>2879014</v>
      </c>
      <c r="G33" s="37">
        <v>1442944</v>
      </c>
      <c r="H33" s="37">
        <v>1436070</v>
      </c>
      <c r="I33" s="37">
        <v>64039</v>
      </c>
      <c r="J33" s="37">
        <v>32168</v>
      </c>
      <c r="K33" s="37">
        <v>31871</v>
      </c>
      <c r="L33" s="56">
        <v>3929</v>
      </c>
      <c r="M33" s="56">
        <v>2154</v>
      </c>
      <c r="N33" s="56">
        <v>1775</v>
      </c>
      <c r="O33" s="38"/>
      <c r="P33" s="37">
        <v>12557785</v>
      </c>
      <c r="Q33" s="39">
        <v>0.79860023085281362</v>
      </c>
      <c r="R33" s="43">
        <v>3603700</v>
      </c>
      <c r="S33" s="39">
        <v>0.79890501429086769</v>
      </c>
      <c r="T33" s="37">
        <v>72920</v>
      </c>
      <c r="U33" s="40">
        <v>0.87820899616017556</v>
      </c>
      <c r="V33" s="37">
        <v>50230</v>
      </c>
      <c r="W33" s="40">
        <v>7.8220187139159861E-2</v>
      </c>
    </row>
    <row r="34" spans="1:23" x14ac:dyDescent="0.45">
      <c r="A34" s="41" t="s">
        <v>39</v>
      </c>
      <c r="B34" s="36">
        <v>8342958</v>
      </c>
      <c r="C34" s="36">
        <v>6948261</v>
      </c>
      <c r="D34" s="36">
        <v>3482634</v>
      </c>
      <c r="E34" s="37">
        <v>3465627</v>
      </c>
      <c r="F34" s="42">
        <v>1391687</v>
      </c>
      <c r="G34" s="37">
        <v>698872</v>
      </c>
      <c r="H34" s="37">
        <v>692815</v>
      </c>
      <c r="I34" s="37">
        <v>1128</v>
      </c>
      <c r="J34" s="37">
        <v>547</v>
      </c>
      <c r="K34" s="37">
        <v>581</v>
      </c>
      <c r="L34" s="56">
        <v>1882</v>
      </c>
      <c r="M34" s="56">
        <v>1007</v>
      </c>
      <c r="N34" s="56">
        <v>875</v>
      </c>
      <c r="O34" s="38"/>
      <c r="P34" s="37">
        <v>8309035</v>
      </c>
      <c r="Q34" s="39">
        <v>0.83622959826261412</v>
      </c>
      <c r="R34" s="43">
        <v>1202500</v>
      </c>
      <c r="S34" s="39">
        <v>1.1573280665280665</v>
      </c>
      <c r="T34" s="37">
        <v>2640</v>
      </c>
      <c r="U34" s="40">
        <v>0.42727272727272725</v>
      </c>
      <c r="V34" s="37">
        <v>15250</v>
      </c>
      <c r="W34" s="40">
        <v>0.12340983606557376</v>
      </c>
    </row>
    <row r="35" spans="1:23" x14ac:dyDescent="0.45">
      <c r="A35" s="41" t="s">
        <v>40</v>
      </c>
      <c r="B35" s="36">
        <v>2045923</v>
      </c>
      <c r="C35" s="36">
        <v>1822585</v>
      </c>
      <c r="D35" s="36">
        <v>913642</v>
      </c>
      <c r="E35" s="37">
        <v>908943</v>
      </c>
      <c r="F35" s="42">
        <v>222565</v>
      </c>
      <c r="G35" s="37">
        <v>111534</v>
      </c>
      <c r="H35" s="37">
        <v>111031</v>
      </c>
      <c r="I35" s="37">
        <v>213</v>
      </c>
      <c r="J35" s="37">
        <v>93</v>
      </c>
      <c r="K35" s="37">
        <v>120</v>
      </c>
      <c r="L35" s="56">
        <v>560</v>
      </c>
      <c r="M35" s="56">
        <v>291</v>
      </c>
      <c r="N35" s="56">
        <v>269</v>
      </c>
      <c r="O35" s="38"/>
      <c r="P35" s="37">
        <v>2163000</v>
      </c>
      <c r="Q35" s="39">
        <v>0.8426190476190476</v>
      </c>
      <c r="R35" s="43">
        <v>142250</v>
      </c>
      <c r="S35" s="39">
        <v>1.5646045694200352</v>
      </c>
      <c r="T35" s="37">
        <v>900</v>
      </c>
      <c r="U35" s="40">
        <v>0.23666666666666666</v>
      </c>
      <c r="V35" s="37">
        <v>5630</v>
      </c>
      <c r="W35" s="40">
        <v>9.9467140319715805E-2</v>
      </c>
    </row>
    <row r="36" spans="1:23" x14ac:dyDescent="0.45">
      <c r="A36" s="41" t="s">
        <v>41</v>
      </c>
      <c r="B36" s="36">
        <v>1392994</v>
      </c>
      <c r="C36" s="36">
        <v>1329926</v>
      </c>
      <c r="D36" s="36">
        <v>666551</v>
      </c>
      <c r="E36" s="37">
        <v>663375</v>
      </c>
      <c r="F36" s="42">
        <v>62666</v>
      </c>
      <c r="G36" s="37">
        <v>31401</v>
      </c>
      <c r="H36" s="37">
        <v>31265</v>
      </c>
      <c r="I36" s="37">
        <v>76</v>
      </c>
      <c r="J36" s="37">
        <v>39</v>
      </c>
      <c r="K36" s="37">
        <v>37</v>
      </c>
      <c r="L36" s="56">
        <v>326</v>
      </c>
      <c r="M36" s="56">
        <v>175</v>
      </c>
      <c r="N36" s="56">
        <v>151</v>
      </c>
      <c r="O36" s="38"/>
      <c r="P36" s="37">
        <v>1533195</v>
      </c>
      <c r="Q36" s="39">
        <v>0.86742129996510553</v>
      </c>
      <c r="R36" s="43">
        <v>57550</v>
      </c>
      <c r="S36" s="39">
        <v>1.0888966116420504</v>
      </c>
      <c r="T36" s="37">
        <v>160</v>
      </c>
      <c r="U36" s="40">
        <v>0.47499999999999998</v>
      </c>
      <c r="V36" s="37">
        <v>6170</v>
      </c>
      <c r="W36" s="40">
        <v>5.2836304700162075E-2</v>
      </c>
    </row>
    <row r="37" spans="1:23" x14ac:dyDescent="0.45">
      <c r="A37" s="41" t="s">
        <v>42</v>
      </c>
      <c r="B37" s="36">
        <v>822646</v>
      </c>
      <c r="C37" s="36">
        <v>722092</v>
      </c>
      <c r="D37" s="36">
        <v>362092</v>
      </c>
      <c r="E37" s="37">
        <v>360000</v>
      </c>
      <c r="F37" s="42">
        <v>100296</v>
      </c>
      <c r="G37" s="37">
        <v>50355</v>
      </c>
      <c r="H37" s="37">
        <v>49941</v>
      </c>
      <c r="I37" s="37">
        <v>63</v>
      </c>
      <c r="J37" s="37">
        <v>30</v>
      </c>
      <c r="K37" s="37">
        <v>33</v>
      </c>
      <c r="L37" s="56">
        <v>195</v>
      </c>
      <c r="M37" s="56">
        <v>104</v>
      </c>
      <c r="N37" s="56">
        <v>91</v>
      </c>
      <c r="O37" s="38"/>
      <c r="P37" s="37">
        <v>893550</v>
      </c>
      <c r="Q37" s="39">
        <v>0.80811594202898551</v>
      </c>
      <c r="R37" s="43">
        <v>116200</v>
      </c>
      <c r="S37" s="39">
        <v>0.86313253012048197</v>
      </c>
      <c r="T37" s="37">
        <v>540</v>
      </c>
      <c r="U37" s="40">
        <v>0.11666666666666667</v>
      </c>
      <c r="V37" s="37">
        <v>960</v>
      </c>
      <c r="W37" s="40">
        <v>0.203125</v>
      </c>
    </row>
    <row r="38" spans="1:23" x14ac:dyDescent="0.45">
      <c r="A38" s="41" t="s">
        <v>43</v>
      </c>
      <c r="B38" s="36">
        <v>1050783</v>
      </c>
      <c r="C38" s="36">
        <v>994977</v>
      </c>
      <c r="D38" s="36">
        <v>498637</v>
      </c>
      <c r="E38" s="37">
        <v>496340</v>
      </c>
      <c r="F38" s="42">
        <v>55515</v>
      </c>
      <c r="G38" s="37">
        <v>27839</v>
      </c>
      <c r="H38" s="37">
        <v>27676</v>
      </c>
      <c r="I38" s="37">
        <v>118</v>
      </c>
      <c r="J38" s="37">
        <v>54</v>
      </c>
      <c r="K38" s="37">
        <v>64</v>
      </c>
      <c r="L38" s="56">
        <v>173</v>
      </c>
      <c r="M38" s="56">
        <v>82</v>
      </c>
      <c r="N38" s="56">
        <v>91</v>
      </c>
      <c r="O38" s="38"/>
      <c r="P38" s="37">
        <v>1164080</v>
      </c>
      <c r="Q38" s="39">
        <v>0.85473249261219164</v>
      </c>
      <c r="R38" s="43">
        <v>55000</v>
      </c>
      <c r="S38" s="39">
        <v>1.0093636363636365</v>
      </c>
      <c r="T38" s="37">
        <v>880</v>
      </c>
      <c r="U38" s="40">
        <v>0.13409090909090909</v>
      </c>
      <c r="V38" s="37">
        <v>710</v>
      </c>
      <c r="W38" s="40">
        <v>0.24366197183098592</v>
      </c>
    </row>
    <row r="39" spans="1:23" x14ac:dyDescent="0.45">
      <c r="A39" s="41" t="s">
        <v>44</v>
      </c>
      <c r="B39" s="36">
        <v>2772550</v>
      </c>
      <c r="C39" s="36">
        <v>2436603</v>
      </c>
      <c r="D39" s="36">
        <v>1221960</v>
      </c>
      <c r="E39" s="37">
        <v>1214643</v>
      </c>
      <c r="F39" s="42">
        <v>334395</v>
      </c>
      <c r="G39" s="37">
        <v>167903</v>
      </c>
      <c r="H39" s="37">
        <v>166492</v>
      </c>
      <c r="I39" s="37">
        <v>310</v>
      </c>
      <c r="J39" s="37">
        <v>147</v>
      </c>
      <c r="K39" s="37">
        <v>163</v>
      </c>
      <c r="L39" s="56">
        <v>1242</v>
      </c>
      <c r="M39" s="56">
        <v>681</v>
      </c>
      <c r="N39" s="56">
        <v>561</v>
      </c>
      <c r="O39" s="38"/>
      <c r="P39" s="37">
        <v>3098040</v>
      </c>
      <c r="Q39" s="39">
        <v>0.78649823759538284</v>
      </c>
      <c r="R39" s="43">
        <v>403800</v>
      </c>
      <c r="S39" s="39">
        <v>0.82812035661218419</v>
      </c>
      <c r="T39" s="37">
        <v>720</v>
      </c>
      <c r="U39" s="40">
        <v>0.43055555555555558</v>
      </c>
      <c r="V39" s="37">
        <v>10980</v>
      </c>
      <c r="W39" s="40">
        <v>0.11311475409836065</v>
      </c>
    </row>
    <row r="40" spans="1:23" x14ac:dyDescent="0.45">
      <c r="A40" s="41" t="s">
        <v>45</v>
      </c>
      <c r="B40" s="36">
        <v>4164811</v>
      </c>
      <c r="C40" s="36">
        <v>3566420</v>
      </c>
      <c r="D40" s="36">
        <v>1787429</v>
      </c>
      <c r="E40" s="37">
        <v>1778991</v>
      </c>
      <c r="F40" s="42">
        <v>596281</v>
      </c>
      <c r="G40" s="37">
        <v>299222</v>
      </c>
      <c r="H40" s="37">
        <v>297059</v>
      </c>
      <c r="I40" s="37">
        <v>126</v>
      </c>
      <c r="J40" s="37">
        <v>58</v>
      </c>
      <c r="K40" s="37">
        <v>68</v>
      </c>
      <c r="L40" s="56">
        <v>1984</v>
      </c>
      <c r="M40" s="56">
        <v>1075</v>
      </c>
      <c r="N40" s="56">
        <v>909</v>
      </c>
      <c r="O40" s="38"/>
      <c r="P40" s="37">
        <v>4348810</v>
      </c>
      <c r="Q40" s="39">
        <v>0.82009101340366675</v>
      </c>
      <c r="R40" s="43">
        <v>648350</v>
      </c>
      <c r="S40" s="39">
        <v>0.91968998226266674</v>
      </c>
      <c r="T40" s="37">
        <v>1240</v>
      </c>
      <c r="U40" s="40">
        <v>0.10161290322580645</v>
      </c>
      <c r="V40" s="37">
        <v>25610</v>
      </c>
      <c r="W40" s="40">
        <v>7.7469738383443967E-2</v>
      </c>
    </row>
    <row r="41" spans="1:23" x14ac:dyDescent="0.45">
      <c r="A41" s="41" t="s">
        <v>46</v>
      </c>
      <c r="B41" s="36">
        <v>2047091</v>
      </c>
      <c r="C41" s="36">
        <v>1832701</v>
      </c>
      <c r="D41" s="36">
        <v>918144</v>
      </c>
      <c r="E41" s="37">
        <v>914557</v>
      </c>
      <c r="F41" s="42">
        <v>213460</v>
      </c>
      <c r="G41" s="37">
        <v>107183</v>
      </c>
      <c r="H41" s="37">
        <v>106277</v>
      </c>
      <c r="I41" s="37">
        <v>55</v>
      </c>
      <c r="J41" s="37">
        <v>29</v>
      </c>
      <c r="K41" s="37">
        <v>26</v>
      </c>
      <c r="L41" s="56">
        <v>875</v>
      </c>
      <c r="M41" s="56">
        <v>489</v>
      </c>
      <c r="N41" s="56">
        <v>386</v>
      </c>
      <c r="O41" s="38"/>
      <c r="P41" s="37">
        <v>2182025</v>
      </c>
      <c r="Q41" s="39">
        <v>0.8399083420217458</v>
      </c>
      <c r="R41" s="43">
        <v>225200</v>
      </c>
      <c r="S41" s="39">
        <v>0.94786856127886321</v>
      </c>
      <c r="T41" s="37">
        <v>420</v>
      </c>
      <c r="U41" s="40">
        <v>0.13095238095238096</v>
      </c>
      <c r="V41" s="37">
        <v>8570</v>
      </c>
      <c r="W41" s="40">
        <v>0.10210035005834306</v>
      </c>
    </row>
    <row r="42" spans="1:23" x14ac:dyDescent="0.45">
      <c r="A42" s="41" t="s">
        <v>47</v>
      </c>
      <c r="B42" s="36">
        <v>1097644</v>
      </c>
      <c r="C42" s="36">
        <v>944532</v>
      </c>
      <c r="D42" s="36">
        <v>473485</v>
      </c>
      <c r="E42" s="37">
        <v>471047</v>
      </c>
      <c r="F42" s="42">
        <v>152422</v>
      </c>
      <c r="G42" s="37">
        <v>76423</v>
      </c>
      <c r="H42" s="37">
        <v>75999</v>
      </c>
      <c r="I42" s="37">
        <v>167</v>
      </c>
      <c r="J42" s="37">
        <v>79</v>
      </c>
      <c r="K42" s="37">
        <v>88</v>
      </c>
      <c r="L42" s="56">
        <v>523</v>
      </c>
      <c r="M42" s="56">
        <v>279</v>
      </c>
      <c r="N42" s="56">
        <v>244</v>
      </c>
      <c r="O42" s="38"/>
      <c r="P42" s="37">
        <v>1102625</v>
      </c>
      <c r="Q42" s="39">
        <v>0.85662124475683032</v>
      </c>
      <c r="R42" s="43">
        <v>161300</v>
      </c>
      <c r="S42" s="39">
        <v>0.94495970241785487</v>
      </c>
      <c r="T42" s="37">
        <v>860</v>
      </c>
      <c r="U42" s="40">
        <v>0.19418604651162791</v>
      </c>
      <c r="V42" s="37">
        <v>9000</v>
      </c>
      <c r="W42" s="40">
        <v>5.8111111111111113E-2</v>
      </c>
    </row>
    <row r="43" spans="1:23" x14ac:dyDescent="0.45">
      <c r="A43" s="41" t="s">
        <v>48</v>
      </c>
      <c r="B43" s="36">
        <v>1453573</v>
      </c>
      <c r="C43" s="36">
        <v>1340450</v>
      </c>
      <c r="D43" s="36">
        <v>671833</v>
      </c>
      <c r="E43" s="37">
        <v>668617</v>
      </c>
      <c r="F43" s="42">
        <v>112460</v>
      </c>
      <c r="G43" s="37">
        <v>56333</v>
      </c>
      <c r="H43" s="37">
        <v>56127</v>
      </c>
      <c r="I43" s="37">
        <v>174</v>
      </c>
      <c r="J43" s="37">
        <v>85</v>
      </c>
      <c r="K43" s="37">
        <v>89</v>
      </c>
      <c r="L43" s="56">
        <v>489</v>
      </c>
      <c r="M43" s="56">
        <v>270</v>
      </c>
      <c r="N43" s="56">
        <v>219</v>
      </c>
      <c r="O43" s="38"/>
      <c r="P43" s="37">
        <v>1543100</v>
      </c>
      <c r="Q43" s="39">
        <v>0.8686734495496079</v>
      </c>
      <c r="R43" s="43">
        <v>117300</v>
      </c>
      <c r="S43" s="39">
        <v>0.95873827791986355</v>
      </c>
      <c r="T43" s="37">
        <v>200</v>
      </c>
      <c r="U43" s="40">
        <v>0.87</v>
      </c>
      <c r="V43" s="37">
        <v>3700</v>
      </c>
      <c r="W43" s="40">
        <v>0.13216216216216217</v>
      </c>
    </row>
    <row r="44" spans="1:23" x14ac:dyDescent="0.45">
      <c r="A44" s="41" t="s">
        <v>49</v>
      </c>
      <c r="B44" s="36">
        <v>2069063</v>
      </c>
      <c r="C44" s="36">
        <v>1934359</v>
      </c>
      <c r="D44" s="36">
        <v>969621</v>
      </c>
      <c r="E44" s="37">
        <v>964738</v>
      </c>
      <c r="F44" s="42">
        <v>133140</v>
      </c>
      <c r="G44" s="37">
        <v>66829</v>
      </c>
      <c r="H44" s="37">
        <v>66311</v>
      </c>
      <c r="I44" s="37">
        <v>56</v>
      </c>
      <c r="J44" s="37">
        <v>26</v>
      </c>
      <c r="K44" s="37">
        <v>30</v>
      </c>
      <c r="L44" s="56">
        <v>1508</v>
      </c>
      <c r="M44" s="56">
        <v>805</v>
      </c>
      <c r="N44" s="56">
        <v>703</v>
      </c>
      <c r="O44" s="38"/>
      <c r="P44" s="37">
        <v>2242970</v>
      </c>
      <c r="Q44" s="39">
        <v>0.86240966218897264</v>
      </c>
      <c r="R44" s="43">
        <v>149350</v>
      </c>
      <c r="S44" s="39">
        <v>0.89146300636089726</v>
      </c>
      <c r="T44" s="37">
        <v>100</v>
      </c>
      <c r="U44" s="40">
        <v>0.56000000000000005</v>
      </c>
      <c r="V44" s="37">
        <v>27700</v>
      </c>
      <c r="W44" s="40">
        <v>5.4440433212996388E-2</v>
      </c>
    </row>
    <row r="45" spans="1:23" x14ac:dyDescent="0.45">
      <c r="A45" s="41" t="s">
        <v>50</v>
      </c>
      <c r="B45" s="36">
        <v>1042768</v>
      </c>
      <c r="C45" s="36">
        <v>982568</v>
      </c>
      <c r="D45" s="36">
        <v>493404</v>
      </c>
      <c r="E45" s="37">
        <v>489164</v>
      </c>
      <c r="F45" s="42">
        <v>59274</v>
      </c>
      <c r="G45" s="37">
        <v>29828</v>
      </c>
      <c r="H45" s="37">
        <v>29446</v>
      </c>
      <c r="I45" s="37">
        <v>74</v>
      </c>
      <c r="J45" s="37">
        <v>33</v>
      </c>
      <c r="K45" s="37">
        <v>41</v>
      </c>
      <c r="L45" s="56">
        <v>852</v>
      </c>
      <c r="M45" s="56">
        <v>461</v>
      </c>
      <c r="N45" s="56">
        <v>391</v>
      </c>
      <c r="O45" s="38"/>
      <c r="P45" s="37">
        <v>1111975</v>
      </c>
      <c r="Q45" s="39">
        <v>0.88362418219834082</v>
      </c>
      <c r="R45" s="43">
        <v>66450</v>
      </c>
      <c r="S45" s="39">
        <v>0.89200902934537241</v>
      </c>
      <c r="T45" s="37">
        <v>140</v>
      </c>
      <c r="U45" s="40">
        <v>0.52857142857142858</v>
      </c>
      <c r="V45" s="37">
        <v>14470</v>
      </c>
      <c r="W45" s="40">
        <v>5.8880442294402209E-2</v>
      </c>
    </row>
    <row r="46" spans="1:23" x14ac:dyDescent="0.45">
      <c r="A46" s="41" t="s">
        <v>51</v>
      </c>
      <c r="B46" s="36">
        <v>7699938</v>
      </c>
      <c r="C46" s="36">
        <v>6716595</v>
      </c>
      <c r="D46" s="36">
        <v>3372486</v>
      </c>
      <c r="E46" s="37">
        <v>3344109</v>
      </c>
      <c r="F46" s="42">
        <v>982150</v>
      </c>
      <c r="G46" s="37">
        <v>494656</v>
      </c>
      <c r="H46" s="37">
        <v>487494</v>
      </c>
      <c r="I46" s="37">
        <v>212</v>
      </c>
      <c r="J46" s="37">
        <v>91</v>
      </c>
      <c r="K46" s="37">
        <v>121</v>
      </c>
      <c r="L46" s="56">
        <v>981</v>
      </c>
      <c r="M46" s="56">
        <v>638</v>
      </c>
      <c r="N46" s="56">
        <v>343</v>
      </c>
      <c r="O46" s="38"/>
      <c r="P46" s="37">
        <v>7744150</v>
      </c>
      <c r="Q46" s="39">
        <v>0.86731210010136683</v>
      </c>
      <c r="R46" s="43">
        <v>1077850</v>
      </c>
      <c r="S46" s="39">
        <v>0.91121213526928613</v>
      </c>
      <c r="T46" s="37">
        <v>920</v>
      </c>
      <c r="U46" s="40">
        <v>0.23043478260869565</v>
      </c>
      <c r="V46" s="37">
        <v>10960</v>
      </c>
      <c r="W46" s="40">
        <v>8.950729927007299E-2</v>
      </c>
    </row>
    <row r="47" spans="1:23" x14ac:dyDescent="0.45">
      <c r="A47" s="41" t="s">
        <v>52</v>
      </c>
      <c r="B47" s="36">
        <v>1198221</v>
      </c>
      <c r="C47" s="36">
        <v>1114056</v>
      </c>
      <c r="D47" s="36">
        <v>558404</v>
      </c>
      <c r="E47" s="37">
        <v>555652</v>
      </c>
      <c r="F47" s="42">
        <v>83821</v>
      </c>
      <c r="G47" s="37">
        <v>42225</v>
      </c>
      <c r="H47" s="37">
        <v>41596</v>
      </c>
      <c r="I47" s="37">
        <v>16</v>
      </c>
      <c r="J47" s="37">
        <v>5</v>
      </c>
      <c r="K47" s="37">
        <v>11</v>
      </c>
      <c r="L47" s="56">
        <v>328</v>
      </c>
      <c r="M47" s="56">
        <v>161</v>
      </c>
      <c r="N47" s="56">
        <v>167</v>
      </c>
      <c r="O47" s="38"/>
      <c r="P47" s="37">
        <v>1335055</v>
      </c>
      <c r="Q47" s="39">
        <v>0.83446449771732256</v>
      </c>
      <c r="R47" s="43">
        <v>80350</v>
      </c>
      <c r="S47" s="39">
        <v>1.0431985065339142</v>
      </c>
      <c r="T47" s="37">
        <v>140</v>
      </c>
      <c r="U47" s="40">
        <v>0.11428571428571428</v>
      </c>
      <c r="V47" s="37">
        <v>1220</v>
      </c>
      <c r="W47" s="40">
        <v>0.26885245901639343</v>
      </c>
    </row>
    <row r="48" spans="1:23" x14ac:dyDescent="0.45">
      <c r="A48" s="41" t="s">
        <v>53</v>
      </c>
      <c r="B48" s="36">
        <v>2046427</v>
      </c>
      <c r="C48" s="36">
        <v>1760737</v>
      </c>
      <c r="D48" s="36">
        <v>883402</v>
      </c>
      <c r="E48" s="37">
        <v>877335</v>
      </c>
      <c r="F48" s="42">
        <v>285194</v>
      </c>
      <c r="G48" s="37">
        <v>142892</v>
      </c>
      <c r="H48" s="37">
        <v>142302</v>
      </c>
      <c r="I48" s="37">
        <v>32</v>
      </c>
      <c r="J48" s="37">
        <v>13</v>
      </c>
      <c r="K48" s="37">
        <v>19</v>
      </c>
      <c r="L48" s="56">
        <v>464</v>
      </c>
      <c r="M48" s="56">
        <v>245</v>
      </c>
      <c r="N48" s="56">
        <v>219</v>
      </c>
      <c r="O48" s="38"/>
      <c r="P48" s="37">
        <v>2122360</v>
      </c>
      <c r="Q48" s="39">
        <v>0.82961278953617668</v>
      </c>
      <c r="R48" s="43">
        <v>300100</v>
      </c>
      <c r="S48" s="39">
        <v>0.95032989003665447</v>
      </c>
      <c r="T48" s="37">
        <v>300</v>
      </c>
      <c r="U48" s="40">
        <v>0.10666666666666667</v>
      </c>
      <c r="V48" s="37">
        <v>4580</v>
      </c>
      <c r="W48" s="40">
        <v>0.10131004366812227</v>
      </c>
    </row>
    <row r="49" spans="1:23" x14ac:dyDescent="0.45">
      <c r="A49" s="41" t="s">
        <v>54</v>
      </c>
      <c r="B49" s="36">
        <v>2684709</v>
      </c>
      <c r="C49" s="36">
        <v>2314798</v>
      </c>
      <c r="D49" s="36">
        <v>1160608</v>
      </c>
      <c r="E49" s="37">
        <v>1154190</v>
      </c>
      <c r="F49" s="42">
        <v>368638</v>
      </c>
      <c r="G49" s="37">
        <v>184953</v>
      </c>
      <c r="H49" s="37">
        <v>183685</v>
      </c>
      <c r="I49" s="37">
        <v>264</v>
      </c>
      <c r="J49" s="37">
        <v>132</v>
      </c>
      <c r="K49" s="37">
        <v>132</v>
      </c>
      <c r="L49" s="56">
        <v>1009</v>
      </c>
      <c r="M49" s="56">
        <v>567</v>
      </c>
      <c r="N49" s="56">
        <v>442</v>
      </c>
      <c r="O49" s="38"/>
      <c r="P49" s="37">
        <v>2822065</v>
      </c>
      <c r="Q49" s="39">
        <v>0.82024971076144593</v>
      </c>
      <c r="R49" s="43">
        <v>371600</v>
      </c>
      <c r="S49" s="39">
        <v>0.99202906350914966</v>
      </c>
      <c r="T49" s="37">
        <v>720</v>
      </c>
      <c r="U49" s="40">
        <v>0.36666666666666664</v>
      </c>
      <c r="V49" s="37">
        <v>6730</v>
      </c>
      <c r="W49" s="40">
        <v>0.14992570579494799</v>
      </c>
    </row>
    <row r="50" spans="1:23" x14ac:dyDescent="0.45">
      <c r="A50" s="41" t="s">
        <v>55</v>
      </c>
      <c r="B50" s="36">
        <v>1706047</v>
      </c>
      <c r="C50" s="36">
        <v>1569296</v>
      </c>
      <c r="D50" s="36">
        <v>787505</v>
      </c>
      <c r="E50" s="37">
        <v>781791</v>
      </c>
      <c r="F50" s="42">
        <v>136076</v>
      </c>
      <c r="G50" s="37">
        <v>68254</v>
      </c>
      <c r="H50" s="37">
        <v>67822</v>
      </c>
      <c r="I50" s="37">
        <v>103</v>
      </c>
      <c r="J50" s="37">
        <v>42</v>
      </c>
      <c r="K50" s="37">
        <v>61</v>
      </c>
      <c r="L50" s="56">
        <v>572</v>
      </c>
      <c r="M50" s="56">
        <v>313</v>
      </c>
      <c r="N50" s="56">
        <v>259</v>
      </c>
      <c r="O50" s="38"/>
      <c r="P50" s="37">
        <v>1856375</v>
      </c>
      <c r="Q50" s="39">
        <v>0.84535506026530205</v>
      </c>
      <c r="R50" s="43">
        <v>139750</v>
      </c>
      <c r="S50" s="39">
        <v>0.97371019677996418</v>
      </c>
      <c r="T50" s="37">
        <v>540</v>
      </c>
      <c r="U50" s="40">
        <v>0.19074074074074074</v>
      </c>
      <c r="V50" s="37">
        <v>1650</v>
      </c>
      <c r="W50" s="40">
        <v>0.34666666666666668</v>
      </c>
    </row>
    <row r="51" spans="1:23" x14ac:dyDescent="0.45">
      <c r="A51" s="41" t="s">
        <v>56</v>
      </c>
      <c r="B51" s="36">
        <v>1623047</v>
      </c>
      <c r="C51" s="36">
        <v>1558842</v>
      </c>
      <c r="D51" s="36">
        <v>782088</v>
      </c>
      <c r="E51" s="37">
        <v>776754</v>
      </c>
      <c r="F51" s="42">
        <v>63344</v>
      </c>
      <c r="G51" s="37">
        <v>31778</v>
      </c>
      <c r="H51" s="37">
        <v>31566</v>
      </c>
      <c r="I51" s="37">
        <v>27</v>
      </c>
      <c r="J51" s="37">
        <v>10</v>
      </c>
      <c r="K51" s="37">
        <v>17</v>
      </c>
      <c r="L51" s="56">
        <v>834</v>
      </c>
      <c r="M51" s="56">
        <v>426</v>
      </c>
      <c r="N51" s="56">
        <v>408</v>
      </c>
      <c r="O51" s="38"/>
      <c r="P51" s="37">
        <v>1790775</v>
      </c>
      <c r="Q51" s="39">
        <v>0.8704845667378649</v>
      </c>
      <c r="R51" s="43">
        <v>72100</v>
      </c>
      <c r="S51" s="39">
        <v>0.87855755894590848</v>
      </c>
      <c r="T51" s="37">
        <v>300</v>
      </c>
      <c r="U51" s="40">
        <v>0.09</v>
      </c>
      <c r="V51" s="37">
        <v>4190</v>
      </c>
      <c r="W51" s="40">
        <v>0.19904534606205251</v>
      </c>
    </row>
    <row r="52" spans="1:23" x14ac:dyDescent="0.45">
      <c r="A52" s="41" t="s">
        <v>57</v>
      </c>
      <c r="B52" s="36">
        <v>2429148</v>
      </c>
      <c r="C52" s="36">
        <v>2228112</v>
      </c>
      <c r="D52" s="36">
        <v>1118309</v>
      </c>
      <c r="E52" s="37">
        <v>1109803</v>
      </c>
      <c r="F52" s="42">
        <v>200134</v>
      </c>
      <c r="G52" s="37">
        <v>100496</v>
      </c>
      <c r="H52" s="37">
        <v>99638</v>
      </c>
      <c r="I52" s="37">
        <v>233</v>
      </c>
      <c r="J52" s="37">
        <v>115</v>
      </c>
      <c r="K52" s="37">
        <v>118</v>
      </c>
      <c r="L52" s="56">
        <v>669</v>
      </c>
      <c r="M52" s="56">
        <v>381</v>
      </c>
      <c r="N52" s="56">
        <v>288</v>
      </c>
      <c r="O52" s="38"/>
      <c r="P52" s="37">
        <v>2660130</v>
      </c>
      <c r="Q52" s="39">
        <v>0.83759515512399774</v>
      </c>
      <c r="R52" s="43">
        <v>212800</v>
      </c>
      <c r="S52" s="39">
        <v>0.94047932330827066</v>
      </c>
      <c r="T52" s="37">
        <v>340</v>
      </c>
      <c r="U52" s="40">
        <v>0.68529411764705883</v>
      </c>
      <c r="V52" s="37">
        <v>7070</v>
      </c>
      <c r="W52" s="40">
        <v>9.462517680339462E-2</v>
      </c>
    </row>
    <row r="53" spans="1:23" x14ac:dyDescent="0.45">
      <c r="A53" s="41" t="s">
        <v>58</v>
      </c>
      <c r="B53" s="36">
        <v>1972059</v>
      </c>
      <c r="C53" s="36">
        <v>1691478</v>
      </c>
      <c r="D53" s="36">
        <v>850185</v>
      </c>
      <c r="E53" s="37">
        <v>841293</v>
      </c>
      <c r="F53" s="42">
        <v>279394</v>
      </c>
      <c r="G53" s="37">
        <v>140468</v>
      </c>
      <c r="H53" s="37">
        <v>138926</v>
      </c>
      <c r="I53" s="37">
        <v>490</v>
      </c>
      <c r="J53" s="37">
        <v>242</v>
      </c>
      <c r="K53" s="37">
        <v>248</v>
      </c>
      <c r="L53" s="56">
        <v>697</v>
      </c>
      <c r="M53" s="56">
        <v>402</v>
      </c>
      <c r="N53" s="56">
        <v>295</v>
      </c>
      <c r="O53" s="38"/>
      <c r="P53" s="37">
        <v>2133265</v>
      </c>
      <c r="Q53" s="39">
        <v>0.79290571026103185</v>
      </c>
      <c r="R53" s="43">
        <v>325000</v>
      </c>
      <c r="S53" s="39">
        <v>0.85967384615384612</v>
      </c>
      <c r="T53" s="37">
        <v>1360</v>
      </c>
      <c r="U53" s="40">
        <v>0.36029411764705882</v>
      </c>
      <c r="V53" s="37">
        <v>10180</v>
      </c>
      <c r="W53" s="40">
        <v>6.846758349705305E-2</v>
      </c>
    </row>
    <row r="55" spans="1:23" x14ac:dyDescent="0.45">
      <c r="A55" s="131" t="s">
        <v>127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</row>
    <row r="56" spans="1:23" x14ac:dyDescent="0.45">
      <c r="A56" s="132" t="s">
        <v>156</v>
      </c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3" x14ac:dyDescent="0.45">
      <c r="A57" s="132" t="s">
        <v>128</v>
      </c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3" x14ac:dyDescent="0.45">
      <c r="A58" s="132" t="s">
        <v>129</v>
      </c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3" ht="18" customHeight="1" x14ac:dyDescent="0.45">
      <c r="A59" s="131" t="s">
        <v>130</v>
      </c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3" x14ac:dyDescent="0.45">
      <c r="A60" s="22" t="s">
        <v>131</v>
      </c>
    </row>
    <row r="61" spans="1:23" x14ac:dyDescent="0.45">
      <c r="A61" s="22" t="s">
        <v>132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45" t="s">
        <v>134</v>
      </c>
    </row>
    <row r="3" spans="1:6" ht="36" x14ac:dyDescent="0.45">
      <c r="A3" s="41" t="s">
        <v>2</v>
      </c>
      <c r="B3" s="35" t="s">
        <v>135</v>
      </c>
      <c r="C3" s="46" t="s">
        <v>91</v>
      </c>
      <c r="D3" s="46" t="s">
        <v>92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47" ma:contentTypeDescription="新しいドキュメントを作成します。" ma:contentTypeScope="" ma:versionID="fcd4338c4e58047fb684340b42d36cf6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1d2e89b8bb606f4f645717500bb2ee04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_x5834__x6240_" minOccurs="0"/>
                <xsd:element ref="ns3:b5ebd946-cbdc-4fb5-a2a8-70b13728041aCountryOrRegion" minOccurs="0"/>
                <xsd:element ref="ns3:b5ebd946-cbdc-4fb5-a2a8-70b13728041aState" minOccurs="0"/>
                <xsd:element ref="ns3:b5ebd946-cbdc-4fb5-a2a8-70b13728041aCity" minOccurs="0"/>
                <xsd:element ref="ns3:b5ebd946-cbdc-4fb5-a2a8-70b13728041aPostalCode" minOccurs="0"/>
                <xsd:element ref="ns3:b5ebd946-cbdc-4fb5-a2a8-70b13728041aStreet" minOccurs="0"/>
                <xsd:element ref="ns3:b5ebd946-cbdc-4fb5-a2a8-70b13728041aGeoLoc" minOccurs="0"/>
                <xsd:element ref="ns3:b5ebd946-cbdc-4fb5-a2a8-70b13728041aDisp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5834__x6240_" ma:index="31" nillable="true" ma:displayName="場所" ma:format="Dropdown" ma:internalName="_x5834__x6240_">
      <xsd:simpleType>
        <xsd:restriction base="dms:Unknown"/>
      </xsd:simpleType>
    </xsd:element>
    <xsd:element name="b5ebd946-cbdc-4fb5-a2a8-70b13728041aCountryOrRegion" ma:index="32" nillable="true" ma:displayName="場所: 国/地域" ma:internalName="CountryOrRegion" ma:readOnly="true">
      <xsd:simpleType>
        <xsd:restriction base="dms:Text"/>
      </xsd:simpleType>
    </xsd:element>
    <xsd:element name="b5ebd946-cbdc-4fb5-a2a8-70b13728041aState" ma:index="33" nillable="true" ma:displayName="場所: 都道府県" ma:internalName="State" ma:readOnly="true">
      <xsd:simpleType>
        <xsd:restriction base="dms:Text"/>
      </xsd:simpleType>
    </xsd:element>
    <xsd:element name="b5ebd946-cbdc-4fb5-a2a8-70b13728041aCity" ma:index="34" nillable="true" ma:displayName="場所:市区町村" ma:internalName="City" ma:readOnly="true">
      <xsd:simpleType>
        <xsd:restriction base="dms:Text"/>
      </xsd:simpleType>
    </xsd:element>
    <xsd:element name="b5ebd946-cbdc-4fb5-a2a8-70b13728041aPostalCode" ma:index="35" nillable="true" ma:displayName="場所: 郵便番号コード" ma:internalName="PostalCode" ma:readOnly="true">
      <xsd:simpleType>
        <xsd:restriction base="dms:Text"/>
      </xsd:simpleType>
    </xsd:element>
    <xsd:element name="b5ebd946-cbdc-4fb5-a2a8-70b13728041aStreet" ma:index="36" nillable="true" ma:displayName="場所: 番地" ma:internalName="Street" ma:readOnly="true">
      <xsd:simpleType>
        <xsd:restriction base="dms:Text"/>
      </xsd:simpleType>
    </xsd:element>
    <xsd:element name="b5ebd946-cbdc-4fb5-a2a8-70b13728041aGeoLoc" ma:index="37" nillable="true" ma:displayName="場所: 座標" ma:internalName="GeoLoc" ma:readOnly="true">
      <xsd:simpleType>
        <xsd:restriction base="dms:Unknown"/>
      </xsd:simpleType>
    </xsd:element>
    <xsd:element name="b5ebd946-cbdc-4fb5-a2a8-70b13728041aDispName" ma:index="38" nillable="true" ma:displayName="場所: 名前" ma:internalName="DispNa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DIGI-808455956-4242442</_dlc_DocId>
    <_dlc_DocIdUrl xmlns="89559dea-130d-4237-8e78-1ce7f44b9a24">
      <Url>https://digitalgojp.sharepoint.com/sites/digi_portal/_layouts/15/DocIdRedir.aspx?ID=DIGI-808455956-4242442</Url>
      <Description>DIGI-808455956-4242442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  <_x5834__x6240_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33D787-CAD1-471F-9AFA-C51EF79E8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2022-10-05T05:06:47Z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f3320850-1943-4fe6-87e4-0c6a9c882de8</vt:lpwstr>
  </property>
  <property fmtid="{D5CDD505-2E9C-101B-9397-08002B2CF9AE}" pid="4" name="MediaServiceImageTags">
    <vt:lpwstr/>
  </property>
</Properties>
</file>