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912" yWindow="-2820" windowWidth="24300" windowHeight="136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(都道府県別)'!$A$1:$I$64</definedName>
    <definedName name="_xlnm.Print_Area" localSheetId="1">'進捗状況（政令市・特別区）'!$A$1:$I$46</definedName>
    <definedName name="_xlnm.Print_Area" localSheetId="2">総接種回数!$A$1:$AB$62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7" i="11" l="1"/>
  <c r="B10" i="10"/>
  <c r="I39" i="10"/>
  <c r="G39" i="10"/>
  <c r="E39" i="10"/>
  <c r="I29" i="10"/>
  <c r="I25" i="10"/>
  <c r="I23" i="10"/>
  <c r="I21" i="10"/>
  <c r="I17" i="10"/>
  <c r="I15" i="10"/>
  <c r="I13" i="10"/>
  <c r="I11" i="10"/>
  <c r="G24" i="10"/>
  <c r="G23" i="10"/>
  <c r="G19" i="10"/>
  <c r="G16" i="10"/>
  <c r="G15" i="10"/>
  <c r="G11" i="10"/>
  <c r="I12" i="10"/>
  <c r="I14" i="10"/>
  <c r="I16" i="10"/>
  <c r="I18" i="10"/>
  <c r="I19" i="10"/>
  <c r="I20" i="10"/>
  <c r="I22" i="10"/>
  <c r="I24" i="10"/>
  <c r="I26" i="10"/>
  <c r="I27" i="10"/>
  <c r="I28" i="10"/>
  <c r="I30" i="10"/>
  <c r="G12" i="10"/>
  <c r="G13" i="10"/>
  <c r="G14" i="10"/>
  <c r="G17" i="10"/>
  <c r="G18" i="10"/>
  <c r="G20" i="10"/>
  <c r="G21" i="10"/>
  <c r="G22" i="10"/>
  <c r="G25" i="10"/>
  <c r="G26" i="10"/>
  <c r="G27" i="10"/>
  <c r="G28" i="10"/>
  <c r="G29" i="10"/>
  <c r="G3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B10" i="9" l="1"/>
  <c r="D10" i="9" l="1"/>
  <c r="D10" i="10"/>
  <c r="J7" i="11"/>
  <c r="G7" i="11"/>
  <c r="D7" i="11"/>
  <c r="V8" i="11" l="1"/>
  <c r="AA7" i="11"/>
  <c r="I8" i="11"/>
  <c r="K8" i="11" s="1"/>
  <c r="T7" i="11"/>
  <c r="S7" i="11" l="1"/>
  <c r="Z7" i="11"/>
  <c r="X7" i="11"/>
  <c r="B3" i="12"/>
  <c r="P3" i="12"/>
  <c r="B3" i="11"/>
  <c r="Y7" i="11" l="1"/>
  <c r="L7" i="11"/>
  <c r="R7" i="11"/>
  <c r="C8" i="11" l="1"/>
  <c r="E8" i="11" s="1"/>
  <c r="F8" i="11"/>
  <c r="H8" i="11" s="1"/>
  <c r="C9" i="11"/>
  <c r="E9" i="11" s="1"/>
  <c r="F9" i="11"/>
  <c r="H9" i="11" s="1"/>
  <c r="I9" i="11"/>
  <c r="C10" i="11"/>
  <c r="E10" i="11" s="1"/>
  <c r="F10" i="11"/>
  <c r="H10" i="11" s="1"/>
  <c r="I10" i="11"/>
  <c r="K10" i="11" s="1"/>
  <c r="C11" i="11"/>
  <c r="E11" i="11" s="1"/>
  <c r="F11" i="11"/>
  <c r="H11" i="11" s="1"/>
  <c r="I11" i="11"/>
  <c r="K11" i="11" s="1"/>
  <c r="C12" i="11"/>
  <c r="E12" i="11" s="1"/>
  <c r="F12" i="11"/>
  <c r="H12" i="11" s="1"/>
  <c r="I12" i="11"/>
  <c r="K12" i="11" s="1"/>
  <c r="C13" i="11"/>
  <c r="E13" i="11" s="1"/>
  <c r="F13" i="11"/>
  <c r="H13" i="11" s="1"/>
  <c r="I13" i="11"/>
  <c r="K13" i="11" s="1"/>
  <c r="C14" i="11"/>
  <c r="E14" i="11" s="1"/>
  <c r="F14" i="11"/>
  <c r="H14" i="11" s="1"/>
  <c r="I14" i="11"/>
  <c r="K14" i="11" s="1"/>
  <c r="C15" i="11"/>
  <c r="E15" i="11" s="1"/>
  <c r="F15" i="11"/>
  <c r="H15" i="11" s="1"/>
  <c r="I15" i="11"/>
  <c r="K15" i="11" s="1"/>
  <c r="C16" i="11"/>
  <c r="E16" i="11" s="1"/>
  <c r="F16" i="11"/>
  <c r="H16" i="11" s="1"/>
  <c r="I16" i="11"/>
  <c r="K16" i="11" s="1"/>
  <c r="C17" i="11"/>
  <c r="E17" i="11" s="1"/>
  <c r="F17" i="11"/>
  <c r="H17" i="11" s="1"/>
  <c r="I17" i="11"/>
  <c r="K17" i="11" s="1"/>
  <c r="C18" i="11"/>
  <c r="E18" i="11" s="1"/>
  <c r="F18" i="11"/>
  <c r="H18" i="11" s="1"/>
  <c r="I18" i="11"/>
  <c r="K18" i="11" s="1"/>
  <c r="C19" i="11"/>
  <c r="E19" i="11" s="1"/>
  <c r="F19" i="11"/>
  <c r="H19" i="11" s="1"/>
  <c r="I19" i="11"/>
  <c r="K19" i="11" s="1"/>
  <c r="C20" i="11"/>
  <c r="E20" i="11" s="1"/>
  <c r="F20" i="11"/>
  <c r="H20" i="11" s="1"/>
  <c r="I20" i="11"/>
  <c r="K20" i="11" s="1"/>
  <c r="C21" i="11"/>
  <c r="E21" i="11" s="1"/>
  <c r="F21" i="11"/>
  <c r="H21" i="11" s="1"/>
  <c r="I21" i="11"/>
  <c r="K21" i="11" s="1"/>
  <c r="C22" i="11"/>
  <c r="E22" i="11" s="1"/>
  <c r="F22" i="11"/>
  <c r="H22" i="11" s="1"/>
  <c r="I22" i="11"/>
  <c r="K22" i="11" s="1"/>
  <c r="C23" i="11"/>
  <c r="E23" i="11" s="1"/>
  <c r="F23" i="11"/>
  <c r="H23" i="11" s="1"/>
  <c r="I23" i="11"/>
  <c r="K23" i="11" s="1"/>
  <c r="C24" i="11"/>
  <c r="E24" i="11" s="1"/>
  <c r="F24" i="11"/>
  <c r="H24" i="11" s="1"/>
  <c r="I24" i="11"/>
  <c r="K24" i="11" s="1"/>
  <c r="C25" i="11"/>
  <c r="E25" i="11" s="1"/>
  <c r="F25" i="11"/>
  <c r="H25" i="11" s="1"/>
  <c r="I25" i="11"/>
  <c r="K25" i="11" s="1"/>
  <c r="C26" i="11"/>
  <c r="E26" i="11" s="1"/>
  <c r="F26" i="11"/>
  <c r="H26" i="11" s="1"/>
  <c r="I26" i="11"/>
  <c r="K26" i="11" s="1"/>
  <c r="C27" i="11"/>
  <c r="E27" i="11" s="1"/>
  <c r="F27" i="11"/>
  <c r="H27" i="11" s="1"/>
  <c r="I27" i="11"/>
  <c r="K27" i="11" s="1"/>
  <c r="C28" i="11"/>
  <c r="E28" i="11" s="1"/>
  <c r="F28" i="11"/>
  <c r="H28" i="11" s="1"/>
  <c r="I28" i="11"/>
  <c r="K28" i="11" s="1"/>
  <c r="C29" i="11"/>
  <c r="E29" i="11" s="1"/>
  <c r="F29" i="11"/>
  <c r="H29" i="11" s="1"/>
  <c r="I29" i="11"/>
  <c r="K29" i="11" s="1"/>
  <c r="C30" i="11"/>
  <c r="E30" i="11" s="1"/>
  <c r="F30" i="11"/>
  <c r="H30" i="11" s="1"/>
  <c r="I30" i="11"/>
  <c r="K30" i="11" s="1"/>
  <c r="C31" i="11"/>
  <c r="E31" i="11" s="1"/>
  <c r="F31" i="11"/>
  <c r="H31" i="11" s="1"/>
  <c r="I31" i="11"/>
  <c r="K31" i="11" s="1"/>
  <c r="C32" i="11"/>
  <c r="E32" i="11" s="1"/>
  <c r="F32" i="11"/>
  <c r="H32" i="11" s="1"/>
  <c r="I32" i="11"/>
  <c r="K32" i="11" s="1"/>
  <c r="C33" i="11"/>
  <c r="E33" i="11" s="1"/>
  <c r="F33" i="11"/>
  <c r="H33" i="11" s="1"/>
  <c r="I33" i="11"/>
  <c r="K33" i="11" s="1"/>
  <c r="C34" i="11"/>
  <c r="E34" i="11" s="1"/>
  <c r="F34" i="11"/>
  <c r="H34" i="11" s="1"/>
  <c r="I34" i="11"/>
  <c r="K34" i="11" s="1"/>
  <c r="C35" i="11"/>
  <c r="E35" i="11" s="1"/>
  <c r="F35" i="11"/>
  <c r="H35" i="11" s="1"/>
  <c r="I35" i="11"/>
  <c r="K35" i="11" s="1"/>
  <c r="C36" i="11"/>
  <c r="E36" i="11" s="1"/>
  <c r="F36" i="11"/>
  <c r="H36" i="11" s="1"/>
  <c r="I36" i="11"/>
  <c r="K36" i="11" s="1"/>
  <c r="C37" i="11"/>
  <c r="E37" i="11" s="1"/>
  <c r="F37" i="11"/>
  <c r="H37" i="11" s="1"/>
  <c r="I37" i="11"/>
  <c r="K37" i="11" s="1"/>
  <c r="C38" i="11"/>
  <c r="E38" i="11" s="1"/>
  <c r="F38" i="11"/>
  <c r="H38" i="11" s="1"/>
  <c r="I38" i="11"/>
  <c r="K38" i="11" s="1"/>
  <c r="C39" i="11"/>
  <c r="E39" i="11" s="1"/>
  <c r="F39" i="11"/>
  <c r="H39" i="11" s="1"/>
  <c r="I39" i="11"/>
  <c r="K39" i="11" s="1"/>
  <c r="C40" i="11"/>
  <c r="E40" i="11" s="1"/>
  <c r="F40" i="11"/>
  <c r="H40" i="11" s="1"/>
  <c r="I40" i="11"/>
  <c r="K40" i="11" s="1"/>
  <c r="C41" i="11"/>
  <c r="E41" i="11" s="1"/>
  <c r="F41" i="11"/>
  <c r="H41" i="11" s="1"/>
  <c r="I41" i="11"/>
  <c r="K41" i="11" s="1"/>
  <c r="C42" i="11"/>
  <c r="E42" i="11" s="1"/>
  <c r="F42" i="11"/>
  <c r="H42" i="11" s="1"/>
  <c r="I42" i="11"/>
  <c r="K42" i="11" s="1"/>
  <c r="C43" i="11"/>
  <c r="E43" i="11" s="1"/>
  <c r="F43" i="11"/>
  <c r="H43" i="11" s="1"/>
  <c r="I43" i="11"/>
  <c r="K43" i="11" s="1"/>
  <c r="C44" i="11"/>
  <c r="E44" i="11" s="1"/>
  <c r="F44" i="11"/>
  <c r="H44" i="11" s="1"/>
  <c r="I44" i="11"/>
  <c r="K44" i="11" s="1"/>
  <c r="C45" i="11"/>
  <c r="E45" i="11" s="1"/>
  <c r="F45" i="11"/>
  <c r="H45" i="11" s="1"/>
  <c r="I45" i="11"/>
  <c r="K45" i="11" s="1"/>
  <c r="C46" i="11"/>
  <c r="E46" i="11" s="1"/>
  <c r="F46" i="11"/>
  <c r="H46" i="11" s="1"/>
  <c r="I46" i="11"/>
  <c r="K46" i="11" s="1"/>
  <c r="C47" i="11"/>
  <c r="E47" i="11" s="1"/>
  <c r="F47" i="11"/>
  <c r="H47" i="11" s="1"/>
  <c r="I47" i="11"/>
  <c r="K47" i="11" s="1"/>
  <c r="C48" i="11"/>
  <c r="E48" i="11" s="1"/>
  <c r="F48" i="11"/>
  <c r="H48" i="11" s="1"/>
  <c r="I48" i="11"/>
  <c r="K48" i="11" s="1"/>
  <c r="C49" i="11"/>
  <c r="E49" i="11" s="1"/>
  <c r="F49" i="11"/>
  <c r="H49" i="11" s="1"/>
  <c r="I49" i="11"/>
  <c r="K49" i="11" s="1"/>
  <c r="C50" i="11"/>
  <c r="E50" i="11" s="1"/>
  <c r="F50" i="11"/>
  <c r="H50" i="11" s="1"/>
  <c r="I50" i="11"/>
  <c r="K50" i="11" s="1"/>
  <c r="C51" i="11"/>
  <c r="E51" i="11" s="1"/>
  <c r="F51" i="11"/>
  <c r="H51" i="11" s="1"/>
  <c r="I51" i="11"/>
  <c r="K51" i="11" s="1"/>
  <c r="C52" i="11"/>
  <c r="E52" i="11" s="1"/>
  <c r="F52" i="11"/>
  <c r="H52" i="11" s="1"/>
  <c r="I52" i="11"/>
  <c r="K52" i="11" s="1"/>
  <c r="C53" i="11"/>
  <c r="E53" i="11" s="1"/>
  <c r="F53" i="11"/>
  <c r="H53" i="11" s="1"/>
  <c r="I53" i="11"/>
  <c r="K53" i="11" s="1"/>
  <c r="C54" i="11"/>
  <c r="E54" i="11" s="1"/>
  <c r="F54" i="11"/>
  <c r="H54" i="11" s="1"/>
  <c r="I54" i="11"/>
  <c r="K54" i="11" s="1"/>
  <c r="Q7" i="11"/>
  <c r="V2" i="12"/>
  <c r="V54" i="11"/>
  <c r="V53" i="11"/>
  <c r="V52" i="11"/>
  <c r="V51" i="11"/>
  <c r="V50" i="11"/>
  <c r="V49" i="11"/>
  <c r="V48" i="11"/>
  <c r="V47" i="11"/>
  <c r="V46" i="11"/>
  <c r="V45" i="11"/>
  <c r="V44" i="11"/>
  <c r="V43" i="11"/>
  <c r="V42" i="11"/>
  <c r="V41" i="11"/>
  <c r="V40" i="11"/>
  <c r="V39" i="11"/>
  <c r="V38" i="11"/>
  <c r="V37" i="11"/>
  <c r="V36" i="11"/>
  <c r="V35" i="11"/>
  <c r="V34" i="11"/>
  <c r="V33" i="11"/>
  <c r="V32" i="11"/>
  <c r="V31" i="11"/>
  <c r="V30" i="11"/>
  <c r="V29" i="11"/>
  <c r="V28" i="11"/>
  <c r="V27" i="11"/>
  <c r="V26" i="11"/>
  <c r="V25" i="11"/>
  <c r="V24" i="1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K9" i="11" l="1"/>
  <c r="I7" i="11"/>
  <c r="K7" i="11" s="1"/>
  <c r="V7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V6" i="12"/>
  <c r="C6" i="12"/>
  <c r="F7" i="11"/>
  <c r="H7" i="11" s="1"/>
  <c r="B6" i="12"/>
  <c r="C7" i="11" l="1"/>
  <c r="E7" i="11" s="1"/>
  <c r="W54" i="11"/>
  <c r="W53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W31" i="11"/>
  <c r="W30" i="11"/>
  <c r="W29" i="11"/>
  <c r="W28" i="11"/>
  <c r="W27" i="11"/>
  <c r="W26" i="11"/>
  <c r="W25" i="11"/>
  <c r="W24" i="11"/>
  <c r="W23" i="11"/>
  <c r="W22" i="11"/>
  <c r="W21" i="11"/>
  <c r="W20" i="11"/>
  <c r="W19" i="11"/>
  <c r="W18" i="11"/>
  <c r="W17" i="11"/>
  <c r="W16" i="11"/>
  <c r="W15" i="11"/>
  <c r="W14" i="11"/>
  <c r="W13" i="11"/>
  <c r="W12" i="11"/>
  <c r="W11" i="11"/>
  <c r="W10" i="11"/>
  <c r="W9" i="11"/>
  <c r="N6" i="12"/>
  <c r="M6" i="12"/>
  <c r="L6" i="12"/>
  <c r="W6" i="12" s="1"/>
  <c r="I6" i="12"/>
  <c r="W8" i="11" l="1"/>
  <c r="W7" i="11"/>
  <c r="AB7" i="11" l="1"/>
  <c r="Y2" i="11"/>
  <c r="P7" i="11" l="1"/>
  <c r="O7" i="11"/>
  <c r="H5" i="10"/>
  <c r="B7" i="11" l="1"/>
  <c r="U7" i="11"/>
  <c r="M7" i="11" l="1"/>
  <c r="N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B4" i="13" l="1"/>
  <c r="R6" i="12"/>
  <c r="T6" i="12"/>
  <c r="U6" i="12" s="1"/>
  <c r="G6" i="12"/>
  <c r="H6" i="12"/>
  <c r="J6" i="12"/>
  <c r="K6" i="12"/>
  <c r="D6" i="12"/>
  <c r="P6" i="12"/>
  <c r="E6" i="12"/>
  <c r="Q6" i="12" l="1"/>
  <c r="F6" i="12"/>
  <c r="S6" i="12" s="1"/>
  <c r="I53" i="9" l="1"/>
  <c r="I50" i="9"/>
  <c r="I45" i="9"/>
  <c r="I42" i="9"/>
  <c r="I29" i="9"/>
  <c r="I26" i="9"/>
  <c r="I21" i="9"/>
  <c r="I18" i="9"/>
  <c r="I13" i="9"/>
  <c r="I44" i="9"/>
  <c r="I36" i="9"/>
  <c r="I34" i="9"/>
  <c r="I28" i="9"/>
  <c r="I20" i="9"/>
  <c r="I12" i="9"/>
  <c r="C10" i="10"/>
  <c r="E10" i="10" s="1"/>
  <c r="F10" i="10"/>
  <c r="H10" i="10"/>
  <c r="I52" i="9"/>
  <c r="F5" i="10"/>
  <c r="F34" i="10" s="1"/>
  <c r="H3" i="10"/>
  <c r="I11" i="9"/>
  <c r="I14" i="9"/>
  <c r="I15" i="9"/>
  <c r="I16" i="9"/>
  <c r="I17" i="9"/>
  <c r="I19" i="9"/>
  <c r="I22" i="9"/>
  <c r="I23" i="9"/>
  <c r="I24" i="9"/>
  <c r="I25" i="9"/>
  <c r="I27" i="9"/>
  <c r="I30" i="9"/>
  <c r="I31" i="9"/>
  <c r="I32" i="9"/>
  <c r="I33" i="9"/>
  <c r="I35" i="9"/>
  <c r="I37" i="9"/>
  <c r="I38" i="9"/>
  <c r="I39" i="9"/>
  <c r="I40" i="9"/>
  <c r="I41" i="9"/>
  <c r="I43" i="9"/>
  <c r="I46" i="9"/>
  <c r="I47" i="9"/>
  <c r="I48" i="9"/>
  <c r="I49" i="9"/>
  <c r="I51" i="9"/>
  <c r="I54" i="9"/>
  <c r="I55" i="9"/>
  <c r="I56" i="9"/>
  <c r="I57" i="9"/>
  <c r="H10" i="9"/>
  <c r="I10" i="9" s="1"/>
  <c r="H34" i="10"/>
  <c r="F10" i="9" l="1"/>
  <c r="G10" i="9" s="1"/>
  <c r="I10" i="10"/>
  <c r="G10" i="10"/>
  <c r="C10" i="9" l="1"/>
  <c r="E10" i="9" s="1"/>
</calcChain>
</file>

<file path=xl/sharedStrings.xml><?xml version="1.0" encoding="utf-8"?>
<sst xmlns="http://schemas.openxmlformats.org/spreadsheetml/2006/main" count="365" uniqueCount="160">
  <si>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</si>
  <si>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</si>
  <si>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</si>
  <si>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</si>
  <si>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</si>
  <si>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</si>
  <si>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</si>
  <si>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</si>
  <si>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</si>
  <si>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</si>
  <si>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</si>
  <si>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</si>
  <si>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</si>
  <si>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</si>
  <si>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</si>
  <si>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</si>
  <si>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</si>
  <si>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</si>
  <si>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</si>
  <si>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</si>
  <si>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</si>
  <si>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</si>
  <si>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</si>
  <si>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</si>
  <si>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</si>
  <si>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</si>
  <si>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</si>
  <si>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</si>
  <si>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</si>
  <si>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</si>
  <si>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</si>
  <si>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</si>
  <si>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</si>
  <si>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</si>
  <si>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</si>
  <si>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</si>
  <si>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</si>
  <si>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</si>
  <si>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</si>
  <si>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</si>
  <si>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</si>
  <si>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</si>
  <si>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</si>
  <si>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</si>
  <si>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</si>
  <si>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</si>
  <si>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</si>
  <si>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</si>
  <si>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</si>
  <si>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</si>
  <si>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</si>
  <si>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</si>
  <si>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</si>
  <si>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</si>
  <si>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</si>
  <si>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</si>
  <si>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</si>
  <si>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</si>
  <si>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</si>
  <si>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</si>
  <si>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</si>
  <si>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</si>
  <si>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</si>
  <si>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</si>
  <si>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</si>
  <si>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</si>
  <si>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</si>
  <si>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</si>
  <si>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</si>
  <si>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</si>
  <si>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</si>
  <si>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</si>
  <si>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</si>
  <si>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</si>
  <si>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</si>
  <si>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</si>
  <si>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</si>
  <si>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</si>
  <si>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</si>
  <si>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</si>
  <si>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</si>
  <si>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</si>
  <si>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</si>
  <si>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</si>
  <si>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</si>
  <si>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</si>
  <si>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</si>
  <si>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</si>
  <si>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</si>
  <si>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</si>
  <si>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</si>
  <si>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</si>
  <si>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</si>
  <si>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</si>
  <si>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</si>
  <si>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</si>
  <si>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</si>
  <si>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</si>
  <si>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</si>
  <si>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</si>
  <si>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</si>
  <si>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</si>
  <si>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</si>
  <si>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内6月分</t>
  </si>
  <si>
    <t>内7月分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</si>
  <si>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</si>
  <si>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内6月分</t>
    <rPh sb="0" eb="1">
      <t>ウチ</t>
    </rPh>
    <rPh sb="2" eb="3">
      <t>ガツ</t>
    </rPh>
    <rPh sb="3" eb="4">
      <t>ブン</t>
    </rPh>
    <phoneticPr fontId="2"/>
  </si>
  <si>
    <t>内7月分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</si>
  <si>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</si>
  <si>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</si>
  <si>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</si>
  <si>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</si>
  <si>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</si>
  <si>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</si>
  <si>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</si>
  <si>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</si>
  <si>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</si>
  <si>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</si>
  <si>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</si>
  <si>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</si>
  <si>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t xml:space="preserve"> ファイザー社※5※6 </t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</si>
  <si>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</si>
  <si>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</si>
  <si>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</si>
  <si>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</si>
  <si>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</si>
  <si>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</si>
  <si>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</si>
  <si>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</si>
  <si>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</si>
  <si>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</si>
  <si>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</si>
  <si>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</si>
  <si>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</si>
  <si>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</si>
  <si>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</si>
  <si>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</si>
  <si>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</si>
  <si>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</si>
  <si>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</si>
  <si>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</si>
  <si>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</si>
  <si>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</si>
  <si>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</si>
  <si>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</si>
  <si>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モデルナ社</t>
    <rPh sb="4" eb="5">
      <t>シャ</t>
    </rPh>
    <phoneticPr fontId="2"/>
  </si>
  <si>
    <r>
      <t>モデルナ社</t>
    </r>
    <r>
      <rPr>
        <sz val="8"/>
        <color theme="1"/>
        <rFont val="游ゴシック"/>
        <family val="3"/>
        <charset val="128"/>
        <scheme val="minor"/>
      </rPr>
      <t>※1</t>
    </r>
    <rPh sb="4" eb="5">
      <t>シャ</t>
    </rPh>
    <phoneticPr fontId="2"/>
  </si>
  <si>
    <t>内８月分</t>
    <rPh sb="0" eb="1">
      <t>ウチ</t>
    </rPh>
    <rPh sb="2" eb="3">
      <t>ガツ</t>
    </rPh>
    <rPh sb="3" eb="4">
      <t>ブン</t>
    </rPh>
    <phoneticPr fontId="2"/>
  </si>
  <si>
    <t>内８月分</t>
    <phoneticPr fontId="2"/>
  </si>
  <si>
    <t>直近1週間</t>
    <rPh sb="3" eb="5">
      <t>シュウカン</t>
    </rPh>
    <phoneticPr fontId="2"/>
  </si>
  <si>
    <t>除外する回数</t>
    <rPh sb="0" eb="2">
      <t>ジョガイ</t>
    </rPh>
    <rPh sb="4" eb="6">
      <t>カイスウ</t>
    </rPh>
    <phoneticPr fontId="2"/>
  </si>
  <si>
    <t>注：「除外する回数」は、死亡した方の、接種日が令和３年中の接種回数。</t>
    <rPh sb="3" eb="5">
      <t>ジョガイ</t>
    </rPh>
    <rPh sb="7" eb="9">
      <t>カイスウ</t>
    </rPh>
    <phoneticPr fontId="2"/>
  </si>
  <si>
    <t>注：公表日におけるデータの計上方法等の注釈については、以下を参照（https://www.kantei.go.jp/jp/content/000086996.pdf）。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</si>
  <si>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t>内９月分</t>
    <phoneticPr fontId="2"/>
  </si>
  <si>
    <t>内９月分</t>
    <rPh sb="0" eb="1">
      <t>ウチ</t>
    </rPh>
    <rPh sb="2" eb="3">
      <t>ガツ</t>
    </rPh>
    <rPh sb="3" eb="4">
      <t>ブン</t>
    </rPh>
    <phoneticPr fontId="2"/>
  </si>
  <si>
    <t>除外する回数</t>
    <rPh sb="0" eb="2">
      <t>ジョガイ</t>
    </rPh>
    <rPh sb="4" eb="6">
      <t>カイスウ</t>
    </rPh>
    <phoneticPr fontId="2"/>
  </si>
  <si>
    <t>除外する回数
※３</t>
    <rPh sb="0" eb="2">
      <t>ジョガイ</t>
    </rPh>
    <rPh sb="4" eb="6">
      <t>カイスウ</t>
    </rPh>
    <phoneticPr fontId="2"/>
  </si>
  <si>
    <t>※3：「除外する回数」は、死亡した方の、接種日が令和３年中の接種回数</t>
    <rPh sb="4" eb="6">
      <t>ジョガイ</t>
    </rPh>
    <rPh sb="8" eb="10">
      <t>カイスウ</t>
    </rPh>
    <rPh sb="13" eb="15">
      <t>シボウ</t>
    </rPh>
    <rPh sb="17" eb="18">
      <t>ホウ</t>
    </rPh>
    <rPh sb="20" eb="22">
      <t>セッシュ</t>
    </rPh>
    <rPh sb="22" eb="23">
      <t>ビ</t>
    </rPh>
    <rPh sb="24" eb="26">
      <t>レイワ</t>
    </rPh>
    <rPh sb="27" eb="28">
      <t>ネン</t>
    </rPh>
    <rPh sb="28" eb="29">
      <t>チュウ</t>
    </rPh>
    <rPh sb="30" eb="32">
      <t>セッシュ</t>
    </rPh>
    <rPh sb="32" eb="34">
      <t>カイスウ</t>
    </rPh>
    <phoneticPr fontId="2"/>
  </si>
  <si>
    <t>ただし、土日祝日直後の公表においては、直近の平日１日の入力数（直近の公表分とその翌日の集計値との差）を使用</t>
    <phoneticPr fontId="2"/>
  </si>
  <si>
    <t>※1：モデルナ社のワクチンは、大規模接種会場（一部会場を除く）と職域接種会場で利用。</t>
    <rPh sb="7" eb="8">
      <t>シャ</t>
    </rPh>
    <rPh sb="15" eb="22">
      <t>ダイキボセッシュカイジョウ</t>
    </rPh>
    <rPh sb="23" eb="25">
      <t>イチブ</t>
    </rPh>
    <rPh sb="25" eb="27">
      <t>カイジョウ</t>
    </rPh>
    <rPh sb="28" eb="29">
      <t>ノゾ</t>
    </rPh>
    <rPh sb="32" eb="34">
      <t>ショクイキ</t>
    </rPh>
    <rPh sb="34" eb="36">
      <t>セッシュ</t>
    </rPh>
    <rPh sb="36" eb="38">
      <t>カイジョウ</t>
    </rPh>
    <rPh sb="39" eb="41">
      <t>リヨウ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</si>
</sst>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  <numFmt numFmtId="181" formatCode="\(m&quot;月&quot;d&quot;日&quot;&quot;公&quot;&quot;表&quot;&quot;時&quot;&quot;点&quot;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38" fontId="3" fillId="0" borderId="1" xfId="1" applyFont="1" applyBorder="1" applyAlignment="1">
      <alignment horizontal="left"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left"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38" fontId="11" fillId="0" borderId="0" xfId="1" applyFont="1">
      <alignment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180" fontId="3" fillId="0" borderId="1" xfId="0" applyNumberFormat="1" applyFont="1" applyFill="1" applyBorder="1">
      <alignment vertical="center"/>
    </xf>
    <xf numFmtId="10" fontId="3" fillId="0" borderId="1" xfId="0" applyNumberFormat="1" applyFont="1" applyFill="1" applyBorder="1">
      <alignment vertical="center"/>
    </xf>
    <xf numFmtId="38" fontId="5" fillId="0" borderId="4" xfId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0" borderId="0" xfId="0" applyFont="1" applyFill="1">
      <alignment vertical="center"/>
    </xf>
    <xf numFmtId="0" fontId="8" fillId="0" borderId="0" xfId="0" applyFont="1" applyFill="1">
      <alignment vertical="center"/>
    </xf>
    <xf numFmtId="10" fontId="3" fillId="0" borderId="6" xfId="3" applyNumberFormat="1" applyFont="1" applyFill="1" applyBorder="1">
      <alignment vertical="center"/>
    </xf>
    <xf numFmtId="0" fontId="3" fillId="0" borderId="0" xfId="0" applyFont="1" applyFill="1" applyAlignment="1">
      <alignment horizontal="left" vertical="center"/>
    </xf>
    <xf numFmtId="0" fontId="0" fillId="0" borderId="0" xfId="0" applyFill="1">
      <alignment vertical="center"/>
    </xf>
    <xf numFmtId="14" fontId="5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0" fillId="0" borderId="2" xfId="0" applyNumberFormat="1" applyFont="1" applyBorder="1" applyAlignment="1">
      <alignment horizontal="center" vertical="center" wrapText="1"/>
    </xf>
    <xf numFmtId="56" fontId="10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181" fontId="3" fillId="0" borderId="0" xfId="0" applyNumberFormat="1" applyFont="1" applyAlignment="1">
      <alignment horizontal="right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181" fontId="3" fillId="0" borderId="16" xfId="0" applyNumberFormat="1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3" fillId="2" borderId="9" xfId="0" applyNumberFormat="1" applyFont="1" applyFill="1" applyBorder="1" applyAlignment="1">
      <alignment horizontal="center" vertical="center"/>
    </xf>
    <xf numFmtId="14" fontId="3" fillId="2" borderId="16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81" fontId="3" fillId="0" borderId="17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view="pageBreakPreview" zoomScaleNormal="100" zoomScaleSheetLayoutView="100" workbookViewId="0">
      <selection sqref="A1:I1"/>
    </sheetView>
  </sheetViews>
  <sheetFormatPr defaultRowHeight="18" x14ac:dyDescent="0.45"/>
  <cols>
    <col min="1" max="1" width="13.59765625" customWidth="1"/>
    <col min="2" max="4" width="13.59765625" style="1" customWidth="1"/>
    <col min="5" max="8" width="13.59765625" customWidth="1"/>
    <col min="9" max="9" width="15.19921875" customWidth="1"/>
    <col min="10" max="10" width="7" customWidth="1"/>
    <col min="11" max="11" width="10.5" bestFit="1" customWidth="1"/>
  </cols>
  <sheetData>
    <row r="1" spans="1:9" x14ac:dyDescent="0.4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2"/>
      <c r="G2" s="2"/>
      <c r="H2" s="2"/>
      <c r="I2" s="2"/>
    </row>
    <row r="3" spans="1:9" x14ac:dyDescent="0.45">
      <c r="A3" s="2"/>
      <c r="B3" s="3"/>
      <c r="C3" s="3"/>
      <c r="D3" s="3"/>
      <c r="E3" s="2"/>
      <c r="F3" s="2"/>
      <c r="G3" s="76"/>
      <c r="H3" s="101">
        <v>44816</v>
      </c>
      <c r="I3" s="101"/>
    </row>
    <row r="4" spans="1:9" x14ac:dyDescent="0.45">
      <c r="A4" s="4"/>
      <c r="B4" s="5"/>
      <c r="C4" s="5"/>
      <c r="D4" s="5"/>
      <c r="E4" s="4"/>
      <c r="F4" s="6"/>
      <c r="G4" s="6"/>
      <c r="H4" s="6"/>
      <c r="I4" s="7" t="s">
        <v>1</v>
      </c>
    </row>
    <row r="5" spans="1:9" ht="19.5" customHeight="1" x14ac:dyDescent="0.45">
      <c r="A5" s="80" t="s">
        <v>2</v>
      </c>
      <c r="B5" s="85" t="s">
        <v>3</v>
      </c>
      <c r="C5" s="81" t="s">
        <v>4</v>
      </c>
      <c r="D5" s="86"/>
      <c r="E5" s="87"/>
      <c r="F5" s="91" t="s">
        <v>149</v>
      </c>
      <c r="G5" s="92"/>
      <c r="H5" s="93">
        <v>44813</v>
      </c>
      <c r="I5" s="94"/>
    </row>
    <row r="6" spans="1:9" ht="21.75" customHeight="1" x14ac:dyDescent="0.45">
      <c r="A6" s="80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79" t="s">
        <v>8</v>
      </c>
      <c r="G7" s="8"/>
      <c r="H7" s="7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1" t="s">
        <v>9</v>
      </c>
      <c r="F8" s="80"/>
      <c r="G8" s="81" t="s">
        <v>10</v>
      </c>
      <c r="H8" s="8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80"/>
      <c r="G9" s="82"/>
      <c r="H9" s="80"/>
      <c r="I9" s="82"/>
    </row>
    <row r="10" spans="1:9" x14ac:dyDescent="0.45">
      <c r="A10" s="10" t="s">
        <v>11</v>
      </c>
      <c r="B10" s="20">
        <f>SUM(B11:B57)</f>
        <v>125918711</v>
      </c>
      <c r="C10" s="21">
        <f>SUM(C11:C57)</f>
        <v>81879088</v>
      </c>
      <c r="D10" s="21">
        <f>SUM(D11:D57)</f>
        <v>3798</v>
      </c>
      <c r="E10" s="11">
        <f>(C10-D10)/$B10</f>
        <v>0.65022338101920374</v>
      </c>
      <c r="F10" s="21">
        <f>SUM(F11:F57)</f>
        <v>224991</v>
      </c>
      <c r="G10" s="11">
        <f>F10/$B10</f>
        <v>1.7867956097485781E-3</v>
      </c>
      <c r="H10" s="21">
        <f>SUM(H11:H57)</f>
        <v>40618</v>
      </c>
      <c r="I10" s="11">
        <f>H10/$B10</f>
        <v>3.2257318771314298E-4</v>
      </c>
    </row>
    <row r="11" spans="1:9" x14ac:dyDescent="0.45">
      <c r="A11" s="12" t="s">
        <v>12</v>
      </c>
      <c r="B11" s="20">
        <v>5181747</v>
      </c>
      <c r="C11" s="21">
        <v>3490152</v>
      </c>
      <c r="D11" s="21">
        <v>69</v>
      </c>
      <c r="E11" s="11">
        <f t="shared" ref="E11:E57" si="0">(C11-D11)/$B11</f>
        <v>0.67353404170446762</v>
      </c>
      <c r="F11" s="21">
        <v>9284</v>
      </c>
      <c r="G11" s="11">
        <f t="shared" ref="G11:G57" si="1">F11/$B11</f>
        <v>1.7916737347462158E-3</v>
      </c>
      <c r="H11" s="21">
        <v>1747</v>
      </c>
      <c r="I11" s="11">
        <f t="shared" ref="I11:I57" si="2">H11/$B11</f>
        <v>3.3714498218457981E-4</v>
      </c>
    </row>
    <row r="12" spans="1:9" x14ac:dyDescent="0.45">
      <c r="A12" s="12" t="s">
        <v>13</v>
      </c>
      <c r="B12" s="20">
        <v>1242614</v>
      </c>
      <c r="C12" s="21">
        <v>894976</v>
      </c>
      <c r="D12" s="21">
        <v>40</v>
      </c>
      <c r="E12" s="11">
        <f t="shared" si="0"/>
        <v>0.7202043434244263</v>
      </c>
      <c r="F12" s="21">
        <v>1948</v>
      </c>
      <c r="G12" s="11">
        <f t="shared" si="1"/>
        <v>1.5676630071768064E-3</v>
      </c>
      <c r="H12" s="21">
        <v>231</v>
      </c>
      <c r="I12" s="11">
        <f t="shared" si="2"/>
        <v>1.8589843668267056E-4</v>
      </c>
    </row>
    <row r="13" spans="1:9" x14ac:dyDescent="0.45">
      <c r="A13" s="12" t="s">
        <v>14</v>
      </c>
      <c r="B13" s="20">
        <v>1206138</v>
      </c>
      <c r="C13" s="21">
        <v>883490</v>
      </c>
      <c r="D13" s="21">
        <v>60</v>
      </c>
      <c r="E13" s="11">
        <f t="shared" si="0"/>
        <v>0.73244520942048086</v>
      </c>
      <c r="F13" s="21">
        <v>3515</v>
      </c>
      <c r="G13" s="11">
        <f t="shared" si="1"/>
        <v>2.914260225612658E-3</v>
      </c>
      <c r="H13" s="21">
        <v>494</v>
      </c>
      <c r="I13" s="11">
        <f t="shared" si="2"/>
        <v>4.0957170738340057E-4</v>
      </c>
    </row>
    <row r="14" spans="1:9" x14ac:dyDescent="0.45">
      <c r="A14" s="12" t="s">
        <v>15</v>
      </c>
      <c r="B14" s="20">
        <v>2268244</v>
      </c>
      <c r="C14" s="21">
        <v>1545910</v>
      </c>
      <c r="D14" s="21">
        <v>29</v>
      </c>
      <c r="E14" s="11">
        <f t="shared" si="0"/>
        <v>0.68153205739770506</v>
      </c>
      <c r="F14" s="21">
        <v>5289</v>
      </c>
      <c r="G14" s="11">
        <f t="shared" si="1"/>
        <v>2.3317597224989904E-3</v>
      </c>
      <c r="H14" s="21">
        <v>607</v>
      </c>
      <c r="I14" s="11">
        <f t="shared" si="2"/>
        <v>2.6760789403609136E-4</v>
      </c>
    </row>
    <row r="15" spans="1:9" x14ac:dyDescent="0.45">
      <c r="A15" s="12" t="s">
        <v>16</v>
      </c>
      <c r="B15" s="20">
        <v>956417</v>
      </c>
      <c r="C15" s="21">
        <v>729824</v>
      </c>
      <c r="D15" s="21">
        <v>5</v>
      </c>
      <c r="E15" s="11">
        <f t="shared" si="0"/>
        <v>0.76307614774726928</v>
      </c>
      <c r="F15" s="21">
        <v>1448</v>
      </c>
      <c r="G15" s="11">
        <f t="shared" si="1"/>
        <v>1.5139839630621372E-3</v>
      </c>
      <c r="H15" s="21">
        <v>217</v>
      </c>
      <c r="I15" s="11">
        <f t="shared" si="2"/>
        <v>2.2688848065226778E-4</v>
      </c>
    </row>
    <row r="16" spans="1:9" x14ac:dyDescent="0.45">
      <c r="A16" s="12" t="s">
        <v>17</v>
      </c>
      <c r="B16" s="20">
        <v>1056157</v>
      </c>
      <c r="C16" s="21">
        <v>780396</v>
      </c>
      <c r="D16" s="21">
        <v>37</v>
      </c>
      <c r="E16" s="11">
        <f t="shared" si="0"/>
        <v>0.73886647534410133</v>
      </c>
      <c r="F16" s="21">
        <v>2369</v>
      </c>
      <c r="G16" s="11">
        <f t="shared" si="1"/>
        <v>2.2430377301859475E-3</v>
      </c>
      <c r="H16" s="21">
        <v>261</v>
      </c>
      <c r="I16" s="11">
        <f t="shared" si="2"/>
        <v>2.4712235018089167E-4</v>
      </c>
    </row>
    <row r="17" spans="1:9" x14ac:dyDescent="0.45">
      <c r="A17" s="12" t="s">
        <v>18</v>
      </c>
      <c r="B17" s="20">
        <v>1840525</v>
      </c>
      <c r="C17" s="21">
        <v>1323649</v>
      </c>
      <c r="D17" s="21">
        <v>82</v>
      </c>
      <c r="E17" s="11">
        <f t="shared" si="0"/>
        <v>0.71912470626587521</v>
      </c>
      <c r="F17" s="21">
        <v>2630</v>
      </c>
      <c r="G17" s="11">
        <f t="shared" si="1"/>
        <v>1.4289401121962485E-3</v>
      </c>
      <c r="H17" s="21">
        <v>631</v>
      </c>
      <c r="I17" s="11">
        <f t="shared" si="2"/>
        <v>3.4283696227978429E-4</v>
      </c>
    </row>
    <row r="18" spans="1:9" x14ac:dyDescent="0.45">
      <c r="A18" s="12" t="s">
        <v>19</v>
      </c>
      <c r="B18" s="20">
        <v>2890374</v>
      </c>
      <c r="C18" s="21">
        <v>1999595</v>
      </c>
      <c r="D18" s="21">
        <v>46</v>
      </c>
      <c r="E18" s="11">
        <f t="shared" si="0"/>
        <v>0.69179594059453897</v>
      </c>
      <c r="F18" s="21">
        <v>5225</v>
      </c>
      <c r="G18" s="11">
        <f t="shared" si="1"/>
        <v>1.8077245366862559E-3</v>
      </c>
      <c r="H18" s="21">
        <v>1076</v>
      </c>
      <c r="I18" s="11">
        <f t="shared" si="2"/>
        <v>3.7227016296160982E-4</v>
      </c>
    </row>
    <row r="19" spans="1:9" x14ac:dyDescent="0.45">
      <c r="A19" s="12" t="s">
        <v>20</v>
      </c>
      <c r="B19" s="20">
        <v>1942493</v>
      </c>
      <c r="C19" s="21">
        <v>1333125</v>
      </c>
      <c r="D19" s="21">
        <v>37</v>
      </c>
      <c r="E19" s="11">
        <f t="shared" si="0"/>
        <v>0.68627686174416069</v>
      </c>
      <c r="F19" s="21">
        <v>3811</v>
      </c>
      <c r="G19" s="11">
        <f t="shared" si="1"/>
        <v>1.9619118318573089E-3</v>
      </c>
      <c r="H19" s="21">
        <v>833</v>
      </c>
      <c r="I19" s="11">
        <f t="shared" si="2"/>
        <v>4.288303741635105E-4</v>
      </c>
    </row>
    <row r="20" spans="1:9" x14ac:dyDescent="0.45">
      <c r="A20" s="12" t="s">
        <v>21</v>
      </c>
      <c r="B20" s="20">
        <v>1943567</v>
      </c>
      <c r="C20" s="21">
        <v>1303820</v>
      </c>
      <c r="D20" s="21">
        <v>45</v>
      </c>
      <c r="E20" s="11">
        <f t="shared" si="0"/>
        <v>0.67081556745921289</v>
      </c>
      <c r="F20" s="21">
        <v>3496</v>
      </c>
      <c r="G20" s="11">
        <f t="shared" si="1"/>
        <v>1.7987545579853949E-3</v>
      </c>
      <c r="H20" s="21">
        <v>727</v>
      </c>
      <c r="I20" s="11">
        <f t="shared" si="2"/>
        <v>3.7405450905474315E-4</v>
      </c>
    </row>
    <row r="21" spans="1:9" x14ac:dyDescent="0.45">
      <c r="A21" s="12" t="s">
        <v>22</v>
      </c>
      <c r="B21" s="20">
        <v>7385810</v>
      </c>
      <c r="C21" s="21">
        <v>4847648</v>
      </c>
      <c r="D21" s="21">
        <v>130</v>
      </c>
      <c r="E21" s="11">
        <f t="shared" si="0"/>
        <v>0.65632855434948911</v>
      </c>
      <c r="F21" s="21">
        <v>15032</v>
      </c>
      <c r="G21" s="11">
        <f t="shared" si="1"/>
        <v>2.0352540885833783E-3</v>
      </c>
      <c r="H21" s="21">
        <v>2515</v>
      </c>
      <c r="I21" s="11">
        <f t="shared" si="2"/>
        <v>3.405178308134111E-4</v>
      </c>
    </row>
    <row r="22" spans="1:9" x14ac:dyDescent="0.45">
      <c r="A22" s="12" t="s">
        <v>23</v>
      </c>
      <c r="B22" s="20">
        <v>6310821</v>
      </c>
      <c r="C22" s="21">
        <v>4216520</v>
      </c>
      <c r="D22" s="21">
        <v>217</v>
      </c>
      <c r="E22" s="11">
        <f t="shared" si="0"/>
        <v>0.66810689132206413</v>
      </c>
      <c r="F22" s="21">
        <v>12128</v>
      </c>
      <c r="G22" s="11">
        <f t="shared" si="1"/>
        <v>1.9217784817538003E-3</v>
      </c>
      <c r="H22" s="21">
        <v>1842</v>
      </c>
      <c r="I22" s="11">
        <f t="shared" si="2"/>
        <v>2.9187961439565467E-4</v>
      </c>
    </row>
    <row r="23" spans="1:9" x14ac:dyDescent="0.45">
      <c r="A23" s="12" t="s">
        <v>24</v>
      </c>
      <c r="B23" s="20">
        <v>13794837</v>
      </c>
      <c r="C23" s="21">
        <v>8771251</v>
      </c>
      <c r="D23" s="21">
        <v>568</v>
      </c>
      <c r="E23" s="11">
        <f t="shared" si="0"/>
        <v>0.63579460924402365</v>
      </c>
      <c r="F23" s="21">
        <v>21408</v>
      </c>
      <c r="G23" s="11">
        <f t="shared" si="1"/>
        <v>1.5518849552191157E-3</v>
      </c>
      <c r="H23" s="21">
        <v>3704</v>
      </c>
      <c r="I23" s="11">
        <f t="shared" si="2"/>
        <v>2.6850625346279915E-4</v>
      </c>
    </row>
    <row r="24" spans="1:9" x14ac:dyDescent="0.45">
      <c r="A24" s="12" t="s">
        <v>25</v>
      </c>
      <c r="B24" s="20">
        <v>9215144</v>
      </c>
      <c r="C24" s="21">
        <v>5975263</v>
      </c>
      <c r="D24" s="21">
        <v>278</v>
      </c>
      <c r="E24" s="11">
        <f t="shared" si="0"/>
        <v>0.64838758895140436</v>
      </c>
      <c r="F24" s="21">
        <v>18129</v>
      </c>
      <c r="G24" s="11">
        <f t="shared" si="1"/>
        <v>1.9673051229584693E-3</v>
      </c>
      <c r="H24" s="21">
        <v>3590</v>
      </c>
      <c r="I24" s="11">
        <f t="shared" si="2"/>
        <v>3.8957611514263911E-4</v>
      </c>
    </row>
    <row r="25" spans="1:9" x14ac:dyDescent="0.45">
      <c r="A25" s="12" t="s">
        <v>26</v>
      </c>
      <c r="B25" s="20">
        <v>2188274</v>
      </c>
      <c r="C25" s="21">
        <v>1602692</v>
      </c>
      <c r="D25" s="21">
        <v>4</v>
      </c>
      <c r="E25" s="11">
        <f t="shared" si="0"/>
        <v>0.73239822800983789</v>
      </c>
      <c r="F25" s="21">
        <v>2770</v>
      </c>
      <c r="G25" s="11">
        <f t="shared" si="1"/>
        <v>1.2658378246965417E-3</v>
      </c>
      <c r="H25" s="21">
        <v>448</v>
      </c>
      <c r="I25" s="11">
        <f t="shared" si="2"/>
        <v>2.0472756153936848E-4</v>
      </c>
    </row>
    <row r="26" spans="1:9" x14ac:dyDescent="0.45">
      <c r="A26" s="12" t="s">
        <v>27</v>
      </c>
      <c r="B26" s="20">
        <v>1037280</v>
      </c>
      <c r="C26" s="21">
        <v>721256</v>
      </c>
      <c r="D26" s="21">
        <v>10</v>
      </c>
      <c r="E26" s="11">
        <f t="shared" si="0"/>
        <v>0.69532430973314818</v>
      </c>
      <c r="F26" s="21">
        <v>1782</v>
      </c>
      <c r="G26" s="11">
        <f t="shared" si="1"/>
        <v>1.7179546506247108E-3</v>
      </c>
      <c r="H26" s="21">
        <v>379</v>
      </c>
      <c r="I26" s="11">
        <f t="shared" si="2"/>
        <v>3.6537868270862257E-4</v>
      </c>
    </row>
    <row r="27" spans="1:9" x14ac:dyDescent="0.45">
      <c r="A27" s="12" t="s">
        <v>28</v>
      </c>
      <c r="B27" s="20">
        <v>1124501</v>
      </c>
      <c r="C27" s="21">
        <v>743015</v>
      </c>
      <c r="D27" s="21">
        <v>53</v>
      </c>
      <c r="E27" s="11">
        <f t="shared" si="0"/>
        <v>0.66070372547467726</v>
      </c>
      <c r="F27" s="21">
        <v>2257</v>
      </c>
      <c r="G27" s="11">
        <f t="shared" si="1"/>
        <v>2.0071124881169515E-3</v>
      </c>
      <c r="H27" s="21">
        <v>338</v>
      </c>
      <c r="I27" s="11">
        <f t="shared" si="2"/>
        <v>3.0057776738304367E-4</v>
      </c>
    </row>
    <row r="28" spans="1:9" x14ac:dyDescent="0.45">
      <c r="A28" s="12" t="s">
        <v>29</v>
      </c>
      <c r="B28" s="20">
        <v>767548</v>
      </c>
      <c r="C28" s="21">
        <v>518893</v>
      </c>
      <c r="D28" s="21">
        <v>47</v>
      </c>
      <c r="E28" s="11">
        <f t="shared" si="0"/>
        <v>0.67597857072130996</v>
      </c>
      <c r="F28" s="21">
        <v>1040</v>
      </c>
      <c r="G28" s="11">
        <f t="shared" si="1"/>
        <v>1.3549641195078354E-3</v>
      </c>
      <c r="H28" s="21">
        <v>148</v>
      </c>
      <c r="I28" s="11">
        <f t="shared" si="2"/>
        <v>1.9282181700688427E-4</v>
      </c>
    </row>
    <row r="29" spans="1:9" x14ac:dyDescent="0.45">
      <c r="A29" s="12" t="s">
        <v>30</v>
      </c>
      <c r="B29" s="20">
        <v>816231</v>
      </c>
      <c r="C29" s="21">
        <v>546099</v>
      </c>
      <c r="D29" s="21">
        <v>6</v>
      </c>
      <c r="E29" s="11">
        <f t="shared" si="0"/>
        <v>0.66904221966575639</v>
      </c>
      <c r="F29" s="21">
        <v>1087</v>
      </c>
      <c r="G29" s="11">
        <f t="shared" si="1"/>
        <v>1.3317308458022301E-3</v>
      </c>
      <c r="H29" s="21">
        <v>116</v>
      </c>
      <c r="I29" s="11">
        <f t="shared" si="2"/>
        <v>1.4211663119876604E-4</v>
      </c>
    </row>
    <row r="30" spans="1:9" x14ac:dyDescent="0.45">
      <c r="A30" s="12" t="s">
        <v>31</v>
      </c>
      <c r="B30" s="20">
        <v>2056494</v>
      </c>
      <c r="C30" s="21">
        <v>1438199</v>
      </c>
      <c r="D30" s="21">
        <v>19</v>
      </c>
      <c r="E30" s="11">
        <f t="shared" si="0"/>
        <v>0.69933585996360792</v>
      </c>
      <c r="F30" s="21">
        <v>4142</v>
      </c>
      <c r="G30" s="11">
        <f t="shared" si="1"/>
        <v>2.0141075052978515E-3</v>
      </c>
      <c r="H30" s="21">
        <v>1097</v>
      </c>
      <c r="I30" s="11">
        <f t="shared" si="2"/>
        <v>5.3343214227709876E-4</v>
      </c>
    </row>
    <row r="31" spans="1:9" x14ac:dyDescent="0.45">
      <c r="A31" s="12" t="s">
        <v>32</v>
      </c>
      <c r="B31" s="20">
        <v>1996605</v>
      </c>
      <c r="C31" s="21">
        <v>1349224</v>
      </c>
      <c r="D31" s="21">
        <v>45</v>
      </c>
      <c r="E31" s="11">
        <f t="shared" si="0"/>
        <v>0.67573656281537908</v>
      </c>
      <c r="F31" s="21">
        <v>2919</v>
      </c>
      <c r="G31" s="11">
        <f t="shared" si="1"/>
        <v>1.4619817139594463E-3</v>
      </c>
      <c r="H31" s="21">
        <v>484</v>
      </c>
      <c r="I31" s="11">
        <f t="shared" si="2"/>
        <v>2.4241149351023362E-4</v>
      </c>
    </row>
    <row r="32" spans="1:9" x14ac:dyDescent="0.45">
      <c r="A32" s="12" t="s">
        <v>33</v>
      </c>
      <c r="B32" s="20">
        <v>3658300</v>
      </c>
      <c r="C32" s="21">
        <v>2465597</v>
      </c>
      <c r="D32" s="21">
        <v>52</v>
      </c>
      <c r="E32" s="11">
        <f t="shared" si="0"/>
        <v>0.6739592160293032</v>
      </c>
      <c r="F32" s="21">
        <v>6807</v>
      </c>
      <c r="G32" s="11">
        <f t="shared" si="1"/>
        <v>1.860700325287702E-3</v>
      </c>
      <c r="H32" s="21">
        <v>1153</v>
      </c>
      <c r="I32" s="11">
        <f t="shared" si="2"/>
        <v>3.1517371456687532E-4</v>
      </c>
    </row>
    <row r="33" spans="1:9" x14ac:dyDescent="0.45">
      <c r="A33" s="12" t="s">
        <v>34</v>
      </c>
      <c r="B33" s="20">
        <v>7528445</v>
      </c>
      <c r="C33" s="21">
        <v>4643205</v>
      </c>
      <c r="D33" s="21">
        <v>156</v>
      </c>
      <c r="E33" s="11">
        <f t="shared" si="0"/>
        <v>0.61673413301153157</v>
      </c>
      <c r="F33" s="21">
        <v>12499</v>
      </c>
      <c r="G33" s="11">
        <f t="shared" si="1"/>
        <v>1.6602366092865128E-3</v>
      </c>
      <c r="H33" s="21">
        <v>2842</v>
      </c>
      <c r="I33" s="11">
        <f t="shared" si="2"/>
        <v>3.7750159561503074E-4</v>
      </c>
    </row>
    <row r="34" spans="1:9" x14ac:dyDescent="0.45">
      <c r="A34" s="12" t="s">
        <v>35</v>
      </c>
      <c r="B34" s="20">
        <v>1784880</v>
      </c>
      <c r="C34" s="21">
        <v>1170293</v>
      </c>
      <c r="D34" s="21">
        <v>44</v>
      </c>
      <c r="E34" s="11">
        <f t="shared" si="0"/>
        <v>0.65564575769799649</v>
      </c>
      <c r="F34" s="21">
        <v>3250</v>
      </c>
      <c r="G34" s="11">
        <f t="shared" si="1"/>
        <v>1.8208507014477165E-3</v>
      </c>
      <c r="H34" s="21">
        <v>568</v>
      </c>
      <c r="I34" s="11">
        <f t="shared" si="2"/>
        <v>3.1822867643763165E-4</v>
      </c>
    </row>
    <row r="35" spans="1:9" x14ac:dyDescent="0.45">
      <c r="A35" s="12" t="s">
        <v>36</v>
      </c>
      <c r="B35" s="20">
        <v>1415176</v>
      </c>
      <c r="C35" s="21">
        <v>900199</v>
      </c>
      <c r="D35" s="21">
        <v>14</v>
      </c>
      <c r="E35" s="11">
        <f t="shared" si="0"/>
        <v>0.63609402646737934</v>
      </c>
      <c r="F35" s="21">
        <v>2854</v>
      </c>
      <c r="G35" s="11">
        <f t="shared" si="1"/>
        <v>2.016710289038254E-3</v>
      </c>
      <c r="H35" s="21">
        <v>454</v>
      </c>
      <c r="I35" s="11">
        <f t="shared" si="2"/>
        <v>3.2080815389746574E-4</v>
      </c>
    </row>
    <row r="36" spans="1:9" x14ac:dyDescent="0.45">
      <c r="A36" s="12" t="s">
        <v>37</v>
      </c>
      <c r="B36" s="20">
        <v>2511426</v>
      </c>
      <c r="C36" s="21">
        <v>1558087</v>
      </c>
      <c r="D36" s="21">
        <v>77</v>
      </c>
      <c r="E36" s="11">
        <f t="shared" si="0"/>
        <v>0.62036866704414151</v>
      </c>
      <c r="F36" s="21">
        <v>5600</v>
      </c>
      <c r="G36" s="11">
        <f t="shared" si="1"/>
        <v>2.2298088814880468E-3</v>
      </c>
      <c r="H36" s="21">
        <v>753</v>
      </c>
      <c r="I36" s="11">
        <f t="shared" si="2"/>
        <v>2.9982965852866063E-4</v>
      </c>
    </row>
    <row r="37" spans="1:9" x14ac:dyDescent="0.45">
      <c r="A37" s="12" t="s">
        <v>38</v>
      </c>
      <c r="B37" s="20">
        <v>8800726</v>
      </c>
      <c r="C37" s="21">
        <v>5145340</v>
      </c>
      <c r="D37" s="21">
        <v>452</v>
      </c>
      <c r="E37" s="11">
        <f t="shared" si="0"/>
        <v>0.58459813429028473</v>
      </c>
      <c r="F37" s="21">
        <v>16198</v>
      </c>
      <c r="G37" s="11">
        <f t="shared" si="1"/>
        <v>1.8405299744589253E-3</v>
      </c>
      <c r="H37" s="21">
        <v>3123</v>
      </c>
      <c r="I37" s="11">
        <f t="shared" si="2"/>
        <v>3.5485708792660971E-4</v>
      </c>
    </row>
    <row r="38" spans="1:9" x14ac:dyDescent="0.45">
      <c r="A38" s="12" t="s">
        <v>39</v>
      </c>
      <c r="B38" s="20">
        <v>5488603</v>
      </c>
      <c r="C38" s="21">
        <v>3415008</v>
      </c>
      <c r="D38" s="21">
        <v>84</v>
      </c>
      <c r="E38" s="11">
        <f t="shared" si="0"/>
        <v>0.62218455224398628</v>
      </c>
      <c r="F38" s="21">
        <v>10342</v>
      </c>
      <c r="G38" s="11">
        <f t="shared" si="1"/>
        <v>1.8842681826322654E-3</v>
      </c>
      <c r="H38" s="21">
        <v>1957</v>
      </c>
      <c r="I38" s="11">
        <f t="shared" si="2"/>
        <v>3.5655703281873365E-4</v>
      </c>
    </row>
    <row r="39" spans="1:9" x14ac:dyDescent="0.45">
      <c r="A39" s="12" t="s">
        <v>40</v>
      </c>
      <c r="B39" s="20">
        <v>1335166</v>
      </c>
      <c r="C39" s="21">
        <v>862245</v>
      </c>
      <c r="D39" s="21">
        <v>42</v>
      </c>
      <c r="E39" s="11">
        <f t="shared" si="0"/>
        <v>0.64576464649339482</v>
      </c>
      <c r="F39" s="21">
        <v>2193</v>
      </c>
      <c r="G39" s="11">
        <f t="shared" si="1"/>
        <v>1.6424923942041664E-3</v>
      </c>
      <c r="H39" s="21">
        <v>336</v>
      </c>
      <c r="I39" s="11">
        <f t="shared" si="2"/>
        <v>2.5165410143757408E-4</v>
      </c>
    </row>
    <row r="40" spans="1:9" x14ac:dyDescent="0.45">
      <c r="A40" s="12" t="s">
        <v>41</v>
      </c>
      <c r="B40" s="20">
        <v>934751</v>
      </c>
      <c r="C40" s="21">
        <v>604694</v>
      </c>
      <c r="D40" s="21">
        <v>15</v>
      </c>
      <c r="E40" s="11">
        <f t="shared" si="0"/>
        <v>0.6468877808100767</v>
      </c>
      <c r="F40" s="21">
        <v>1183</v>
      </c>
      <c r="G40" s="11">
        <f t="shared" si="1"/>
        <v>1.2655776779056669E-3</v>
      </c>
      <c r="H40" s="21">
        <v>279</v>
      </c>
      <c r="I40" s="11">
        <f t="shared" si="2"/>
        <v>2.9847520890590113E-4</v>
      </c>
    </row>
    <row r="41" spans="1:9" x14ac:dyDescent="0.45">
      <c r="A41" s="12" t="s">
        <v>42</v>
      </c>
      <c r="B41" s="20">
        <v>551609</v>
      </c>
      <c r="C41" s="21">
        <v>356184</v>
      </c>
      <c r="D41" s="21">
        <v>1</v>
      </c>
      <c r="E41" s="11">
        <f t="shared" si="0"/>
        <v>0.64571644044966636</v>
      </c>
      <c r="F41" s="21">
        <v>804</v>
      </c>
      <c r="G41" s="11">
        <f t="shared" si="1"/>
        <v>1.4575541733365483E-3</v>
      </c>
      <c r="H41" s="21">
        <v>142</v>
      </c>
      <c r="I41" s="11">
        <f t="shared" si="2"/>
        <v>2.57428722156455E-4</v>
      </c>
    </row>
    <row r="42" spans="1:9" x14ac:dyDescent="0.45">
      <c r="A42" s="12" t="s">
        <v>43</v>
      </c>
      <c r="B42" s="20">
        <v>666176</v>
      </c>
      <c r="C42" s="21">
        <v>458360</v>
      </c>
      <c r="D42" s="21">
        <v>12</v>
      </c>
      <c r="E42" s="11">
        <f t="shared" si="0"/>
        <v>0.68802838889422613</v>
      </c>
      <c r="F42" s="21">
        <v>1090</v>
      </c>
      <c r="G42" s="11">
        <f t="shared" si="1"/>
        <v>1.6362042463252955E-3</v>
      </c>
      <c r="H42" s="21">
        <v>180</v>
      </c>
      <c r="I42" s="11">
        <f t="shared" si="2"/>
        <v>2.7019886636564511E-4</v>
      </c>
    </row>
    <row r="43" spans="1:9" x14ac:dyDescent="0.45">
      <c r="A43" s="12" t="s">
        <v>44</v>
      </c>
      <c r="B43" s="20">
        <v>1879187</v>
      </c>
      <c r="C43" s="21">
        <v>1209035</v>
      </c>
      <c r="D43" s="21">
        <v>33</v>
      </c>
      <c r="E43" s="11">
        <f t="shared" si="0"/>
        <v>0.64336439109040244</v>
      </c>
      <c r="F43" s="21">
        <v>4473</v>
      </c>
      <c r="G43" s="11">
        <f t="shared" si="1"/>
        <v>2.380284665655946E-3</v>
      </c>
      <c r="H43" s="21">
        <v>977</v>
      </c>
      <c r="I43" s="11">
        <f t="shared" si="2"/>
        <v>5.1990568261700402E-4</v>
      </c>
    </row>
    <row r="44" spans="1:9" x14ac:dyDescent="0.45">
      <c r="A44" s="12" t="s">
        <v>45</v>
      </c>
      <c r="B44" s="20">
        <v>2788648</v>
      </c>
      <c r="C44" s="21">
        <v>1752241</v>
      </c>
      <c r="D44" s="21">
        <v>26</v>
      </c>
      <c r="E44" s="11">
        <f t="shared" si="0"/>
        <v>0.6283385353762827</v>
      </c>
      <c r="F44" s="21">
        <v>4354</v>
      </c>
      <c r="G44" s="11">
        <f t="shared" si="1"/>
        <v>1.5613300782314583E-3</v>
      </c>
      <c r="H44" s="21">
        <v>836</v>
      </c>
      <c r="I44" s="11">
        <f t="shared" si="2"/>
        <v>2.9978685011518129E-4</v>
      </c>
    </row>
    <row r="45" spans="1:9" x14ac:dyDescent="0.45">
      <c r="A45" s="12" t="s">
        <v>46</v>
      </c>
      <c r="B45" s="20">
        <v>1340431</v>
      </c>
      <c r="C45" s="21">
        <v>920345</v>
      </c>
      <c r="D45" s="21">
        <v>52</v>
      </c>
      <c r="E45" s="11">
        <f t="shared" si="0"/>
        <v>0.68656499290153694</v>
      </c>
      <c r="F45" s="21">
        <v>1706</v>
      </c>
      <c r="G45" s="11">
        <f t="shared" si="1"/>
        <v>1.2727249668203734E-3</v>
      </c>
      <c r="H45" s="21">
        <v>300</v>
      </c>
      <c r="I45" s="11">
        <f t="shared" si="2"/>
        <v>2.2380861081249239E-4</v>
      </c>
    </row>
    <row r="46" spans="1:9" x14ac:dyDescent="0.45">
      <c r="A46" s="12" t="s">
        <v>47</v>
      </c>
      <c r="B46" s="20">
        <v>726558</v>
      </c>
      <c r="C46" s="21">
        <v>485217</v>
      </c>
      <c r="D46" s="21">
        <v>3</v>
      </c>
      <c r="E46" s="11">
        <f t="shared" si="0"/>
        <v>0.66782555556473122</v>
      </c>
      <c r="F46" s="21">
        <v>1009</v>
      </c>
      <c r="G46" s="11">
        <f t="shared" si="1"/>
        <v>1.3887397840227484E-3</v>
      </c>
      <c r="H46" s="21">
        <v>111</v>
      </c>
      <c r="I46" s="11">
        <f t="shared" si="2"/>
        <v>1.5277513976860759E-4</v>
      </c>
    </row>
    <row r="47" spans="1:9" x14ac:dyDescent="0.45">
      <c r="A47" s="12" t="s">
        <v>48</v>
      </c>
      <c r="B47" s="20">
        <v>964857</v>
      </c>
      <c r="C47" s="21">
        <v>622160</v>
      </c>
      <c r="D47" s="21">
        <v>12</v>
      </c>
      <c r="E47" s="11">
        <f t="shared" si="0"/>
        <v>0.64480850530182188</v>
      </c>
      <c r="F47" s="21">
        <v>1729</v>
      </c>
      <c r="G47" s="11">
        <f t="shared" si="1"/>
        <v>1.7919753911719561E-3</v>
      </c>
      <c r="H47" s="21">
        <v>112</v>
      </c>
      <c r="I47" s="11">
        <f t="shared" si="2"/>
        <v>1.1607937756579472E-4</v>
      </c>
    </row>
    <row r="48" spans="1:9" x14ac:dyDescent="0.45">
      <c r="A48" s="12" t="s">
        <v>49</v>
      </c>
      <c r="B48" s="20">
        <v>1341487</v>
      </c>
      <c r="C48" s="21">
        <v>898036</v>
      </c>
      <c r="D48" s="21">
        <v>39</v>
      </c>
      <c r="E48" s="11">
        <f t="shared" si="0"/>
        <v>0.66940417611203096</v>
      </c>
      <c r="F48" s="21">
        <v>1853</v>
      </c>
      <c r="G48" s="11">
        <f t="shared" si="1"/>
        <v>1.3813029869093028E-3</v>
      </c>
      <c r="H48" s="21">
        <v>93</v>
      </c>
      <c r="I48" s="11">
        <f t="shared" si="2"/>
        <v>6.9326053849198694E-5</v>
      </c>
    </row>
    <row r="49" spans="1:9" x14ac:dyDescent="0.45">
      <c r="A49" s="12" t="s">
        <v>50</v>
      </c>
      <c r="B49" s="20">
        <v>692927</v>
      </c>
      <c r="C49" s="21">
        <v>447388</v>
      </c>
      <c r="D49" s="21">
        <v>16</v>
      </c>
      <c r="E49" s="11">
        <f t="shared" si="0"/>
        <v>0.64562645127120177</v>
      </c>
      <c r="F49" s="21">
        <v>1052</v>
      </c>
      <c r="G49" s="11">
        <f t="shared" si="1"/>
        <v>1.5181974435979548E-3</v>
      </c>
      <c r="H49" s="21">
        <v>125</v>
      </c>
      <c r="I49" s="11">
        <f t="shared" si="2"/>
        <v>1.8039418293701933E-4</v>
      </c>
    </row>
    <row r="50" spans="1:9" x14ac:dyDescent="0.45">
      <c r="A50" s="12" t="s">
        <v>51</v>
      </c>
      <c r="B50" s="20">
        <v>5108414</v>
      </c>
      <c r="C50" s="21">
        <v>3146049</v>
      </c>
      <c r="D50" s="21">
        <v>378</v>
      </c>
      <c r="E50" s="11">
        <f t="shared" si="0"/>
        <v>0.61578231521564231</v>
      </c>
      <c r="F50" s="21">
        <v>8334</v>
      </c>
      <c r="G50" s="11">
        <f t="shared" si="1"/>
        <v>1.6314261138584303E-3</v>
      </c>
      <c r="H50" s="21">
        <v>1321</v>
      </c>
      <c r="I50" s="11">
        <f t="shared" si="2"/>
        <v>2.5859298013042797E-4</v>
      </c>
    </row>
    <row r="51" spans="1:9" x14ac:dyDescent="0.45">
      <c r="A51" s="12" t="s">
        <v>52</v>
      </c>
      <c r="B51" s="20">
        <v>812168</v>
      </c>
      <c r="C51" s="21">
        <v>511841</v>
      </c>
      <c r="D51" s="21">
        <v>10</v>
      </c>
      <c r="E51" s="11">
        <f t="shared" si="0"/>
        <v>0.63020335694092844</v>
      </c>
      <c r="F51" s="21">
        <v>1336</v>
      </c>
      <c r="G51" s="11">
        <f t="shared" si="1"/>
        <v>1.6449798563843933E-3</v>
      </c>
      <c r="H51" s="21">
        <v>308</v>
      </c>
      <c r="I51" s="11">
        <f t="shared" si="2"/>
        <v>3.7923188305867751E-4</v>
      </c>
    </row>
    <row r="52" spans="1:9" x14ac:dyDescent="0.45">
      <c r="A52" s="12" t="s">
        <v>53</v>
      </c>
      <c r="B52" s="20">
        <v>1319965</v>
      </c>
      <c r="C52" s="21">
        <v>905362</v>
      </c>
      <c r="D52" s="21">
        <v>11</v>
      </c>
      <c r="E52" s="11">
        <f t="shared" si="0"/>
        <v>0.68589015617838356</v>
      </c>
      <c r="F52" s="21">
        <v>2553</v>
      </c>
      <c r="G52" s="11">
        <f t="shared" si="1"/>
        <v>1.9341421931642127E-3</v>
      </c>
      <c r="H52" s="21">
        <v>943</v>
      </c>
      <c r="I52" s="11">
        <f t="shared" si="2"/>
        <v>7.144128821597542E-4</v>
      </c>
    </row>
    <row r="53" spans="1:9" x14ac:dyDescent="0.45">
      <c r="A53" s="12" t="s">
        <v>54</v>
      </c>
      <c r="B53" s="20">
        <v>1747317</v>
      </c>
      <c r="C53" s="21">
        <v>1172685</v>
      </c>
      <c r="D53" s="21">
        <v>56</v>
      </c>
      <c r="E53" s="11">
        <f t="shared" si="0"/>
        <v>0.67110261045934994</v>
      </c>
      <c r="F53" s="21">
        <v>3263</v>
      </c>
      <c r="G53" s="11">
        <f t="shared" si="1"/>
        <v>1.8674344723939617E-3</v>
      </c>
      <c r="H53" s="21">
        <v>645</v>
      </c>
      <c r="I53" s="11">
        <f t="shared" si="2"/>
        <v>3.6913736889184964E-4</v>
      </c>
    </row>
    <row r="54" spans="1:9" x14ac:dyDescent="0.45">
      <c r="A54" s="12" t="s">
        <v>55</v>
      </c>
      <c r="B54" s="20">
        <v>1131106</v>
      </c>
      <c r="C54" s="21">
        <v>743809</v>
      </c>
      <c r="D54" s="21">
        <v>114</v>
      </c>
      <c r="E54" s="11">
        <f t="shared" si="0"/>
        <v>0.65749363896929203</v>
      </c>
      <c r="F54" s="21">
        <v>1692</v>
      </c>
      <c r="G54" s="11">
        <f t="shared" si="1"/>
        <v>1.4958810226450925E-3</v>
      </c>
      <c r="H54" s="21">
        <v>293</v>
      </c>
      <c r="I54" s="11">
        <f t="shared" si="2"/>
        <v>2.5903849860225303E-4</v>
      </c>
    </row>
    <row r="55" spans="1:9" x14ac:dyDescent="0.45">
      <c r="A55" s="12" t="s">
        <v>56</v>
      </c>
      <c r="B55" s="20">
        <v>1078190</v>
      </c>
      <c r="C55" s="21">
        <v>692544</v>
      </c>
      <c r="D55" s="21">
        <v>122</v>
      </c>
      <c r="E55" s="11">
        <f t="shared" si="0"/>
        <v>0.64220777413999386</v>
      </c>
      <c r="F55" s="21">
        <v>2137</v>
      </c>
      <c r="G55" s="11">
        <f t="shared" si="1"/>
        <v>1.9820254315102161E-3</v>
      </c>
      <c r="H55" s="21">
        <v>500</v>
      </c>
      <c r="I55" s="11">
        <f t="shared" si="2"/>
        <v>4.6374015711516525E-4</v>
      </c>
    </row>
    <row r="56" spans="1:9" x14ac:dyDescent="0.45">
      <c r="A56" s="12" t="s">
        <v>57</v>
      </c>
      <c r="B56" s="20">
        <v>1605061</v>
      </c>
      <c r="C56" s="21">
        <v>1062166</v>
      </c>
      <c r="D56" s="21">
        <v>65</v>
      </c>
      <c r="E56" s="11">
        <f t="shared" si="0"/>
        <v>0.6617200218558672</v>
      </c>
      <c r="F56" s="21">
        <v>2769</v>
      </c>
      <c r="G56" s="11">
        <f t="shared" si="1"/>
        <v>1.7251680777241487E-3</v>
      </c>
      <c r="H56" s="21">
        <v>391</v>
      </c>
      <c r="I56" s="11">
        <f t="shared" si="2"/>
        <v>2.4360444867827454E-4</v>
      </c>
    </row>
    <row r="57" spans="1:9" x14ac:dyDescent="0.45">
      <c r="A57" s="12" t="s">
        <v>58</v>
      </c>
      <c r="B57" s="20">
        <v>1485316</v>
      </c>
      <c r="C57" s="21">
        <v>716001</v>
      </c>
      <c r="D57" s="21">
        <v>85</v>
      </c>
      <c r="E57" s="11">
        <f t="shared" si="0"/>
        <v>0.48199575039924164</v>
      </c>
      <c r="F57" s="21">
        <v>2202</v>
      </c>
      <c r="G57" s="11">
        <f t="shared" si="1"/>
        <v>1.4825128120884714E-3</v>
      </c>
      <c r="H57" s="21">
        <v>391</v>
      </c>
      <c r="I57" s="11">
        <f t="shared" si="2"/>
        <v>2.632436464698421E-4</v>
      </c>
    </row>
    <row r="58" spans="1:9" ht="9.75" customHeight="1" x14ac:dyDescent="0.45">
      <c r="A58" s="4"/>
      <c r="B58" s="13"/>
      <c r="C58" s="14"/>
      <c r="D58" s="14"/>
      <c r="E58" s="15"/>
      <c r="F58" s="16"/>
      <c r="G58" s="15"/>
      <c r="H58" s="16"/>
      <c r="I58" s="15"/>
    </row>
    <row r="59" spans="1:9" ht="18.75" customHeight="1" x14ac:dyDescent="0.45">
      <c r="A59" s="2" t="s">
        <v>59</v>
      </c>
      <c r="B59" s="13"/>
      <c r="C59" s="14"/>
      <c r="D59" s="14"/>
      <c r="E59" s="15"/>
      <c r="F59" s="16"/>
      <c r="G59" s="15"/>
      <c r="H59" s="16"/>
      <c r="I59" s="15"/>
    </row>
    <row r="60" spans="1:9" ht="18.75" customHeight="1" x14ac:dyDescent="0.45">
      <c r="A60" s="2" t="s">
        <v>60</v>
      </c>
      <c r="B60" s="13"/>
      <c r="C60" s="14"/>
      <c r="D60" s="14"/>
      <c r="E60" s="15"/>
      <c r="F60" s="16"/>
      <c r="G60" s="15"/>
      <c r="H60" s="16"/>
      <c r="I60" s="15"/>
    </row>
    <row r="61" spans="1:9" x14ac:dyDescent="0.45">
      <c r="A61" s="2" t="s">
        <v>61</v>
      </c>
      <c r="B61" s="17"/>
      <c r="C61" s="17"/>
      <c r="D61" s="17"/>
      <c r="E61" s="18"/>
      <c r="F61" s="18"/>
      <c r="G61" s="18"/>
      <c r="H61" s="18"/>
      <c r="I61" s="18"/>
    </row>
    <row r="62" spans="1:9" x14ac:dyDescent="0.45">
      <c r="A62" s="2" t="s">
        <v>62</v>
      </c>
    </row>
    <row r="63" spans="1:9" s="70" customFormat="1" x14ac:dyDescent="0.45">
      <c r="A63" s="77" t="s">
        <v>157</v>
      </c>
      <c r="B63" s="59"/>
      <c r="C63" s="59"/>
      <c r="D63" s="59"/>
      <c r="F63" s="59"/>
      <c r="H63" s="59"/>
    </row>
    <row r="64" spans="1:9" x14ac:dyDescent="0.45">
      <c r="A64" s="49" t="s">
        <v>63</v>
      </c>
      <c r="B64" s="51"/>
      <c r="C64" s="51"/>
      <c r="D64" s="51"/>
      <c r="E64" s="24"/>
      <c r="F64" s="24"/>
      <c r="G64" s="24"/>
      <c r="H64" s="24"/>
      <c r="I64" s="24"/>
    </row>
  </sheetData>
  <mergeCells count="16">
    <mergeCell ref="H7:H9"/>
    <mergeCell ref="E8:E9"/>
    <mergeCell ref="G8:G9"/>
    <mergeCell ref="I8:I9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3:I3"/>
    <mergeCell ref="D8:D9"/>
  </mergeCells>
  <phoneticPr fontId="2"/>
  <pageMargins left="0.7" right="0.7" top="0.75" bottom="0.75" header="0.3" footer="0.3"/>
  <pageSetup paperSize="9" scale="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Normal="100" zoomScaleSheetLayoutView="100" workbookViewId="0">
      <selection activeCell="F17" sqref="F17"/>
    </sheetView>
  </sheetViews>
  <sheetFormatPr defaultRowHeight="18" x14ac:dyDescent="0.45"/>
  <cols>
    <col min="1" max="1" width="13.59765625" customWidth="1"/>
    <col min="2" max="4" width="13.59765625" style="1" customWidth="1"/>
    <col min="5" max="5" width="13.59765625" customWidth="1"/>
    <col min="6" max="6" width="13.59765625" style="1" customWidth="1"/>
    <col min="7" max="7" width="13.59765625" customWidth="1"/>
    <col min="8" max="8" width="13.59765625" style="1" customWidth="1"/>
    <col min="9" max="9" width="15.69921875" customWidth="1"/>
    <col min="11" max="11" width="9.5" bestFit="1" customWidth="1"/>
  </cols>
  <sheetData>
    <row r="1" spans="1:9" x14ac:dyDescent="0.45">
      <c r="A1" s="84" t="s">
        <v>64</v>
      </c>
      <c r="B1" s="84"/>
      <c r="C1" s="84"/>
      <c r="D1" s="84"/>
      <c r="E1" s="84"/>
      <c r="F1" s="84"/>
      <c r="G1" s="84"/>
      <c r="H1" s="84"/>
      <c r="I1" s="84"/>
    </row>
    <row r="2" spans="1:9" x14ac:dyDescent="0.45">
      <c r="A2" s="2"/>
      <c r="B2" s="3"/>
      <c r="C2" s="3"/>
      <c r="D2" s="3"/>
      <c r="E2" s="2"/>
      <c r="F2" s="3"/>
      <c r="G2" s="2"/>
      <c r="H2" s="3"/>
      <c r="I2" s="2"/>
    </row>
    <row r="3" spans="1:9" x14ac:dyDescent="0.45">
      <c r="A3" s="4"/>
      <c r="B3" s="5"/>
      <c r="C3" s="5"/>
      <c r="D3" s="5"/>
      <c r="E3" s="4"/>
      <c r="F3" s="19"/>
      <c r="G3" s="6"/>
      <c r="H3" s="101">
        <f>'進捗状況 (都道府県別)'!H3</f>
        <v>44816</v>
      </c>
      <c r="I3" s="101"/>
    </row>
    <row r="4" spans="1:9" x14ac:dyDescent="0.45">
      <c r="A4" s="2" t="s">
        <v>65</v>
      </c>
      <c r="B4" s="5"/>
      <c r="C4" s="5"/>
      <c r="D4" s="5"/>
      <c r="E4" s="4"/>
      <c r="F4" s="19"/>
      <c r="G4" s="6"/>
      <c r="H4" s="19"/>
      <c r="I4" s="7" t="s">
        <v>1</v>
      </c>
    </row>
    <row r="5" spans="1:9" ht="24" customHeight="1" x14ac:dyDescent="0.45">
      <c r="A5" s="104" t="s">
        <v>66</v>
      </c>
      <c r="B5" s="85" t="s">
        <v>3</v>
      </c>
      <c r="C5" s="81" t="s">
        <v>4</v>
      </c>
      <c r="D5" s="86"/>
      <c r="E5" s="87"/>
      <c r="F5" s="105" t="str">
        <f>'進捗状況 (都道府県別)'!F5</f>
        <v>直近1週間</v>
      </c>
      <c r="G5" s="106"/>
      <c r="H5" s="107">
        <f>'進捗状況 (都道府県別)'!H5:I5</f>
        <v>44813</v>
      </c>
      <c r="I5" s="108"/>
    </row>
    <row r="6" spans="1:9" ht="23.25" customHeight="1" x14ac:dyDescent="0.45">
      <c r="A6" s="104"/>
      <c r="B6" s="85"/>
      <c r="C6" s="88"/>
      <c r="D6" s="89"/>
      <c r="E6" s="90"/>
      <c r="F6" s="95" t="s">
        <v>5</v>
      </c>
      <c r="G6" s="96"/>
      <c r="H6" s="97" t="s">
        <v>6</v>
      </c>
      <c r="I6" s="98"/>
    </row>
    <row r="7" spans="1:9" ht="18.75" customHeight="1" x14ac:dyDescent="0.45">
      <c r="A7" s="80"/>
      <c r="B7" s="85"/>
      <c r="C7" s="99" t="s">
        <v>7</v>
      </c>
      <c r="D7" s="69"/>
      <c r="E7" s="8"/>
      <c r="F7" s="99" t="s">
        <v>8</v>
      </c>
      <c r="G7" s="8"/>
      <c r="H7" s="99" t="s">
        <v>8</v>
      </c>
      <c r="I7" s="9"/>
    </row>
    <row r="8" spans="1:9" ht="18.75" customHeight="1" x14ac:dyDescent="0.45">
      <c r="A8" s="80"/>
      <c r="B8" s="85"/>
      <c r="C8" s="100"/>
      <c r="D8" s="102" t="s">
        <v>156</v>
      </c>
      <c r="E8" s="83" t="s">
        <v>9</v>
      </c>
      <c r="F8" s="100"/>
      <c r="G8" s="81" t="s">
        <v>10</v>
      </c>
      <c r="H8" s="100"/>
      <c r="I8" s="83" t="s">
        <v>10</v>
      </c>
    </row>
    <row r="9" spans="1:9" ht="35.1" customHeight="1" x14ac:dyDescent="0.45">
      <c r="A9" s="80"/>
      <c r="B9" s="85"/>
      <c r="C9" s="100"/>
      <c r="D9" s="103"/>
      <c r="E9" s="82"/>
      <c r="F9" s="100"/>
      <c r="G9" s="82"/>
      <c r="H9" s="100"/>
      <c r="I9" s="82"/>
    </row>
    <row r="10" spans="1:9" x14ac:dyDescent="0.45">
      <c r="A10" s="10" t="s">
        <v>67</v>
      </c>
      <c r="B10" s="20">
        <f>SUM(B11:B30)</f>
        <v>27484752</v>
      </c>
      <c r="C10" s="21">
        <f>SUM(C11:C30)</f>
        <v>17092443</v>
      </c>
      <c r="D10" s="21">
        <f>SUM(D11:D30)</f>
        <v>701</v>
      </c>
      <c r="E10" s="11">
        <f>(C10-D10)/$B10</f>
        <v>0.62186269681458284</v>
      </c>
      <c r="F10" s="21">
        <f>SUM(F11:F30)</f>
        <v>50326</v>
      </c>
      <c r="G10" s="11">
        <f>F10/$B10</f>
        <v>1.8310516318284407E-3</v>
      </c>
      <c r="H10" s="21">
        <f>SUM(H11:H30)</f>
        <v>9093</v>
      </c>
      <c r="I10" s="11">
        <f>H10/$B10</f>
        <v>3.3083798609498096E-4</v>
      </c>
    </row>
    <row r="11" spans="1:9" x14ac:dyDescent="0.45">
      <c r="A11" s="12" t="s">
        <v>68</v>
      </c>
      <c r="B11" s="20">
        <v>1960668</v>
      </c>
      <c r="C11" s="21">
        <v>1231359</v>
      </c>
      <c r="D11" s="21">
        <v>14</v>
      </c>
      <c r="E11" s="11">
        <f t="shared" ref="E11:E30" si="0">(C11-D11)/$B11</f>
        <v>0.62802320433648129</v>
      </c>
      <c r="F11" s="21">
        <v>3158</v>
      </c>
      <c r="G11" s="11">
        <f t="shared" ref="G11:G30" si="1">F11/$B11</f>
        <v>1.6106755452733456E-3</v>
      </c>
      <c r="H11" s="21">
        <v>418</v>
      </c>
      <c r="I11" s="11">
        <f t="shared" ref="I11:I30" si="2">H11/$B11</f>
        <v>2.1319264658779558E-4</v>
      </c>
    </row>
    <row r="12" spans="1:9" x14ac:dyDescent="0.45">
      <c r="A12" s="12" t="s">
        <v>69</v>
      </c>
      <c r="B12" s="20">
        <v>1065365</v>
      </c>
      <c r="C12" s="21">
        <v>688430</v>
      </c>
      <c r="D12" s="21">
        <v>10</v>
      </c>
      <c r="E12" s="11">
        <f t="shared" si="0"/>
        <v>0.6461822943310509</v>
      </c>
      <c r="F12" s="21">
        <v>2683</v>
      </c>
      <c r="G12" s="11">
        <f t="shared" si="1"/>
        <v>2.5183857175709733E-3</v>
      </c>
      <c r="H12" s="21">
        <v>193</v>
      </c>
      <c r="I12" s="11">
        <f t="shared" si="2"/>
        <v>1.8115857006753555E-4</v>
      </c>
    </row>
    <row r="13" spans="1:9" x14ac:dyDescent="0.45">
      <c r="A13" s="12" t="s">
        <v>70</v>
      </c>
      <c r="B13" s="20">
        <v>1332226</v>
      </c>
      <c r="C13" s="21">
        <v>865150</v>
      </c>
      <c r="D13" s="21">
        <v>2</v>
      </c>
      <c r="E13" s="11">
        <f t="shared" si="0"/>
        <v>0.64940032697154992</v>
      </c>
      <c r="F13" s="21">
        <v>1838</v>
      </c>
      <c r="G13" s="11">
        <f t="shared" si="1"/>
        <v>1.3796457958334396E-3</v>
      </c>
      <c r="H13" s="21">
        <v>352</v>
      </c>
      <c r="I13" s="11">
        <f t="shared" si="2"/>
        <v>2.6421943424013642E-4</v>
      </c>
    </row>
    <row r="14" spans="1:9" x14ac:dyDescent="0.45">
      <c r="A14" s="12" t="s">
        <v>71</v>
      </c>
      <c r="B14" s="20">
        <v>976328</v>
      </c>
      <c r="C14" s="21">
        <v>646569</v>
      </c>
      <c r="D14" s="21">
        <v>0</v>
      </c>
      <c r="E14" s="11">
        <f t="shared" si="0"/>
        <v>0.66224567973058235</v>
      </c>
      <c r="F14" s="21">
        <v>1759</v>
      </c>
      <c r="G14" s="11">
        <f t="shared" si="1"/>
        <v>1.8016486262813316E-3</v>
      </c>
      <c r="H14" s="21">
        <v>339</v>
      </c>
      <c r="I14" s="11">
        <f t="shared" si="2"/>
        <v>3.4721937709458295E-4</v>
      </c>
    </row>
    <row r="15" spans="1:9" x14ac:dyDescent="0.45">
      <c r="A15" s="12" t="s">
        <v>72</v>
      </c>
      <c r="B15" s="20">
        <v>3755776</v>
      </c>
      <c r="C15" s="21">
        <v>2447559</v>
      </c>
      <c r="D15" s="21">
        <v>71</v>
      </c>
      <c r="E15" s="11">
        <f t="shared" si="0"/>
        <v>0.65165973689591716</v>
      </c>
      <c r="F15" s="21">
        <v>7226</v>
      </c>
      <c r="G15" s="11">
        <f t="shared" si="1"/>
        <v>1.923969906618499E-3</v>
      </c>
      <c r="H15" s="21">
        <v>1486</v>
      </c>
      <c r="I15" s="11">
        <f t="shared" si="2"/>
        <v>3.9565724899461523E-4</v>
      </c>
    </row>
    <row r="16" spans="1:9" x14ac:dyDescent="0.45">
      <c r="A16" s="12" t="s">
        <v>73</v>
      </c>
      <c r="B16" s="20">
        <v>1522390</v>
      </c>
      <c r="C16" s="21">
        <v>949505</v>
      </c>
      <c r="D16" s="21">
        <v>62</v>
      </c>
      <c r="E16" s="11">
        <f t="shared" si="0"/>
        <v>0.62365294044233077</v>
      </c>
      <c r="F16" s="21">
        <v>3067</v>
      </c>
      <c r="G16" s="11">
        <f t="shared" si="1"/>
        <v>2.014595471594007E-3</v>
      </c>
      <c r="H16" s="21">
        <v>659</v>
      </c>
      <c r="I16" s="11">
        <f t="shared" si="2"/>
        <v>4.3287199732000342E-4</v>
      </c>
    </row>
    <row r="17" spans="1:9" x14ac:dyDescent="0.45">
      <c r="A17" s="12" t="s">
        <v>74</v>
      </c>
      <c r="B17" s="20">
        <v>719112</v>
      </c>
      <c r="C17" s="21">
        <v>471509</v>
      </c>
      <c r="D17" s="21">
        <v>17</v>
      </c>
      <c r="E17" s="11">
        <f t="shared" si="0"/>
        <v>0.65565864566298437</v>
      </c>
      <c r="F17" s="21">
        <v>997</v>
      </c>
      <c r="G17" s="11">
        <f t="shared" si="1"/>
        <v>1.3864321552136524E-3</v>
      </c>
      <c r="H17" s="21">
        <v>233</v>
      </c>
      <c r="I17" s="11">
        <f t="shared" si="2"/>
        <v>3.240107243377944E-4</v>
      </c>
    </row>
    <row r="18" spans="1:9" x14ac:dyDescent="0.45">
      <c r="A18" s="12" t="s">
        <v>75</v>
      </c>
      <c r="B18" s="20">
        <v>779613</v>
      </c>
      <c r="C18" s="21">
        <v>546868</v>
      </c>
      <c r="D18" s="21">
        <v>3</v>
      </c>
      <c r="E18" s="11">
        <f t="shared" si="0"/>
        <v>0.70145700494989183</v>
      </c>
      <c r="F18" s="21">
        <v>1153</v>
      </c>
      <c r="G18" s="11">
        <f t="shared" si="1"/>
        <v>1.4789389094332702E-3</v>
      </c>
      <c r="H18" s="21">
        <v>279</v>
      </c>
      <c r="I18" s="11">
        <f t="shared" si="2"/>
        <v>3.5786986620284678E-4</v>
      </c>
    </row>
    <row r="19" spans="1:9" x14ac:dyDescent="0.45">
      <c r="A19" s="12" t="s">
        <v>76</v>
      </c>
      <c r="B19" s="20">
        <v>689079</v>
      </c>
      <c r="C19" s="21">
        <v>464252</v>
      </c>
      <c r="D19" s="21">
        <v>12</v>
      </c>
      <c r="E19" s="11">
        <f t="shared" si="0"/>
        <v>0.6737108517310787</v>
      </c>
      <c r="F19" s="21">
        <v>1279</v>
      </c>
      <c r="G19" s="11">
        <f t="shared" si="1"/>
        <v>1.8561006793125316E-3</v>
      </c>
      <c r="H19" s="21">
        <v>214</v>
      </c>
      <c r="I19" s="11">
        <f t="shared" si="2"/>
        <v>3.1055945689826566E-4</v>
      </c>
    </row>
    <row r="20" spans="1:9" x14ac:dyDescent="0.45">
      <c r="A20" s="12" t="s">
        <v>77</v>
      </c>
      <c r="B20" s="20">
        <v>795771</v>
      </c>
      <c r="C20" s="21">
        <v>525547</v>
      </c>
      <c r="D20" s="21">
        <v>5</v>
      </c>
      <c r="E20" s="11">
        <f t="shared" si="0"/>
        <v>0.66041863802526102</v>
      </c>
      <c r="F20" s="21">
        <v>1457</v>
      </c>
      <c r="G20" s="11">
        <f t="shared" si="1"/>
        <v>1.8309287470893009E-3</v>
      </c>
      <c r="H20" s="21">
        <v>272</v>
      </c>
      <c r="I20" s="11">
        <f t="shared" si="2"/>
        <v>3.4180687660143434E-4</v>
      </c>
    </row>
    <row r="21" spans="1:9" x14ac:dyDescent="0.45">
      <c r="A21" s="12" t="s">
        <v>78</v>
      </c>
      <c r="B21" s="20">
        <v>2293433</v>
      </c>
      <c r="C21" s="21">
        <v>1382856</v>
      </c>
      <c r="D21" s="21">
        <v>30</v>
      </c>
      <c r="E21" s="11">
        <f t="shared" si="0"/>
        <v>0.60295024969118349</v>
      </c>
      <c r="F21" s="21">
        <v>3627</v>
      </c>
      <c r="G21" s="11">
        <f t="shared" si="1"/>
        <v>1.5814719680060415E-3</v>
      </c>
      <c r="H21" s="21">
        <v>865</v>
      </c>
      <c r="I21" s="11">
        <f t="shared" si="2"/>
        <v>3.7716384128073504E-4</v>
      </c>
    </row>
    <row r="22" spans="1:9" x14ac:dyDescent="0.45">
      <c r="A22" s="12" t="s">
        <v>79</v>
      </c>
      <c r="B22" s="20">
        <v>1388807</v>
      </c>
      <c r="C22" s="21">
        <v>838489</v>
      </c>
      <c r="D22" s="21">
        <v>44</v>
      </c>
      <c r="E22" s="11">
        <f t="shared" si="0"/>
        <v>0.60371599509507079</v>
      </c>
      <c r="F22" s="21">
        <v>3543</v>
      </c>
      <c r="G22" s="11">
        <f t="shared" si="1"/>
        <v>2.5511104134699784E-3</v>
      </c>
      <c r="H22" s="21">
        <v>464</v>
      </c>
      <c r="I22" s="11">
        <f t="shared" si="2"/>
        <v>3.3409969851822463E-4</v>
      </c>
    </row>
    <row r="23" spans="1:9" x14ac:dyDescent="0.45">
      <c r="A23" s="12" t="s">
        <v>80</v>
      </c>
      <c r="B23" s="20">
        <v>2732197</v>
      </c>
      <c r="C23" s="21">
        <v>1502330</v>
      </c>
      <c r="D23" s="21">
        <v>112</v>
      </c>
      <c r="E23" s="11">
        <f t="shared" si="0"/>
        <v>0.54982052904677081</v>
      </c>
      <c r="F23" s="21">
        <v>5336</v>
      </c>
      <c r="G23" s="11">
        <f t="shared" si="1"/>
        <v>1.9530070489060635E-3</v>
      </c>
      <c r="H23" s="21">
        <v>1123</v>
      </c>
      <c r="I23" s="11">
        <f t="shared" si="2"/>
        <v>4.1102453446804899E-4</v>
      </c>
    </row>
    <row r="24" spans="1:9" x14ac:dyDescent="0.45">
      <c r="A24" s="12" t="s">
        <v>81</v>
      </c>
      <c r="B24" s="20">
        <v>826154</v>
      </c>
      <c r="C24" s="21">
        <v>492450</v>
      </c>
      <c r="D24" s="21">
        <v>15</v>
      </c>
      <c r="E24" s="11">
        <f t="shared" si="0"/>
        <v>0.59605715157222505</v>
      </c>
      <c r="F24" s="21">
        <v>1486</v>
      </c>
      <c r="G24" s="11">
        <f t="shared" si="1"/>
        <v>1.7986961268722295E-3</v>
      </c>
      <c r="H24" s="21">
        <v>126</v>
      </c>
      <c r="I24" s="11">
        <f t="shared" si="2"/>
        <v>1.5251393807934113E-4</v>
      </c>
    </row>
    <row r="25" spans="1:9" x14ac:dyDescent="0.45">
      <c r="A25" s="12" t="s">
        <v>82</v>
      </c>
      <c r="B25" s="20">
        <v>1517627</v>
      </c>
      <c r="C25" s="21">
        <v>908414</v>
      </c>
      <c r="D25" s="21">
        <v>7</v>
      </c>
      <c r="E25" s="11">
        <f t="shared" si="0"/>
        <v>0.59857066327892161</v>
      </c>
      <c r="F25" s="21">
        <v>2985</v>
      </c>
      <c r="G25" s="11">
        <f t="shared" si="1"/>
        <v>1.9668864615613717E-3</v>
      </c>
      <c r="H25" s="21">
        <v>597</v>
      </c>
      <c r="I25" s="11">
        <f t="shared" si="2"/>
        <v>3.9337729231227436E-4</v>
      </c>
    </row>
    <row r="26" spans="1:9" x14ac:dyDescent="0.45">
      <c r="A26" s="12" t="s">
        <v>83</v>
      </c>
      <c r="B26" s="20">
        <v>704487</v>
      </c>
      <c r="C26" s="21">
        <v>432727</v>
      </c>
      <c r="D26" s="21">
        <v>11</v>
      </c>
      <c r="E26" s="11">
        <f t="shared" si="0"/>
        <v>0.61422850953956565</v>
      </c>
      <c r="F26" s="21">
        <v>1591</v>
      </c>
      <c r="G26" s="11">
        <f t="shared" si="1"/>
        <v>2.2583809211525548E-3</v>
      </c>
      <c r="H26" s="21">
        <v>328</v>
      </c>
      <c r="I26" s="11">
        <f t="shared" si="2"/>
        <v>4.655870158001496E-4</v>
      </c>
    </row>
    <row r="27" spans="1:9" x14ac:dyDescent="0.45">
      <c r="A27" s="12" t="s">
        <v>84</v>
      </c>
      <c r="B27" s="20">
        <v>1189149</v>
      </c>
      <c r="C27" s="21">
        <v>713181</v>
      </c>
      <c r="D27" s="21">
        <v>4</v>
      </c>
      <c r="E27" s="11">
        <f t="shared" si="0"/>
        <v>0.5997372911216341</v>
      </c>
      <c r="F27" s="21">
        <v>1887</v>
      </c>
      <c r="G27" s="11">
        <f t="shared" si="1"/>
        <v>1.5868490828315038E-3</v>
      </c>
      <c r="H27" s="21">
        <v>442</v>
      </c>
      <c r="I27" s="11">
        <f t="shared" si="2"/>
        <v>3.7169437976233426E-4</v>
      </c>
    </row>
    <row r="28" spans="1:9" x14ac:dyDescent="0.45">
      <c r="A28" s="12" t="s">
        <v>85</v>
      </c>
      <c r="B28" s="20">
        <v>936583</v>
      </c>
      <c r="C28" s="21">
        <v>602327</v>
      </c>
      <c r="D28" s="21">
        <v>268</v>
      </c>
      <c r="E28" s="11">
        <f t="shared" si="0"/>
        <v>0.64282503526115675</v>
      </c>
      <c r="F28" s="21">
        <v>1489</v>
      </c>
      <c r="G28" s="11">
        <f t="shared" si="1"/>
        <v>1.5898217242892516E-3</v>
      </c>
      <c r="H28" s="21">
        <v>187</v>
      </c>
      <c r="I28" s="11">
        <f t="shared" si="2"/>
        <v>1.9966196268777033E-4</v>
      </c>
    </row>
    <row r="29" spans="1:9" x14ac:dyDescent="0.45">
      <c r="A29" s="12" t="s">
        <v>86</v>
      </c>
      <c r="B29" s="20">
        <v>1568265</v>
      </c>
      <c r="C29" s="21">
        <v>917717</v>
      </c>
      <c r="D29" s="21">
        <v>5</v>
      </c>
      <c r="E29" s="11">
        <f t="shared" si="0"/>
        <v>0.58517661237099594</v>
      </c>
      <c r="F29" s="21">
        <v>2098</v>
      </c>
      <c r="G29" s="11">
        <f t="shared" si="1"/>
        <v>1.3377841117413192E-3</v>
      </c>
      <c r="H29" s="21">
        <v>262</v>
      </c>
      <c r="I29" s="11">
        <f t="shared" si="2"/>
        <v>1.6706360213356798E-4</v>
      </c>
    </row>
    <row r="30" spans="1:9" x14ac:dyDescent="0.45">
      <c r="A30" s="12" t="s">
        <v>87</v>
      </c>
      <c r="B30" s="20">
        <v>731722</v>
      </c>
      <c r="C30" s="21">
        <v>465204</v>
      </c>
      <c r="D30" s="21">
        <v>9</v>
      </c>
      <c r="E30" s="11">
        <f t="shared" si="0"/>
        <v>0.63575374254156636</v>
      </c>
      <c r="F30" s="21">
        <v>1667</v>
      </c>
      <c r="G30" s="11">
        <f t="shared" si="1"/>
        <v>2.2781876177018047E-3</v>
      </c>
      <c r="H30" s="21">
        <v>254</v>
      </c>
      <c r="I30" s="11">
        <f t="shared" si="2"/>
        <v>3.4712636766422221E-4</v>
      </c>
    </row>
    <row r="31" spans="1:9" x14ac:dyDescent="0.45">
      <c r="A31" s="4"/>
      <c r="B31" s="13"/>
      <c r="C31" s="14"/>
      <c r="D31" s="14"/>
      <c r="E31" s="15"/>
      <c r="F31" s="14"/>
      <c r="G31" s="15"/>
      <c r="H31" s="14"/>
      <c r="I31" s="15"/>
    </row>
    <row r="32" spans="1:9" x14ac:dyDescent="0.45">
      <c r="A32" s="4"/>
      <c r="B32" s="13"/>
      <c r="C32" s="14"/>
      <c r="D32" s="14"/>
      <c r="E32" s="15"/>
      <c r="F32" s="14"/>
      <c r="G32" s="15"/>
      <c r="H32" s="14"/>
      <c r="I32" s="15"/>
    </row>
    <row r="33" spans="1:9" x14ac:dyDescent="0.45">
      <c r="A33" s="2" t="s">
        <v>88</v>
      </c>
      <c r="B33" s="5"/>
      <c r="C33" s="5"/>
      <c r="D33" s="5"/>
      <c r="E33" s="4"/>
      <c r="F33" s="19"/>
      <c r="G33" s="6"/>
      <c r="H33" s="19"/>
      <c r="I33" s="6"/>
    </row>
    <row r="34" spans="1:9" ht="22.5" customHeight="1" x14ac:dyDescent="0.45">
      <c r="A34" s="104"/>
      <c r="B34" s="85" t="s">
        <v>3</v>
      </c>
      <c r="C34" s="81" t="s">
        <v>4</v>
      </c>
      <c r="D34" s="86"/>
      <c r="E34" s="87"/>
      <c r="F34" s="105" t="str">
        <f>F5</f>
        <v>直近1週間</v>
      </c>
      <c r="G34" s="106"/>
      <c r="H34" s="105">
        <f>'進捗状況 (都道府県別)'!H5:I5</f>
        <v>44813</v>
      </c>
      <c r="I34" s="106"/>
    </row>
    <row r="35" spans="1:9" ht="24" customHeight="1" x14ac:dyDescent="0.45">
      <c r="A35" s="104"/>
      <c r="B35" s="85"/>
      <c r="C35" s="88"/>
      <c r="D35" s="89"/>
      <c r="E35" s="90"/>
      <c r="F35" s="95" t="s">
        <v>5</v>
      </c>
      <c r="G35" s="96"/>
      <c r="H35" s="97" t="s">
        <v>6</v>
      </c>
      <c r="I35" s="98"/>
    </row>
    <row r="36" spans="1:9" ht="18.75" customHeight="1" x14ac:dyDescent="0.45">
      <c r="A36" s="80"/>
      <c r="B36" s="85"/>
      <c r="C36" s="99" t="s">
        <v>7</v>
      </c>
      <c r="D36" s="69"/>
      <c r="E36" s="8"/>
      <c r="F36" s="99" t="s">
        <v>8</v>
      </c>
      <c r="G36" s="8"/>
      <c r="H36" s="99" t="s">
        <v>8</v>
      </c>
      <c r="I36" s="9"/>
    </row>
    <row r="37" spans="1:9" ht="18.75" customHeight="1" x14ac:dyDescent="0.45">
      <c r="A37" s="80"/>
      <c r="B37" s="85"/>
      <c r="C37" s="100"/>
      <c r="D37" s="83" t="s">
        <v>155</v>
      </c>
      <c r="E37" s="83" t="s">
        <v>9</v>
      </c>
      <c r="F37" s="100"/>
      <c r="G37" s="81" t="s">
        <v>10</v>
      </c>
      <c r="H37" s="100"/>
      <c r="I37" s="83" t="s">
        <v>10</v>
      </c>
    </row>
    <row r="38" spans="1:9" ht="35.1" customHeight="1" x14ac:dyDescent="0.45">
      <c r="A38" s="80"/>
      <c r="B38" s="85"/>
      <c r="C38" s="100"/>
      <c r="D38" s="82"/>
      <c r="E38" s="82"/>
      <c r="F38" s="100"/>
      <c r="G38" s="82"/>
      <c r="H38" s="100"/>
      <c r="I38" s="82"/>
    </row>
    <row r="39" spans="1:9" x14ac:dyDescent="0.45">
      <c r="A39" s="10" t="s">
        <v>67</v>
      </c>
      <c r="B39" s="20">
        <v>9522872</v>
      </c>
      <c r="C39" s="21">
        <v>5976706</v>
      </c>
      <c r="D39" s="21">
        <v>506</v>
      </c>
      <c r="E39" s="11">
        <f t="shared" ref="E39" si="3">(C39-D39)/$B39</f>
        <v>0.62756277727979537</v>
      </c>
      <c r="F39" s="21">
        <v>15507</v>
      </c>
      <c r="G39" s="11">
        <f t="shared" ref="G39" si="4">F39/$B39</f>
        <v>1.6283952992332566E-3</v>
      </c>
      <c r="H39" s="21">
        <v>2716</v>
      </c>
      <c r="I39" s="11">
        <f t="shared" ref="I39" si="5">H39/$B39</f>
        <v>2.852080758829899E-4</v>
      </c>
    </row>
    <row r="40" spans="1:9" ht="18.75" customHeight="1" x14ac:dyDescent="0.45">
      <c r="A40" s="4"/>
      <c r="B40" s="13"/>
      <c r="C40" s="14"/>
      <c r="D40" s="14"/>
      <c r="E40" s="15"/>
      <c r="F40" s="14"/>
      <c r="G40" s="15"/>
      <c r="H40" s="14"/>
      <c r="I40" s="15"/>
    </row>
    <row r="41" spans="1:9" ht="18.75" customHeight="1" x14ac:dyDescent="0.45">
      <c r="A41" s="2" t="s">
        <v>89</v>
      </c>
      <c r="B41" s="13"/>
      <c r="C41" s="14"/>
      <c r="D41" s="14"/>
      <c r="E41" s="15"/>
      <c r="F41" s="14"/>
      <c r="G41" s="15"/>
      <c r="H41" s="14"/>
      <c r="I41" s="15"/>
    </row>
    <row r="42" spans="1:9" ht="18.75" customHeight="1" x14ac:dyDescent="0.45">
      <c r="A42" s="2" t="s">
        <v>90</v>
      </c>
      <c r="B42" s="13"/>
      <c r="C42" s="14"/>
      <c r="D42" s="14"/>
      <c r="E42" s="15"/>
      <c r="F42" s="14"/>
      <c r="G42" s="15"/>
      <c r="H42" s="14"/>
      <c r="I42" s="15"/>
    </row>
    <row r="43" spans="1:9" x14ac:dyDescent="0.45">
      <c r="A43" s="2" t="s">
        <v>61</v>
      </c>
      <c r="B43" s="17"/>
      <c r="C43" s="17"/>
      <c r="D43" s="17"/>
      <c r="E43" s="18"/>
      <c r="F43" s="17"/>
      <c r="G43" s="18"/>
      <c r="H43" s="17"/>
      <c r="I43" s="18"/>
    </row>
    <row r="44" spans="1:9" x14ac:dyDescent="0.45">
      <c r="A44" s="2" t="s">
        <v>91</v>
      </c>
      <c r="B44" s="17"/>
      <c r="C44" s="17"/>
      <c r="D44" s="17"/>
      <c r="E44" s="18"/>
      <c r="F44" s="17"/>
      <c r="G44" s="18"/>
      <c r="H44" s="17"/>
      <c r="I44" s="18"/>
    </row>
    <row r="45" spans="1:9" s="70" customFormat="1" x14ac:dyDescent="0.45">
      <c r="A45" s="77" t="s">
        <v>157</v>
      </c>
      <c r="B45" s="59"/>
      <c r="C45" s="59"/>
      <c r="D45" s="59"/>
      <c r="F45" s="59"/>
      <c r="H45" s="59"/>
    </row>
    <row r="46" spans="1:9" x14ac:dyDescent="0.45">
      <c r="A46" s="49" t="s">
        <v>158</v>
      </c>
      <c r="B46" s="50"/>
      <c r="C46" s="50"/>
      <c r="D46" s="50"/>
      <c r="F46" s="50"/>
      <c r="H46" s="50"/>
    </row>
  </sheetData>
  <mergeCells count="30">
    <mergeCell ref="A34:A38"/>
    <mergeCell ref="B34:B38"/>
    <mergeCell ref="C34:E35"/>
    <mergeCell ref="F34:G34"/>
    <mergeCell ref="H34:I34"/>
    <mergeCell ref="F35:G35"/>
    <mergeCell ref="H35:I35"/>
    <mergeCell ref="C36:C38"/>
    <mergeCell ref="F36:F38"/>
    <mergeCell ref="H36:H38"/>
    <mergeCell ref="E37:E38"/>
    <mergeCell ref="G37:G38"/>
    <mergeCell ref="I37:I38"/>
    <mergeCell ref="D37:D38"/>
    <mergeCell ref="A1:I1"/>
    <mergeCell ref="A5:A9"/>
    <mergeCell ref="B5:B9"/>
    <mergeCell ref="C5:E6"/>
    <mergeCell ref="F5:G5"/>
    <mergeCell ref="H5:I5"/>
    <mergeCell ref="F6:G6"/>
    <mergeCell ref="H6:I6"/>
    <mergeCell ref="C7:C9"/>
    <mergeCell ref="F7:F9"/>
    <mergeCell ref="H7:H9"/>
    <mergeCell ref="E8:E9"/>
    <mergeCell ref="G8:G9"/>
    <mergeCell ref="I8:I9"/>
    <mergeCell ref="H3:I3"/>
    <mergeCell ref="D8:D9"/>
  </mergeCells>
  <phoneticPr fontId="2"/>
  <pageMargins left="0.7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62"/>
  <sheetViews>
    <sheetView view="pageBreakPreview" zoomScaleNormal="100" zoomScaleSheetLayoutView="100" workbookViewId="0">
      <selection activeCell="Y15" sqref="Y15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5" width="13.8984375" style="75" customWidth="1"/>
    <col min="6" max="7" width="14" customWidth="1"/>
    <col min="8" max="8" width="14" style="75" customWidth="1"/>
    <col min="9" max="10" width="14.09765625" customWidth="1"/>
    <col min="11" max="11" width="14.09765625" style="75" customWidth="1"/>
    <col min="12" max="12" width="12.8984375" customWidth="1"/>
    <col min="13" max="28" width="13.09765625" customWidth="1"/>
    <col min="30" max="30" width="11.59765625" bestFit="1" customWidth="1"/>
  </cols>
  <sheetData>
    <row r="1" spans="1:30" x14ac:dyDescent="0.45">
      <c r="A1" s="22" t="s">
        <v>92</v>
      </c>
      <c r="B1" s="23"/>
      <c r="C1" s="24"/>
      <c r="D1" s="24"/>
      <c r="E1" s="71"/>
      <c r="F1" s="24"/>
      <c r="G1" s="24"/>
      <c r="H1" s="71"/>
      <c r="M1" s="25"/>
    </row>
    <row r="2" spans="1:30" x14ac:dyDescent="0.45">
      <c r="A2" s="22"/>
      <c r="B2" s="22"/>
      <c r="C2" s="22"/>
      <c r="D2" s="22"/>
      <c r="E2" s="72"/>
      <c r="F2" s="22"/>
      <c r="G2" s="22"/>
      <c r="H2" s="72"/>
      <c r="I2" s="22"/>
      <c r="J2" s="22"/>
      <c r="K2" s="72"/>
      <c r="L2" s="22"/>
      <c r="S2" s="26"/>
      <c r="T2" s="26"/>
      <c r="U2" s="26"/>
      <c r="V2" s="26"/>
      <c r="W2" s="26"/>
      <c r="X2" s="26"/>
      <c r="Y2" s="109">
        <f>'進捗状況 (都道府県別)'!H3</f>
        <v>44816</v>
      </c>
      <c r="Z2" s="109"/>
      <c r="AA2" s="109"/>
      <c r="AB2" s="109"/>
    </row>
    <row r="3" spans="1:30" x14ac:dyDescent="0.45">
      <c r="A3" s="111" t="s">
        <v>2</v>
      </c>
      <c r="B3" s="129" t="str">
        <f>_xlfn.CONCAT("接種回数（",TEXT('進捗状況 (都道府県別)'!H3-1,"m月d日"),"まで）")</f>
        <v>接種回数（9月11日まで）</v>
      </c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1"/>
    </row>
    <row r="4" spans="1:30" x14ac:dyDescent="0.45">
      <c r="A4" s="112"/>
      <c r="B4" s="112"/>
      <c r="C4" s="114" t="s">
        <v>93</v>
      </c>
      <c r="D4" s="115"/>
      <c r="E4" s="116"/>
      <c r="F4" s="114" t="s">
        <v>94</v>
      </c>
      <c r="G4" s="115"/>
      <c r="H4" s="116"/>
      <c r="I4" s="123" t="s">
        <v>95</v>
      </c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3" t="s">
        <v>96</v>
      </c>
      <c r="W4" s="124"/>
      <c r="X4" s="124"/>
      <c r="Y4" s="124"/>
      <c r="Z4" s="124"/>
      <c r="AA4" s="124"/>
      <c r="AB4" s="125"/>
    </row>
    <row r="5" spans="1:30" x14ac:dyDescent="0.45">
      <c r="A5" s="112"/>
      <c r="B5" s="112"/>
      <c r="C5" s="117"/>
      <c r="D5" s="118"/>
      <c r="E5" s="119"/>
      <c r="F5" s="117"/>
      <c r="G5" s="118"/>
      <c r="H5" s="119"/>
      <c r="I5" s="120"/>
      <c r="J5" s="121"/>
      <c r="K5" s="122"/>
      <c r="L5" s="61" t="s">
        <v>97</v>
      </c>
      <c r="M5" s="61" t="s">
        <v>98</v>
      </c>
      <c r="N5" s="62" t="s">
        <v>99</v>
      </c>
      <c r="O5" s="63" t="s">
        <v>100</v>
      </c>
      <c r="P5" s="63" t="s">
        <v>101</v>
      </c>
      <c r="Q5" s="63" t="s">
        <v>102</v>
      </c>
      <c r="R5" s="63" t="s">
        <v>103</v>
      </c>
      <c r="S5" s="63" t="s">
        <v>104</v>
      </c>
      <c r="T5" s="63" t="s">
        <v>148</v>
      </c>
      <c r="U5" s="63" t="s">
        <v>153</v>
      </c>
      <c r="V5" s="64"/>
      <c r="W5" s="65"/>
      <c r="X5" s="61" t="s">
        <v>105</v>
      </c>
      <c r="Y5" s="61" t="s">
        <v>106</v>
      </c>
      <c r="Z5" s="61" t="s">
        <v>107</v>
      </c>
      <c r="AA5" s="61" t="s">
        <v>147</v>
      </c>
      <c r="AB5" s="61" t="s">
        <v>154</v>
      </c>
    </row>
    <row r="6" spans="1:30" x14ac:dyDescent="0.45">
      <c r="A6" s="113"/>
      <c r="B6" s="113"/>
      <c r="C6" s="52" t="s">
        <v>7</v>
      </c>
      <c r="D6" s="78" t="s">
        <v>150</v>
      </c>
      <c r="E6" s="60" t="s">
        <v>108</v>
      </c>
      <c r="F6" s="52" t="s">
        <v>7</v>
      </c>
      <c r="G6" s="78" t="s">
        <v>150</v>
      </c>
      <c r="H6" s="60" t="s">
        <v>108</v>
      </c>
      <c r="I6" s="52" t="s">
        <v>7</v>
      </c>
      <c r="J6" s="78" t="s">
        <v>150</v>
      </c>
      <c r="K6" s="60" t="s">
        <v>108</v>
      </c>
      <c r="L6" s="126" t="s">
        <v>7</v>
      </c>
      <c r="M6" s="127"/>
      <c r="N6" s="127"/>
      <c r="O6" s="127"/>
      <c r="P6" s="127"/>
      <c r="Q6" s="127"/>
      <c r="R6" s="127"/>
      <c r="S6" s="127"/>
      <c r="T6" s="127"/>
      <c r="U6" s="128"/>
      <c r="V6" s="60" t="s">
        <v>7</v>
      </c>
      <c r="W6" s="60" t="s">
        <v>108</v>
      </c>
      <c r="X6" s="66" t="s">
        <v>109</v>
      </c>
      <c r="Y6" s="66" t="s">
        <v>109</v>
      </c>
      <c r="Z6" s="66" t="s">
        <v>109</v>
      </c>
      <c r="AA6" s="66" t="s">
        <v>109</v>
      </c>
      <c r="AB6" s="66" t="s">
        <v>109</v>
      </c>
      <c r="AD6" s="58" t="s">
        <v>110</v>
      </c>
    </row>
    <row r="7" spans="1:30" x14ac:dyDescent="0.45">
      <c r="A7" s="28" t="s">
        <v>11</v>
      </c>
      <c r="B7" s="30">
        <f>C7+F7+I7+V7</f>
        <v>319561130</v>
      </c>
      <c r="C7" s="30">
        <f>SUM(C8:C54)</f>
        <v>104162719</v>
      </c>
      <c r="D7" s="30">
        <f>SUM(D8:D54)</f>
        <v>1570438</v>
      </c>
      <c r="E7" s="73">
        <f t="shared" ref="E7:E54" si="0">(C7-D7)/AD7</f>
        <v>0.81475008904752844</v>
      </c>
      <c r="F7" s="30">
        <f>SUM(F8:F54)</f>
        <v>102734132</v>
      </c>
      <c r="G7" s="30">
        <f>SUM(G8:G54)</f>
        <v>1475099</v>
      </c>
      <c r="H7" s="73">
        <f>(F7-G7)/AD7</f>
        <v>0.80416192475159631</v>
      </c>
      <c r="I7" s="30">
        <f>SUM(I8:I54)</f>
        <v>81879088</v>
      </c>
      <c r="J7" s="30">
        <f>SUM(J8:J54)</f>
        <v>3798</v>
      </c>
      <c r="K7" s="73">
        <f>(I7-J7)/AD7</f>
        <v>0.65022338101920374</v>
      </c>
      <c r="L7" s="53">
        <f>SUM(L8:L54)</f>
        <v>1039897</v>
      </c>
      <c r="M7" s="53">
        <f t="shared" ref="M7" si="1">SUM(M8:M54)</f>
        <v>5307009</v>
      </c>
      <c r="N7" s="53">
        <f t="shared" ref="N7:U7" si="2">SUM(N8:N54)</f>
        <v>23300999</v>
      </c>
      <c r="O7" s="53">
        <f t="shared" si="2"/>
        <v>25514397</v>
      </c>
      <c r="P7" s="53">
        <f t="shared" si="2"/>
        <v>13757947</v>
      </c>
      <c r="Q7" s="53">
        <f t="shared" si="2"/>
        <v>6563167</v>
      </c>
      <c r="R7" s="53">
        <f t="shared" si="2"/>
        <v>2732910</v>
      </c>
      <c r="S7" s="53">
        <f t="shared" ref="S7:T7" si="3">SUM(S8:S54)</f>
        <v>1864014</v>
      </c>
      <c r="T7" s="53">
        <f t="shared" si="3"/>
        <v>1539510</v>
      </c>
      <c r="U7" s="53">
        <f t="shared" si="2"/>
        <v>259238</v>
      </c>
      <c r="V7" s="53">
        <f>SUM(V8:V54)</f>
        <v>30785191</v>
      </c>
      <c r="W7" s="54">
        <f>V7/AD7</f>
        <v>0.24448464215933721</v>
      </c>
      <c r="X7" s="53">
        <f>SUM(X8:X54)</f>
        <v>6915</v>
      </c>
      <c r="Y7" s="53">
        <f t="shared" ref="Y7" si="4">SUM(Y8:Y54)</f>
        <v>756965</v>
      </c>
      <c r="Z7" s="53">
        <f t="shared" ref="Z7:AB7" si="5">SUM(Z8:Z54)</f>
        <v>12681475</v>
      </c>
      <c r="AA7" s="53">
        <f t="shared" ref="AA7" si="6">SUM(AA8:AA54)</f>
        <v>14772357</v>
      </c>
      <c r="AB7" s="53">
        <f t="shared" si="5"/>
        <v>2567479</v>
      </c>
      <c r="AD7" s="59">
        <f>SUM(AD8:AD54)</f>
        <v>125918711</v>
      </c>
    </row>
    <row r="8" spans="1:30" x14ac:dyDescent="0.45">
      <c r="A8" s="31" t="s">
        <v>12</v>
      </c>
      <c r="B8" s="30">
        <f>C8+F8+I8+V8</f>
        <v>13502904</v>
      </c>
      <c r="C8" s="32">
        <f>SUM(一般接種!D7+一般接種!G7+一般接種!J7+一般接種!M7+医療従事者等!C5)</f>
        <v>4334905</v>
      </c>
      <c r="D8" s="32">
        <v>64353</v>
      </c>
      <c r="E8" s="73">
        <f t="shared" si="0"/>
        <v>0.82415293529383049</v>
      </c>
      <c r="F8" s="32">
        <f>SUM(一般接種!E7+一般接種!H7+一般接種!K7+一般接種!N7+医療従事者等!D5)</f>
        <v>4271640</v>
      </c>
      <c r="G8" s="32">
        <v>59915</v>
      </c>
      <c r="H8" s="73">
        <f t="shared" ref="H8:H54" si="7">(F8-G8)/AD8</f>
        <v>0.81280020039573531</v>
      </c>
      <c r="I8" s="29">
        <f>SUM(L8:U8)</f>
        <v>3490152</v>
      </c>
      <c r="J8" s="32">
        <v>69</v>
      </c>
      <c r="K8" s="73">
        <f t="shared" ref="K8:K54" si="8">(I8-J8)/AD8</f>
        <v>0.67353404170446762</v>
      </c>
      <c r="L8" s="67">
        <v>42127</v>
      </c>
      <c r="M8" s="67">
        <v>231828</v>
      </c>
      <c r="N8" s="67">
        <v>923996</v>
      </c>
      <c r="O8" s="67">
        <v>1076052</v>
      </c>
      <c r="P8" s="67">
        <v>656617</v>
      </c>
      <c r="Q8" s="67">
        <v>306502</v>
      </c>
      <c r="R8" s="67">
        <v>121082</v>
      </c>
      <c r="S8" s="67">
        <v>68364</v>
      </c>
      <c r="T8" s="67">
        <v>56100</v>
      </c>
      <c r="U8" s="67">
        <v>7484</v>
      </c>
      <c r="V8" s="67">
        <f>SUM(X8:AB8)</f>
        <v>1406207</v>
      </c>
      <c r="W8" s="68">
        <f t="shared" ref="W8:W54" si="9">V8/AD8</f>
        <v>0.27137700856487201</v>
      </c>
      <c r="X8" s="67">
        <v>156</v>
      </c>
      <c r="Y8" s="67">
        <v>26822</v>
      </c>
      <c r="Z8" s="67">
        <v>526054</v>
      </c>
      <c r="AA8" s="67">
        <v>744261</v>
      </c>
      <c r="AB8" s="67">
        <v>108914</v>
      </c>
      <c r="AD8" s="59">
        <v>5181747</v>
      </c>
    </row>
    <row r="9" spans="1:30" x14ac:dyDescent="0.45">
      <c r="A9" s="31" t="s">
        <v>13</v>
      </c>
      <c r="B9" s="30">
        <f>C9+F9+I9+V9</f>
        <v>3404812</v>
      </c>
      <c r="C9" s="32">
        <f>SUM(一般接種!D8+一般接種!G8+一般接種!J8+一般接種!M8+医療従事者等!C6)</f>
        <v>1098686</v>
      </c>
      <c r="D9" s="32">
        <v>17960</v>
      </c>
      <c r="E9" s="73">
        <f t="shared" si="0"/>
        <v>0.86971980035634555</v>
      </c>
      <c r="F9" s="32">
        <f>SUM(一般接種!E8+一般接種!H8+一般接種!K8+一般接種!N8+医療従事者等!D6)</f>
        <v>1084964</v>
      </c>
      <c r="G9" s="32">
        <v>16871</v>
      </c>
      <c r="H9" s="73">
        <f t="shared" si="7"/>
        <v>0.85955332870867385</v>
      </c>
      <c r="I9" s="29">
        <f t="shared" ref="I9:I54" si="10">SUM(L9:U9)</f>
        <v>894976</v>
      </c>
      <c r="J9" s="32">
        <v>40</v>
      </c>
      <c r="K9" s="73">
        <f t="shared" si="8"/>
        <v>0.7202043434244263</v>
      </c>
      <c r="L9" s="67">
        <v>10726</v>
      </c>
      <c r="M9" s="67">
        <v>43977</v>
      </c>
      <c r="N9" s="67">
        <v>228421</v>
      </c>
      <c r="O9" s="67">
        <v>263831</v>
      </c>
      <c r="P9" s="67">
        <v>181646</v>
      </c>
      <c r="Q9" s="67">
        <v>92282</v>
      </c>
      <c r="R9" s="67">
        <v>41312</v>
      </c>
      <c r="S9" s="67">
        <v>18910</v>
      </c>
      <c r="T9" s="67">
        <v>11804</v>
      </c>
      <c r="U9" s="67">
        <v>2067</v>
      </c>
      <c r="V9" s="67">
        <f t="shared" ref="V9:V54" si="11">SUM(X9:AB9)</f>
        <v>326186</v>
      </c>
      <c r="W9" s="68">
        <f t="shared" si="9"/>
        <v>0.26249985916785101</v>
      </c>
      <c r="X9" s="67">
        <v>70</v>
      </c>
      <c r="Y9" s="67">
        <v>5725</v>
      </c>
      <c r="Z9" s="67">
        <v>121323</v>
      </c>
      <c r="AA9" s="67">
        <v>168593</v>
      </c>
      <c r="AB9" s="67">
        <v>30475</v>
      </c>
      <c r="AD9" s="59">
        <v>1242614</v>
      </c>
    </row>
    <row r="10" spans="1:30" x14ac:dyDescent="0.45">
      <c r="A10" s="31" t="s">
        <v>14</v>
      </c>
      <c r="B10" s="30">
        <f t="shared" ref="B10:B54" si="12">C10+F10+I10+V10</f>
        <v>3353115</v>
      </c>
      <c r="C10" s="32">
        <f>SUM(一般接種!D9+一般接種!G9+一般接種!J9+一般接種!M9+医療従事者等!C7)</f>
        <v>1064093</v>
      </c>
      <c r="D10" s="32">
        <v>19357</v>
      </c>
      <c r="E10" s="73">
        <f t="shared" si="0"/>
        <v>0.86618280826903726</v>
      </c>
      <c r="F10" s="32">
        <f>SUM(一般接種!E9+一般接種!H9+一般接種!K9+一般接種!N9+医療従事者等!D7)</f>
        <v>1048983</v>
      </c>
      <c r="G10" s="32">
        <v>18232</v>
      </c>
      <c r="H10" s="73">
        <f t="shared" si="7"/>
        <v>0.8545879493059666</v>
      </c>
      <c r="I10" s="29">
        <f t="shared" si="10"/>
        <v>883490</v>
      </c>
      <c r="J10" s="32">
        <v>60</v>
      </c>
      <c r="K10" s="73">
        <f t="shared" si="8"/>
        <v>0.73244520942048086</v>
      </c>
      <c r="L10" s="67">
        <v>10460</v>
      </c>
      <c r="M10" s="67">
        <v>47802</v>
      </c>
      <c r="N10" s="67">
        <v>221633</v>
      </c>
      <c r="O10" s="67">
        <v>256810</v>
      </c>
      <c r="P10" s="67">
        <v>168641</v>
      </c>
      <c r="Q10" s="67">
        <v>106799</v>
      </c>
      <c r="R10" s="67">
        <v>40207</v>
      </c>
      <c r="S10" s="67">
        <v>17210</v>
      </c>
      <c r="T10" s="67">
        <v>11750</v>
      </c>
      <c r="U10" s="67">
        <v>2178</v>
      </c>
      <c r="V10" s="67">
        <f t="shared" si="11"/>
        <v>356549</v>
      </c>
      <c r="W10" s="68">
        <f t="shared" si="9"/>
        <v>0.29561211072033217</v>
      </c>
      <c r="X10" s="67">
        <v>6</v>
      </c>
      <c r="Y10" s="67">
        <v>5459</v>
      </c>
      <c r="Z10" s="67">
        <v>132320</v>
      </c>
      <c r="AA10" s="67">
        <v>179360</v>
      </c>
      <c r="AB10" s="67">
        <v>39404</v>
      </c>
      <c r="AD10" s="59">
        <v>1206138</v>
      </c>
    </row>
    <row r="11" spans="1:30" x14ac:dyDescent="0.45">
      <c r="A11" s="31" t="s">
        <v>15</v>
      </c>
      <c r="B11" s="30">
        <f t="shared" si="12"/>
        <v>6002954</v>
      </c>
      <c r="C11" s="32">
        <f>SUM(一般接種!D10+一般接種!G10+一般接種!J10+一般接種!M10+医療従事者等!C8)</f>
        <v>1943041</v>
      </c>
      <c r="D11" s="32">
        <v>27597</v>
      </c>
      <c r="E11" s="73">
        <f t="shared" si="0"/>
        <v>0.8444611778979686</v>
      </c>
      <c r="F11" s="32">
        <f>SUM(一般接種!E10+一般接種!H10+一般接種!K10+一般接種!N10+医療従事者等!D8)</f>
        <v>1908884</v>
      </c>
      <c r="G11" s="32">
        <v>25971</v>
      </c>
      <c r="H11" s="73">
        <f t="shared" si="7"/>
        <v>0.83011924643027823</v>
      </c>
      <c r="I11" s="29">
        <f t="shared" si="10"/>
        <v>1545910</v>
      </c>
      <c r="J11" s="32">
        <v>29</v>
      </c>
      <c r="K11" s="73">
        <f t="shared" si="8"/>
        <v>0.68153205739770506</v>
      </c>
      <c r="L11" s="67">
        <v>18981</v>
      </c>
      <c r="M11" s="67">
        <v>126069</v>
      </c>
      <c r="N11" s="67">
        <v>460712</v>
      </c>
      <c r="O11" s="67">
        <v>394108</v>
      </c>
      <c r="P11" s="67">
        <v>269936</v>
      </c>
      <c r="Q11" s="67">
        <v>151304</v>
      </c>
      <c r="R11" s="67">
        <v>60503</v>
      </c>
      <c r="S11" s="67">
        <v>35578</v>
      </c>
      <c r="T11" s="67">
        <v>24708</v>
      </c>
      <c r="U11" s="67">
        <v>4011</v>
      </c>
      <c r="V11" s="67">
        <f t="shared" si="11"/>
        <v>605119</v>
      </c>
      <c r="W11" s="68">
        <f t="shared" si="9"/>
        <v>0.26677861817335347</v>
      </c>
      <c r="X11" s="67">
        <v>26</v>
      </c>
      <c r="Y11" s="67">
        <v>24636</v>
      </c>
      <c r="Z11" s="67">
        <v>275986</v>
      </c>
      <c r="AA11" s="67">
        <v>266723</v>
      </c>
      <c r="AB11" s="67">
        <v>37748</v>
      </c>
      <c r="AD11" s="59">
        <v>2268244</v>
      </c>
    </row>
    <row r="12" spans="1:30" x14ac:dyDescent="0.45">
      <c r="A12" s="31" t="s">
        <v>16</v>
      </c>
      <c r="B12" s="30">
        <f t="shared" si="12"/>
        <v>2682252</v>
      </c>
      <c r="C12" s="32">
        <f>SUM(一般接種!D11+一般接種!G11+一般接種!J11+一般接種!M11+医療従事者等!C9)</f>
        <v>859221</v>
      </c>
      <c r="D12" s="32">
        <v>16180</v>
      </c>
      <c r="E12" s="73">
        <f t="shared" si="0"/>
        <v>0.88145756505791928</v>
      </c>
      <c r="F12" s="32">
        <f>SUM(一般接種!E11+一般接種!H11+一般接種!K11+一般接種!N11+医療従事者等!D9)</f>
        <v>849338</v>
      </c>
      <c r="G12" s="32">
        <v>15188</v>
      </c>
      <c r="H12" s="73">
        <f t="shared" si="7"/>
        <v>0.87216141076538789</v>
      </c>
      <c r="I12" s="29">
        <f t="shared" si="10"/>
        <v>729824</v>
      </c>
      <c r="J12" s="32">
        <v>5</v>
      </c>
      <c r="K12" s="73">
        <f t="shared" si="8"/>
        <v>0.76307614774726928</v>
      </c>
      <c r="L12" s="67">
        <v>4887</v>
      </c>
      <c r="M12" s="67">
        <v>29838</v>
      </c>
      <c r="N12" s="67">
        <v>127772</v>
      </c>
      <c r="O12" s="67">
        <v>229434</v>
      </c>
      <c r="P12" s="67">
        <v>189336</v>
      </c>
      <c r="Q12" s="67">
        <v>89888</v>
      </c>
      <c r="R12" s="67">
        <v>30900</v>
      </c>
      <c r="S12" s="67">
        <v>14011</v>
      </c>
      <c r="T12" s="67">
        <v>11793</v>
      </c>
      <c r="U12" s="67">
        <v>1965</v>
      </c>
      <c r="V12" s="67">
        <f t="shared" si="11"/>
        <v>243869</v>
      </c>
      <c r="W12" s="68">
        <f t="shared" si="9"/>
        <v>0.25498187506077369</v>
      </c>
      <c r="X12" s="67">
        <v>3</v>
      </c>
      <c r="Y12" s="67">
        <v>1518</v>
      </c>
      <c r="Z12" s="67">
        <v>58097</v>
      </c>
      <c r="AA12" s="67">
        <v>138418</v>
      </c>
      <c r="AB12" s="67">
        <v>45833</v>
      </c>
      <c r="AD12" s="59">
        <v>956417</v>
      </c>
    </row>
    <row r="13" spans="1:30" x14ac:dyDescent="0.45">
      <c r="A13" s="31" t="s">
        <v>17</v>
      </c>
      <c r="B13" s="30">
        <f t="shared" si="12"/>
        <v>2961669</v>
      </c>
      <c r="C13" s="32">
        <f>SUM(一般接種!D12+一般接種!G12+一般接種!J12+一般接種!M12+医療従事者等!C10)</f>
        <v>937150</v>
      </c>
      <c r="D13" s="32">
        <v>17174</v>
      </c>
      <c r="E13" s="73">
        <f t="shared" si="0"/>
        <v>0.87105988977017623</v>
      </c>
      <c r="F13" s="32">
        <f>SUM(一般接種!E12+一般接種!H12+一般接種!K12+一般接種!N12+医療従事者等!D10)</f>
        <v>927507</v>
      </c>
      <c r="G13" s="32">
        <v>16009</v>
      </c>
      <c r="H13" s="73">
        <f t="shared" si="7"/>
        <v>0.86303267411947282</v>
      </c>
      <c r="I13" s="29">
        <f t="shared" si="10"/>
        <v>780396</v>
      </c>
      <c r="J13" s="32">
        <v>37</v>
      </c>
      <c r="K13" s="73">
        <f t="shared" si="8"/>
        <v>0.73886647534410133</v>
      </c>
      <c r="L13" s="67">
        <v>9648</v>
      </c>
      <c r="M13" s="67">
        <v>34749</v>
      </c>
      <c r="N13" s="67">
        <v>192903</v>
      </c>
      <c r="O13" s="67">
        <v>270873</v>
      </c>
      <c r="P13" s="67">
        <v>142547</v>
      </c>
      <c r="Q13" s="67">
        <v>77143</v>
      </c>
      <c r="R13" s="67">
        <v>25827</v>
      </c>
      <c r="S13" s="67">
        <v>13556</v>
      </c>
      <c r="T13" s="67">
        <v>10445</v>
      </c>
      <c r="U13" s="67">
        <v>2705</v>
      </c>
      <c r="V13" s="67">
        <f t="shared" si="11"/>
        <v>316616</v>
      </c>
      <c r="W13" s="68">
        <f t="shared" si="9"/>
        <v>0.29978118783476321</v>
      </c>
      <c r="X13" s="67">
        <v>2</v>
      </c>
      <c r="Y13" s="67">
        <v>3617</v>
      </c>
      <c r="Z13" s="67">
        <v>99827</v>
      </c>
      <c r="AA13" s="67">
        <v>175587</v>
      </c>
      <c r="AB13" s="67">
        <v>37583</v>
      </c>
      <c r="AD13" s="59">
        <v>1056157</v>
      </c>
    </row>
    <row r="14" spans="1:30" x14ac:dyDescent="0.45">
      <c r="A14" s="31" t="s">
        <v>18</v>
      </c>
      <c r="B14" s="30">
        <f t="shared" si="12"/>
        <v>5024942</v>
      </c>
      <c r="C14" s="32">
        <f>SUM(一般接種!D13+一般接種!G13+一般接種!J13+一般接種!M13+医療従事者等!C11)</f>
        <v>1603246</v>
      </c>
      <c r="D14" s="32">
        <v>23019</v>
      </c>
      <c r="E14" s="73">
        <f t="shared" si="0"/>
        <v>0.8585740481656049</v>
      </c>
      <c r="F14" s="32">
        <f>SUM(一般接種!E13+一般接種!H13+一般接種!K13+一般接種!N13+医療従事者等!D11)</f>
        <v>1583735</v>
      </c>
      <c r="G14" s="32">
        <v>21420</v>
      </c>
      <c r="H14" s="73">
        <f t="shared" si="7"/>
        <v>0.8488420423520463</v>
      </c>
      <c r="I14" s="29">
        <f t="shared" si="10"/>
        <v>1323649</v>
      </c>
      <c r="J14" s="32">
        <v>82</v>
      </c>
      <c r="K14" s="73">
        <f t="shared" si="8"/>
        <v>0.71912470626587521</v>
      </c>
      <c r="L14" s="67">
        <v>19150</v>
      </c>
      <c r="M14" s="67">
        <v>75617</v>
      </c>
      <c r="N14" s="67">
        <v>346510</v>
      </c>
      <c r="O14" s="67">
        <v>419646</v>
      </c>
      <c r="P14" s="67">
        <v>237438</v>
      </c>
      <c r="Q14" s="67">
        <v>129150</v>
      </c>
      <c r="R14" s="67">
        <v>49867</v>
      </c>
      <c r="S14" s="67">
        <v>23686</v>
      </c>
      <c r="T14" s="67">
        <v>18940</v>
      </c>
      <c r="U14" s="67">
        <v>3645</v>
      </c>
      <c r="V14" s="67">
        <f t="shared" si="11"/>
        <v>514312</v>
      </c>
      <c r="W14" s="68">
        <f t="shared" si="9"/>
        <v>0.27943766045014329</v>
      </c>
      <c r="X14" s="67">
        <v>189</v>
      </c>
      <c r="Y14" s="67">
        <v>13237</v>
      </c>
      <c r="Z14" s="67">
        <v>199299</v>
      </c>
      <c r="AA14" s="67">
        <v>237768</v>
      </c>
      <c r="AB14" s="67">
        <v>63819</v>
      </c>
      <c r="AD14" s="59">
        <v>1840525</v>
      </c>
    </row>
    <row r="15" spans="1:30" x14ac:dyDescent="0.45">
      <c r="A15" s="31" t="s">
        <v>19</v>
      </c>
      <c r="B15" s="30">
        <f t="shared" si="12"/>
        <v>7741014</v>
      </c>
      <c r="C15" s="32">
        <f>SUM(一般接種!D14+一般接種!G14+一般接種!J14+一般接種!M14+医療従事者等!C12)</f>
        <v>2487243</v>
      </c>
      <c r="D15" s="32">
        <v>39899</v>
      </c>
      <c r="E15" s="73">
        <f t="shared" si="0"/>
        <v>0.84672225808839963</v>
      </c>
      <c r="F15" s="32">
        <f>SUM(一般接種!E14+一般接種!H14+一般接種!K14+一般接種!N14+医療従事者等!D12)</f>
        <v>2453731</v>
      </c>
      <c r="G15" s="32">
        <v>37499</v>
      </c>
      <c r="H15" s="73">
        <f t="shared" si="7"/>
        <v>0.83595825315339811</v>
      </c>
      <c r="I15" s="29">
        <f t="shared" si="10"/>
        <v>1999595</v>
      </c>
      <c r="J15" s="32">
        <v>46</v>
      </c>
      <c r="K15" s="73">
        <f t="shared" si="8"/>
        <v>0.69179594059453897</v>
      </c>
      <c r="L15" s="67">
        <v>21297</v>
      </c>
      <c r="M15" s="67">
        <v>142194</v>
      </c>
      <c r="N15" s="67">
        <v>555779</v>
      </c>
      <c r="O15" s="67">
        <v>593320</v>
      </c>
      <c r="P15" s="67">
        <v>347189</v>
      </c>
      <c r="Q15" s="67">
        <v>181647</v>
      </c>
      <c r="R15" s="67">
        <v>71422</v>
      </c>
      <c r="S15" s="67">
        <v>42162</v>
      </c>
      <c r="T15" s="67">
        <v>37497</v>
      </c>
      <c r="U15" s="67">
        <v>7088</v>
      </c>
      <c r="V15" s="67">
        <f t="shared" si="11"/>
        <v>800445</v>
      </c>
      <c r="W15" s="68">
        <f t="shared" si="9"/>
        <v>0.27693474962063735</v>
      </c>
      <c r="X15" s="67">
        <v>91</v>
      </c>
      <c r="Y15" s="67">
        <v>26725</v>
      </c>
      <c r="Z15" s="67">
        <v>335562</v>
      </c>
      <c r="AA15" s="67">
        <v>366409</v>
      </c>
      <c r="AB15" s="67">
        <v>71658</v>
      </c>
      <c r="AD15" s="59">
        <v>2890374</v>
      </c>
    </row>
    <row r="16" spans="1:30" x14ac:dyDescent="0.45">
      <c r="A16" s="33" t="s">
        <v>20</v>
      </c>
      <c r="B16" s="30">
        <f t="shared" si="12"/>
        <v>5102471</v>
      </c>
      <c r="C16" s="32">
        <f>SUM(一般接種!D15+一般接種!G15+一般接種!J15+一般接種!M15+医療従事者等!C13)</f>
        <v>1642145</v>
      </c>
      <c r="D16" s="32">
        <v>26611</v>
      </c>
      <c r="E16" s="73">
        <f t="shared" si="0"/>
        <v>0.83168073192541747</v>
      </c>
      <c r="F16" s="32">
        <f>SUM(一般接種!E15+一般接種!H15+一般接種!K15+一般接種!N15+医療従事者等!D13)</f>
        <v>1621696</v>
      </c>
      <c r="G16" s="32">
        <v>25058</v>
      </c>
      <c r="H16" s="73">
        <f t="shared" si="7"/>
        <v>0.82195302634295209</v>
      </c>
      <c r="I16" s="29">
        <f t="shared" si="10"/>
        <v>1333125</v>
      </c>
      <c r="J16" s="32">
        <v>37</v>
      </c>
      <c r="K16" s="73">
        <f t="shared" si="8"/>
        <v>0.68627686174416069</v>
      </c>
      <c r="L16" s="67">
        <v>14857</v>
      </c>
      <c r="M16" s="67">
        <v>72356</v>
      </c>
      <c r="N16" s="67">
        <v>367266</v>
      </c>
      <c r="O16" s="67">
        <v>348255</v>
      </c>
      <c r="P16" s="67">
        <v>253897</v>
      </c>
      <c r="Q16" s="67">
        <v>148061</v>
      </c>
      <c r="R16" s="67">
        <v>63583</v>
      </c>
      <c r="S16" s="67">
        <v>33563</v>
      </c>
      <c r="T16" s="67">
        <v>26061</v>
      </c>
      <c r="U16" s="67">
        <v>5226</v>
      </c>
      <c r="V16" s="67">
        <f t="shared" si="11"/>
        <v>505505</v>
      </c>
      <c r="W16" s="68">
        <f t="shared" si="9"/>
        <v>0.26023517201863788</v>
      </c>
      <c r="X16" s="67">
        <v>250</v>
      </c>
      <c r="Y16" s="67">
        <v>9114</v>
      </c>
      <c r="Z16" s="67">
        <v>219715</v>
      </c>
      <c r="AA16" s="67">
        <v>230920</v>
      </c>
      <c r="AB16" s="67">
        <v>45506</v>
      </c>
      <c r="AD16" s="59">
        <v>1942493</v>
      </c>
    </row>
    <row r="17" spans="1:30" x14ac:dyDescent="0.45">
      <c r="A17" s="31" t="s">
        <v>21</v>
      </c>
      <c r="B17" s="30">
        <f t="shared" si="12"/>
        <v>5018344</v>
      </c>
      <c r="C17" s="32">
        <f>SUM(一般接種!D16+一般接種!G16+一般接種!J16+一般接種!M16+医療従事者等!C14)</f>
        <v>1620514</v>
      </c>
      <c r="D17" s="32">
        <v>26996</v>
      </c>
      <c r="E17" s="73">
        <f t="shared" si="0"/>
        <v>0.81989352566698237</v>
      </c>
      <c r="F17" s="32">
        <f>SUM(一般接種!E16+一般接種!H16+一般接種!K16+一般接種!N16+医療従事者等!D14)</f>
        <v>1595350</v>
      </c>
      <c r="G17" s="32">
        <v>25442</v>
      </c>
      <c r="H17" s="73">
        <f t="shared" si="7"/>
        <v>0.80774575818585104</v>
      </c>
      <c r="I17" s="29">
        <f t="shared" si="10"/>
        <v>1303820</v>
      </c>
      <c r="J17" s="32">
        <v>45</v>
      </c>
      <c r="K17" s="73">
        <f t="shared" si="8"/>
        <v>0.67081556745921289</v>
      </c>
      <c r="L17" s="67">
        <v>16394</v>
      </c>
      <c r="M17" s="67">
        <v>72387</v>
      </c>
      <c r="N17" s="67">
        <v>402748</v>
      </c>
      <c r="O17" s="67">
        <v>435751</v>
      </c>
      <c r="P17" s="67">
        <v>217812</v>
      </c>
      <c r="Q17" s="67">
        <v>78436</v>
      </c>
      <c r="R17" s="67">
        <v>38076</v>
      </c>
      <c r="S17" s="67">
        <v>17337</v>
      </c>
      <c r="T17" s="67">
        <v>19936</v>
      </c>
      <c r="U17" s="67">
        <v>4943</v>
      </c>
      <c r="V17" s="67">
        <f t="shared" si="11"/>
        <v>498660</v>
      </c>
      <c r="W17" s="68">
        <f t="shared" si="9"/>
        <v>0.25656949310211585</v>
      </c>
      <c r="X17" s="67">
        <v>53</v>
      </c>
      <c r="Y17" s="67">
        <v>7103</v>
      </c>
      <c r="Z17" s="67">
        <v>196058</v>
      </c>
      <c r="AA17" s="67">
        <v>241844</v>
      </c>
      <c r="AB17" s="67">
        <v>53602</v>
      </c>
      <c r="AD17" s="59">
        <v>1943567</v>
      </c>
    </row>
    <row r="18" spans="1:30" x14ac:dyDescent="0.45">
      <c r="A18" s="31" t="s">
        <v>22</v>
      </c>
      <c r="B18" s="30">
        <f t="shared" si="12"/>
        <v>18809184</v>
      </c>
      <c r="C18" s="32">
        <f>SUM(一般接種!D17+一般接種!G17+一般接種!J17+一般接種!M17+医療従事者等!C15)</f>
        <v>6159272</v>
      </c>
      <c r="D18" s="32">
        <v>78089</v>
      </c>
      <c r="E18" s="73">
        <f t="shared" si="0"/>
        <v>0.82336033556238242</v>
      </c>
      <c r="F18" s="32">
        <f>SUM(一般接種!E17+一般接種!H17+一般接種!K17+一般接種!N17+医療従事者等!D15)</f>
        <v>6072070</v>
      </c>
      <c r="G18" s="32">
        <v>73186</v>
      </c>
      <c r="H18" s="73">
        <f t="shared" si="7"/>
        <v>0.81221748190110499</v>
      </c>
      <c r="I18" s="29">
        <f t="shared" si="10"/>
        <v>4847648</v>
      </c>
      <c r="J18" s="32">
        <v>130</v>
      </c>
      <c r="K18" s="73">
        <f t="shared" si="8"/>
        <v>0.65632855434948911</v>
      </c>
      <c r="L18" s="67">
        <v>50603</v>
      </c>
      <c r="M18" s="67">
        <v>272927</v>
      </c>
      <c r="N18" s="67">
        <v>1320044</v>
      </c>
      <c r="O18" s="67">
        <v>1420285</v>
      </c>
      <c r="P18" s="67">
        <v>839418</v>
      </c>
      <c r="Q18" s="67">
        <v>479060</v>
      </c>
      <c r="R18" s="67">
        <v>202780</v>
      </c>
      <c r="S18" s="67">
        <v>130662</v>
      </c>
      <c r="T18" s="67">
        <v>113863</v>
      </c>
      <c r="U18" s="67">
        <v>18006</v>
      </c>
      <c r="V18" s="67">
        <f t="shared" si="11"/>
        <v>1730194</v>
      </c>
      <c r="W18" s="68">
        <f t="shared" si="9"/>
        <v>0.23425920785939525</v>
      </c>
      <c r="X18" s="67">
        <v>225</v>
      </c>
      <c r="Y18" s="67">
        <v>45073</v>
      </c>
      <c r="Z18" s="67">
        <v>706167</v>
      </c>
      <c r="AA18" s="67">
        <v>834967</v>
      </c>
      <c r="AB18" s="67">
        <v>143762</v>
      </c>
      <c r="AD18" s="59">
        <v>7385810</v>
      </c>
    </row>
    <row r="19" spans="1:30" x14ac:dyDescent="0.45">
      <c r="A19" s="31" t="s">
        <v>23</v>
      </c>
      <c r="B19" s="30">
        <f t="shared" si="12"/>
        <v>16222693</v>
      </c>
      <c r="C19" s="32">
        <f>SUM(一般接種!D18+一般接種!G18+一般接種!J18+一般接種!M18+医療従事者等!C16)</f>
        <v>5261462</v>
      </c>
      <c r="D19" s="32">
        <v>71413</v>
      </c>
      <c r="E19" s="73">
        <f t="shared" si="0"/>
        <v>0.82240472356924721</v>
      </c>
      <c r="F19" s="32">
        <f>SUM(一般接種!E18+一般接種!H18+一般接種!K18+一般接種!N18+医療従事者等!D16)</f>
        <v>5195970</v>
      </c>
      <c r="G19" s="32">
        <v>67450</v>
      </c>
      <c r="H19" s="73">
        <f t="shared" si="7"/>
        <v>0.81265496200890497</v>
      </c>
      <c r="I19" s="29">
        <f t="shared" si="10"/>
        <v>4216520</v>
      </c>
      <c r="J19" s="32">
        <v>217</v>
      </c>
      <c r="K19" s="73">
        <f t="shared" si="8"/>
        <v>0.66810689132206413</v>
      </c>
      <c r="L19" s="67">
        <v>43682</v>
      </c>
      <c r="M19" s="67">
        <v>215127</v>
      </c>
      <c r="N19" s="67">
        <v>1090899</v>
      </c>
      <c r="O19" s="67">
        <v>1327298</v>
      </c>
      <c r="P19" s="67">
        <v>756864</v>
      </c>
      <c r="Q19" s="67">
        <v>394887</v>
      </c>
      <c r="R19" s="67">
        <v>169970</v>
      </c>
      <c r="S19" s="67">
        <v>115250</v>
      </c>
      <c r="T19" s="67">
        <v>87626</v>
      </c>
      <c r="U19" s="67">
        <v>14917</v>
      </c>
      <c r="V19" s="67">
        <f t="shared" si="11"/>
        <v>1548741</v>
      </c>
      <c r="W19" s="68">
        <f t="shared" si="9"/>
        <v>0.24541038321321426</v>
      </c>
      <c r="X19" s="67">
        <v>253</v>
      </c>
      <c r="Y19" s="67">
        <v>35596</v>
      </c>
      <c r="Z19" s="67">
        <v>641431</v>
      </c>
      <c r="AA19" s="67">
        <v>730388</v>
      </c>
      <c r="AB19" s="67">
        <v>141073</v>
      </c>
      <c r="AD19" s="59">
        <v>6310821</v>
      </c>
    </row>
    <row r="20" spans="1:30" x14ac:dyDescent="0.45">
      <c r="A20" s="31" t="s">
        <v>24</v>
      </c>
      <c r="B20" s="30">
        <f t="shared" si="12"/>
        <v>34309516</v>
      </c>
      <c r="C20" s="32">
        <f>SUM(一般接種!D19+一般接種!G19+一般接種!J19+一般接種!M19+医療従事者等!C17)</f>
        <v>11349552</v>
      </c>
      <c r="D20" s="32">
        <v>171049</v>
      </c>
      <c r="E20" s="73">
        <f t="shared" si="0"/>
        <v>0.81033962199045917</v>
      </c>
      <c r="F20" s="32">
        <f>SUM(一般接種!E19+一般接種!H19+一般接種!K19+一般接種!N19+医療従事者等!D17)</f>
        <v>11202468</v>
      </c>
      <c r="G20" s="32">
        <v>160801</v>
      </c>
      <c r="H20" s="73">
        <f t="shared" si="7"/>
        <v>0.80042025868083833</v>
      </c>
      <c r="I20" s="29">
        <f t="shared" si="10"/>
        <v>8771251</v>
      </c>
      <c r="J20" s="32">
        <v>568</v>
      </c>
      <c r="K20" s="73">
        <f t="shared" si="8"/>
        <v>0.63579460924402365</v>
      </c>
      <c r="L20" s="67">
        <v>105320</v>
      </c>
      <c r="M20" s="67">
        <v>616699</v>
      </c>
      <c r="N20" s="67">
        <v>2644308</v>
      </c>
      <c r="O20" s="67">
        <v>2946958</v>
      </c>
      <c r="P20" s="67">
        <v>1271244</v>
      </c>
      <c r="Q20" s="67">
        <v>519527</v>
      </c>
      <c r="R20" s="67">
        <v>237289</v>
      </c>
      <c r="S20" s="67">
        <v>231514</v>
      </c>
      <c r="T20" s="67">
        <v>173576</v>
      </c>
      <c r="U20" s="67">
        <v>24816</v>
      </c>
      <c r="V20" s="67">
        <f t="shared" si="11"/>
        <v>2986245</v>
      </c>
      <c r="W20" s="68">
        <f t="shared" si="9"/>
        <v>0.21647555531101961</v>
      </c>
      <c r="X20" s="67">
        <v>1401</v>
      </c>
      <c r="Y20" s="67">
        <v>145467</v>
      </c>
      <c r="Z20" s="67">
        <v>1520419</v>
      </c>
      <c r="AA20" s="67">
        <v>1182470</v>
      </c>
      <c r="AB20" s="67">
        <v>136488</v>
      </c>
      <c r="AD20" s="59">
        <v>13794837</v>
      </c>
    </row>
    <row r="21" spans="1:30" x14ac:dyDescent="0.45">
      <c r="A21" s="31" t="s">
        <v>25</v>
      </c>
      <c r="B21" s="30">
        <f t="shared" si="12"/>
        <v>23340793</v>
      </c>
      <c r="C21" s="32">
        <f>SUM(一般接種!D20+一般接種!G20+一般接種!J20+一般接種!M20+医療従事者等!C18)</f>
        <v>7646413</v>
      </c>
      <c r="D21" s="32">
        <v>120964</v>
      </c>
      <c r="E21" s="73">
        <f t="shared" si="0"/>
        <v>0.81663932761115832</v>
      </c>
      <c r="F21" s="32">
        <f>SUM(一般接種!E20+一般接種!H20+一般接種!K20+一般接種!N20+医療従事者等!D18)</f>
        <v>7553772</v>
      </c>
      <c r="G21" s="32">
        <v>113782</v>
      </c>
      <c r="H21" s="73">
        <f t="shared" si="7"/>
        <v>0.80736557128136033</v>
      </c>
      <c r="I21" s="29">
        <f t="shared" si="10"/>
        <v>5975263</v>
      </c>
      <c r="J21" s="32">
        <v>278</v>
      </c>
      <c r="K21" s="73">
        <f t="shared" si="8"/>
        <v>0.64838758895140436</v>
      </c>
      <c r="L21" s="67">
        <v>51936</v>
      </c>
      <c r="M21" s="67">
        <v>308735</v>
      </c>
      <c r="N21" s="67">
        <v>1462157</v>
      </c>
      <c r="O21" s="67">
        <v>2067441</v>
      </c>
      <c r="P21" s="67">
        <v>1104162</v>
      </c>
      <c r="Q21" s="67">
        <v>478743</v>
      </c>
      <c r="R21" s="67">
        <v>191703</v>
      </c>
      <c r="S21" s="67">
        <v>162690</v>
      </c>
      <c r="T21" s="67">
        <v>124492</v>
      </c>
      <c r="U21" s="67">
        <v>23204</v>
      </c>
      <c r="V21" s="67">
        <f t="shared" si="11"/>
        <v>2165345</v>
      </c>
      <c r="W21" s="68">
        <f t="shared" si="9"/>
        <v>0.23497679471964844</v>
      </c>
      <c r="X21" s="67">
        <v>678</v>
      </c>
      <c r="Y21" s="67">
        <v>47781</v>
      </c>
      <c r="Z21" s="67">
        <v>894513</v>
      </c>
      <c r="AA21" s="67">
        <v>1037814</v>
      </c>
      <c r="AB21" s="67">
        <v>184559</v>
      </c>
      <c r="AD21" s="59">
        <v>9215144</v>
      </c>
    </row>
    <row r="22" spans="1:30" x14ac:dyDescent="0.45">
      <c r="A22" s="31" t="s">
        <v>26</v>
      </c>
      <c r="B22" s="30">
        <f t="shared" si="12"/>
        <v>6028192</v>
      </c>
      <c r="C22" s="32">
        <f>SUM(一般接種!D21+一般接種!G21+一般接種!J21+一般接種!M21+医療従事者等!C19)</f>
        <v>1912209</v>
      </c>
      <c r="D22" s="32">
        <v>29087</v>
      </c>
      <c r="E22" s="73">
        <f t="shared" si="0"/>
        <v>0.86055128379718449</v>
      </c>
      <c r="F22" s="32">
        <f>SUM(一般接種!E21+一般接種!H21+一般接種!K21+一般接種!N21+医療従事者等!D19)</f>
        <v>1881108</v>
      </c>
      <c r="G22" s="32">
        <v>27233</v>
      </c>
      <c r="H22" s="73">
        <f t="shared" si="7"/>
        <v>0.84718595568927835</v>
      </c>
      <c r="I22" s="29">
        <f t="shared" si="10"/>
        <v>1602692</v>
      </c>
      <c r="J22" s="32">
        <v>4</v>
      </c>
      <c r="K22" s="73">
        <f t="shared" si="8"/>
        <v>0.73239822800983789</v>
      </c>
      <c r="L22" s="67">
        <v>16834</v>
      </c>
      <c r="M22" s="67">
        <v>65144</v>
      </c>
      <c r="N22" s="67">
        <v>344213</v>
      </c>
      <c r="O22" s="67">
        <v>568164</v>
      </c>
      <c r="P22" s="67">
        <v>356828</v>
      </c>
      <c r="Q22" s="67">
        <v>150127</v>
      </c>
      <c r="R22" s="67">
        <v>50203</v>
      </c>
      <c r="S22" s="67">
        <v>28406</v>
      </c>
      <c r="T22" s="67">
        <v>19143</v>
      </c>
      <c r="U22" s="67">
        <v>3630</v>
      </c>
      <c r="V22" s="67">
        <f t="shared" si="11"/>
        <v>632183</v>
      </c>
      <c r="W22" s="68">
        <f t="shared" si="9"/>
        <v>0.28889572329607716</v>
      </c>
      <c r="X22" s="67">
        <v>9</v>
      </c>
      <c r="Y22" s="67">
        <v>6126</v>
      </c>
      <c r="Z22" s="67">
        <v>190048</v>
      </c>
      <c r="AA22" s="67">
        <v>346886</v>
      </c>
      <c r="AB22" s="67">
        <v>89114</v>
      </c>
      <c r="AD22" s="59">
        <v>2188274</v>
      </c>
    </row>
    <row r="23" spans="1:30" x14ac:dyDescent="0.45">
      <c r="A23" s="31" t="s">
        <v>27</v>
      </c>
      <c r="B23" s="30">
        <f t="shared" si="12"/>
        <v>2811381</v>
      </c>
      <c r="C23" s="32">
        <f>SUM(一般接種!D22+一般接種!G22+一般接種!J22+一般接種!M22+医療従事者等!C20)</f>
        <v>900250</v>
      </c>
      <c r="D23" s="32">
        <v>14041</v>
      </c>
      <c r="E23" s="73">
        <f t="shared" si="0"/>
        <v>0.85435851457658496</v>
      </c>
      <c r="F23" s="32">
        <f>SUM(一般接種!E22+一般接種!H22+一般接種!K22+一般接種!N22+医療従事者等!D20)</f>
        <v>892205</v>
      </c>
      <c r="G23" s="32">
        <v>13132</v>
      </c>
      <c r="H23" s="73">
        <f t="shared" si="7"/>
        <v>0.84747898349529538</v>
      </c>
      <c r="I23" s="29">
        <f t="shared" si="10"/>
        <v>721256</v>
      </c>
      <c r="J23" s="32">
        <v>10</v>
      </c>
      <c r="K23" s="73">
        <f t="shared" si="8"/>
        <v>0.69532430973314818</v>
      </c>
      <c r="L23" s="67">
        <v>10213</v>
      </c>
      <c r="M23" s="67">
        <v>39371</v>
      </c>
      <c r="N23" s="67">
        <v>213132</v>
      </c>
      <c r="O23" s="67">
        <v>219799</v>
      </c>
      <c r="P23" s="67">
        <v>127800</v>
      </c>
      <c r="Q23" s="67">
        <v>63103</v>
      </c>
      <c r="R23" s="67">
        <v>20067</v>
      </c>
      <c r="S23" s="67">
        <v>13745</v>
      </c>
      <c r="T23" s="67">
        <v>11729</v>
      </c>
      <c r="U23" s="67">
        <v>2297</v>
      </c>
      <c r="V23" s="67">
        <f t="shared" si="11"/>
        <v>297670</v>
      </c>
      <c r="W23" s="68">
        <f t="shared" si="9"/>
        <v>0.28697169520283822</v>
      </c>
      <c r="X23" s="67">
        <v>104</v>
      </c>
      <c r="Y23" s="67">
        <v>3791</v>
      </c>
      <c r="Z23" s="67">
        <v>125885</v>
      </c>
      <c r="AA23" s="67">
        <v>140773</v>
      </c>
      <c r="AB23" s="67">
        <v>27117</v>
      </c>
      <c r="AD23" s="59">
        <v>1037280</v>
      </c>
    </row>
    <row r="24" spans="1:30" x14ac:dyDescent="0.45">
      <c r="A24" s="31" t="s">
        <v>28</v>
      </c>
      <c r="B24" s="30">
        <f t="shared" si="12"/>
        <v>2895653</v>
      </c>
      <c r="C24" s="32">
        <f>SUM(一般接種!D23+一般接種!G23+一般接種!J23+一般接種!M23+医療従事者等!C21)</f>
        <v>941589</v>
      </c>
      <c r="D24" s="32">
        <v>13945</v>
      </c>
      <c r="E24" s="73">
        <f t="shared" si="0"/>
        <v>0.82493835043276975</v>
      </c>
      <c r="F24" s="32">
        <f>SUM(一般接種!E23+一般接種!H23+一般接種!K23+一般接種!N23+医療従事者等!D21)</f>
        <v>930299</v>
      </c>
      <c r="G24" s="32">
        <v>13170</v>
      </c>
      <c r="H24" s="73">
        <f t="shared" si="7"/>
        <v>0.81558753616048363</v>
      </c>
      <c r="I24" s="29">
        <f t="shared" si="10"/>
        <v>743015</v>
      </c>
      <c r="J24" s="32">
        <v>53</v>
      </c>
      <c r="K24" s="73">
        <f t="shared" si="8"/>
        <v>0.66070372547467726</v>
      </c>
      <c r="L24" s="67">
        <v>9378</v>
      </c>
      <c r="M24" s="67">
        <v>55490</v>
      </c>
      <c r="N24" s="67">
        <v>204854</v>
      </c>
      <c r="O24" s="67">
        <v>217001</v>
      </c>
      <c r="P24" s="67">
        <v>131553</v>
      </c>
      <c r="Q24" s="67">
        <v>68174</v>
      </c>
      <c r="R24" s="67">
        <v>26878</v>
      </c>
      <c r="S24" s="67">
        <v>13883</v>
      </c>
      <c r="T24" s="67">
        <v>13166</v>
      </c>
      <c r="U24" s="67">
        <v>2638</v>
      </c>
      <c r="V24" s="67">
        <f t="shared" si="11"/>
        <v>280750</v>
      </c>
      <c r="W24" s="68">
        <f t="shared" si="9"/>
        <v>0.24966629642837135</v>
      </c>
      <c r="X24" s="67">
        <v>39</v>
      </c>
      <c r="Y24" s="67">
        <v>6871</v>
      </c>
      <c r="Z24" s="67">
        <v>103565</v>
      </c>
      <c r="AA24" s="67">
        <v>139677</v>
      </c>
      <c r="AB24" s="67">
        <v>30598</v>
      </c>
      <c r="AD24" s="59">
        <v>1124501</v>
      </c>
    </row>
    <row r="25" spans="1:30" x14ac:dyDescent="0.45">
      <c r="A25" s="31" t="s">
        <v>29</v>
      </c>
      <c r="B25" s="30">
        <f t="shared" si="12"/>
        <v>2002342</v>
      </c>
      <c r="C25" s="32">
        <f>SUM(一般接種!D24+一般接種!G24+一般接種!J24+一般接種!M24+医療従事者等!C22)</f>
        <v>650233</v>
      </c>
      <c r="D25" s="32">
        <v>8869</v>
      </c>
      <c r="E25" s="73">
        <f t="shared" si="0"/>
        <v>0.83560116110002236</v>
      </c>
      <c r="F25" s="32">
        <f>SUM(一般接種!E24+一般接種!H24+一般接種!K24+一般接種!N24+医療従事者等!D22)</f>
        <v>643596</v>
      </c>
      <c r="G25" s="32">
        <v>8245</v>
      </c>
      <c r="H25" s="73">
        <f t="shared" si="7"/>
        <v>0.82776712335906033</v>
      </c>
      <c r="I25" s="29">
        <f t="shared" si="10"/>
        <v>518893</v>
      </c>
      <c r="J25" s="32">
        <v>47</v>
      </c>
      <c r="K25" s="73">
        <f t="shared" si="8"/>
        <v>0.67597857072130996</v>
      </c>
      <c r="L25" s="67">
        <v>7675</v>
      </c>
      <c r="M25" s="67">
        <v>32413</v>
      </c>
      <c r="N25" s="67">
        <v>143808</v>
      </c>
      <c r="O25" s="67">
        <v>172180</v>
      </c>
      <c r="P25" s="67">
        <v>92089</v>
      </c>
      <c r="Q25" s="67">
        <v>34605</v>
      </c>
      <c r="R25" s="67">
        <v>15973</v>
      </c>
      <c r="S25" s="67">
        <v>10587</v>
      </c>
      <c r="T25" s="67">
        <v>8376</v>
      </c>
      <c r="U25" s="67">
        <v>1187</v>
      </c>
      <c r="V25" s="67">
        <f t="shared" si="11"/>
        <v>189620</v>
      </c>
      <c r="W25" s="68">
        <f t="shared" si="9"/>
        <v>0.24704643878949589</v>
      </c>
      <c r="X25" s="67">
        <v>146</v>
      </c>
      <c r="Y25" s="67">
        <v>3811</v>
      </c>
      <c r="Z25" s="67">
        <v>69347</v>
      </c>
      <c r="AA25" s="67">
        <v>100510</v>
      </c>
      <c r="AB25" s="67">
        <v>15806</v>
      </c>
      <c r="AD25" s="59">
        <v>767548</v>
      </c>
    </row>
    <row r="26" spans="1:30" x14ac:dyDescent="0.45">
      <c r="A26" s="31" t="s">
        <v>30</v>
      </c>
      <c r="B26" s="30">
        <f t="shared" si="12"/>
        <v>2127415</v>
      </c>
      <c r="C26" s="32">
        <f>SUM(一般接種!D25+一般接種!G25+一般接種!J25+一般接種!M25+医療従事者等!C23)</f>
        <v>684839</v>
      </c>
      <c r="D26" s="32">
        <v>10219</v>
      </c>
      <c r="E26" s="73">
        <f t="shared" si="0"/>
        <v>0.82650622189061673</v>
      </c>
      <c r="F26" s="32">
        <f>SUM(一般接種!E25+一般接種!H25+一般接種!K25+一般接種!N25+医療従事者等!D23)</f>
        <v>676456</v>
      </c>
      <c r="G26" s="32">
        <v>9543</v>
      </c>
      <c r="H26" s="73">
        <f t="shared" si="7"/>
        <v>0.81706404191950566</v>
      </c>
      <c r="I26" s="29">
        <f t="shared" si="10"/>
        <v>546099</v>
      </c>
      <c r="J26" s="32">
        <v>6</v>
      </c>
      <c r="K26" s="73">
        <f t="shared" si="8"/>
        <v>0.66904221966575639</v>
      </c>
      <c r="L26" s="67">
        <v>6871</v>
      </c>
      <c r="M26" s="67">
        <v>38037</v>
      </c>
      <c r="N26" s="67">
        <v>169309</v>
      </c>
      <c r="O26" s="67">
        <v>165329</v>
      </c>
      <c r="P26" s="67">
        <v>96489</v>
      </c>
      <c r="Q26" s="67">
        <v>34689</v>
      </c>
      <c r="R26" s="67">
        <v>12464</v>
      </c>
      <c r="S26" s="67">
        <v>13001</v>
      </c>
      <c r="T26" s="67">
        <v>8809</v>
      </c>
      <c r="U26" s="67">
        <v>1101</v>
      </c>
      <c r="V26" s="67">
        <f t="shared" si="11"/>
        <v>220021</v>
      </c>
      <c r="W26" s="68">
        <f t="shared" si="9"/>
        <v>0.26955726993951468</v>
      </c>
      <c r="X26" s="67">
        <v>117</v>
      </c>
      <c r="Y26" s="67">
        <v>6418</v>
      </c>
      <c r="Z26" s="67">
        <v>90015</v>
      </c>
      <c r="AA26" s="67">
        <v>109476</v>
      </c>
      <c r="AB26" s="67">
        <v>13995</v>
      </c>
      <c r="AD26" s="59">
        <v>816231</v>
      </c>
    </row>
    <row r="27" spans="1:30" x14ac:dyDescent="0.45">
      <c r="A27" s="31" t="s">
        <v>31</v>
      </c>
      <c r="B27" s="30">
        <f t="shared" si="12"/>
        <v>5506382</v>
      </c>
      <c r="C27" s="32">
        <f>SUM(一般接種!D26+一般接種!G26+一般接種!J26+一般接種!M26+医療従事者等!C24)</f>
        <v>1739210</v>
      </c>
      <c r="D27" s="32">
        <v>29490</v>
      </c>
      <c r="E27" s="73">
        <f t="shared" si="0"/>
        <v>0.83137611877301854</v>
      </c>
      <c r="F27" s="32">
        <f>SUM(一般接種!E26+一般接種!H26+一般接種!K26+一般接種!N26+医療従事者等!D24)</f>
        <v>1716553</v>
      </c>
      <c r="G27" s="32">
        <v>27802</v>
      </c>
      <c r="H27" s="73">
        <f t="shared" si="7"/>
        <v>0.82117963874438726</v>
      </c>
      <c r="I27" s="29">
        <f t="shared" si="10"/>
        <v>1438199</v>
      </c>
      <c r="J27" s="32">
        <v>19</v>
      </c>
      <c r="K27" s="73">
        <f t="shared" si="8"/>
        <v>0.69933585996360792</v>
      </c>
      <c r="L27" s="67">
        <v>14391</v>
      </c>
      <c r="M27" s="67">
        <v>69428</v>
      </c>
      <c r="N27" s="67">
        <v>457876</v>
      </c>
      <c r="O27" s="67">
        <v>433198</v>
      </c>
      <c r="P27" s="67">
        <v>235747</v>
      </c>
      <c r="Q27" s="67">
        <v>123348</v>
      </c>
      <c r="R27" s="67">
        <v>48345</v>
      </c>
      <c r="S27" s="67">
        <v>27741</v>
      </c>
      <c r="T27" s="67">
        <v>24062</v>
      </c>
      <c r="U27" s="67">
        <v>4063</v>
      </c>
      <c r="V27" s="67">
        <f t="shared" si="11"/>
        <v>612420</v>
      </c>
      <c r="W27" s="68">
        <f t="shared" si="9"/>
        <v>0.29779809714980932</v>
      </c>
      <c r="X27" s="67">
        <v>13</v>
      </c>
      <c r="Y27" s="67">
        <v>6593</v>
      </c>
      <c r="Z27" s="67">
        <v>257349</v>
      </c>
      <c r="AA27" s="67">
        <v>303527</v>
      </c>
      <c r="AB27" s="67">
        <v>44938</v>
      </c>
      <c r="AD27" s="59">
        <v>2056494</v>
      </c>
    </row>
    <row r="28" spans="1:30" x14ac:dyDescent="0.45">
      <c r="A28" s="31" t="s">
        <v>32</v>
      </c>
      <c r="B28" s="30">
        <f t="shared" si="12"/>
        <v>5264502</v>
      </c>
      <c r="C28" s="32">
        <f>SUM(一般接種!D27+一般接種!G27+一般接種!J27+一般接種!M27+医療従事者等!C25)</f>
        <v>1674469</v>
      </c>
      <c r="D28" s="32">
        <v>25197</v>
      </c>
      <c r="E28" s="73">
        <f t="shared" si="0"/>
        <v>0.82603819984423554</v>
      </c>
      <c r="F28" s="32">
        <f>SUM(一般接種!E27+一般接種!H27+一般接種!K27+一般接種!N27+医療従事者等!D25)</f>
        <v>1660207</v>
      </c>
      <c r="G28" s="32">
        <v>23701</v>
      </c>
      <c r="H28" s="73">
        <f t="shared" si="7"/>
        <v>0.81964434627780658</v>
      </c>
      <c r="I28" s="29">
        <f t="shared" si="10"/>
        <v>1349224</v>
      </c>
      <c r="J28" s="32">
        <v>45</v>
      </c>
      <c r="K28" s="73">
        <f t="shared" si="8"/>
        <v>0.67573656281537908</v>
      </c>
      <c r="L28" s="67">
        <v>15513</v>
      </c>
      <c r="M28" s="67">
        <v>85361</v>
      </c>
      <c r="N28" s="67">
        <v>466910</v>
      </c>
      <c r="O28" s="67">
        <v>403707</v>
      </c>
      <c r="P28" s="67">
        <v>192495</v>
      </c>
      <c r="Q28" s="67">
        <v>97951</v>
      </c>
      <c r="R28" s="67">
        <v>38054</v>
      </c>
      <c r="S28" s="67">
        <v>22400</v>
      </c>
      <c r="T28" s="67">
        <v>22584</v>
      </c>
      <c r="U28" s="67">
        <v>4249</v>
      </c>
      <c r="V28" s="67">
        <f t="shared" si="11"/>
        <v>580602</v>
      </c>
      <c r="W28" s="68">
        <f t="shared" si="9"/>
        <v>0.29079462387402616</v>
      </c>
      <c r="X28" s="67">
        <v>43</v>
      </c>
      <c r="Y28" s="67">
        <v>9429</v>
      </c>
      <c r="Z28" s="67">
        <v>257330</v>
      </c>
      <c r="AA28" s="67">
        <v>274713</v>
      </c>
      <c r="AB28" s="67">
        <v>39087</v>
      </c>
      <c r="AD28" s="59">
        <v>1996605</v>
      </c>
    </row>
    <row r="29" spans="1:30" x14ac:dyDescent="0.45">
      <c r="A29" s="31" t="s">
        <v>33</v>
      </c>
      <c r="B29" s="30">
        <f t="shared" si="12"/>
        <v>9664980</v>
      </c>
      <c r="C29" s="32">
        <f>SUM(一般接種!D28+一般接種!G28+一般接種!J28+一般接種!M28+医療従事者等!C26)</f>
        <v>3152144</v>
      </c>
      <c r="D29" s="32">
        <v>43828</v>
      </c>
      <c r="E29" s="73">
        <f t="shared" si="0"/>
        <v>0.84966131809857037</v>
      </c>
      <c r="F29" s="32">
        <f>SUM(一般接種!E28+一般接種!H28+一般接種!K28+一般接種!N28+医療従事者等!D26)</f>
        <v>3117083</v>
      </c>
      <c r="G29" s="32">
        <v>40779</v>
      </c>
      <c r="H29" s="73">
        <f t="shared" si="7"/>
        <v>0.84091080556542652</v>
      </c>
      <c r="I29" s="29">
        <f t="shared" si="10"/>
        <v>2465597</v>
      </c>
      <c r="J29" s="32">
        <v>52</v>
      </c>
      <c r="K29" s="73">
        <f t="shared" si="8"/>
        <v>0.6739592160293032</v>
      </c>
      <c r="L29" s="67">
        <v>23596</v>
      </c>
      <c r="M29" s="67">
        <v>116023</v>
      </c>
      <c r="N29" s="67">
        <v>657923</v>
      </c>
      <c r="O29" s="67">
        <v>757516</v>
      </c>
      <c r="P29" s="67">
        <v>454045</v>
      </c>
      <c r="Q29" s="67">
        <v>252069</v>
      </c>
      <c r="R29" s="67">
        <v>88165</v>
      </c>
      <c r="S29" s="67">
        <v>53135</v>
      </c>
      <c r="T29" s="67">
        <v>53531</v>
      </c>
      <c r="U29" s="67">
        <v>9594</v>
      </c>
      <c r="V29" s="67">
        <f t="shared" si="11"/>
        <v>930156</v>
      </c>
      <c r="W29" s="68">
        <f t="shared" si="9"/>
        <v>0.2542590820873083</v>
      </c>
      <c r="X29" s="67">
        <v>26</v>
      </c>
      <c r="Y29" s="67">
        <v>12196</v>
      </c>
      <c r="Z29" s="67">
        <v>353626</v>
      </c>
      <c r="AA29" s="67">
        <v>456219</v>
      </c>
      <c r="AB29" s="67">
        <v>108089</v>
      </c>
      <c r="AD29" s="59">
        <v>3658300</v>
      </c>
    </row>
    <row r="30" spans="1:30" x14ac:dyDescent="0.45">
      <c r="A30" s="31" t="s">
        <v>34</v>
      </c>
      <c r="B30" s="30">
        <f t="shared" si="12"/>
        <v>18242487</v>
      </c>
      <c r="C30" s="32">
        <f>SUM(一般接種!D29+一般接種!G29+一般接種!J29+一般接種!M29+医療従事者等!C27)</f>
        <v>6035388</v>
      </c>
      <c r="D30" s="32">
        <v>93582</v>
      </c>
      <c r="E30" s="73">
        <f t="shared" si="0"/>
        <v>0.78924744751406162</v>
      </c>
      <c r="F30" s="32">
        <f>SUM(一般接種!E29+一般接種!H29+一般接種!K29+一般接種!N29+医療従事者等!D27)</f>
        <v>5929272</v>
      </c>
      <c r="G30" s="32">
        <v>88393</v>
      </c>
      <c r="H30" s="73">
        <f t="shared" si="7"/>
        <v>0.77584135900574425</v>
      </c>
      <c r="I30" s="29">
        <f t="shared" si="10"/>
        <v>4643205</v>
      </c>
      <c r="J30" s="32">
        <v>156</v>
      </c>
      <c r="K30" s="73">
        <f t="shared" si="8"/>
        <v>0.61673413301153157</v>
      </c>
      <c r="L30" s="67">
        <v>43255</v>
      </c>
      <c r="M30" s="67">
        <v>375817</v>
      </c>
      <c r="N30" s="67">
        <v>1356712</v>
      </c>
      <c r="O30" s="67">
        <v>1362772</v>
      </c>
      <c r="P30" s="67">
        <v>761694</v>
      </c>
      <c r="Q30" s="67">
        <v>370703</v>
      </c>
      <c r="R30" s="67">
        <v>150562</v>
      </c>
      <c r="S30" s="67">
        <v>109104</v>
      </c>
      <c r="T30" s="67">
        <v>94921</v>
      </c>
      <c r="U30" s="67">
        <v>17665</v>
      </c>
      <c r="V30" s="67">
        <f t="shared" si="11"/>
        <v>1634622</v>
      </c>
      <c r="W30" s="68">
        <f t="shared" si="9"/>
        <v>0.21712611302865334</v>
      </c>
      <c r="X30" s="67">
        <v>67</v>
      </c>
      <c r="Y30" s="67">
        <v>45287</v>
      </c>
      <c r="Z30" s="67">
        <v>692811</v>
      </c>
      <c r="AA30" s="67">
        <v>753079</v>
      </c>
      <c r="AB30" s="67">
        <v>143378</v>
      </c>
      <c r="AD30" s="59">
        <v>7528445</v>
      </c>
    </row>
    <row r="31" spans="1:30" x14ac:dyDescent="0.45">
      <c r="A31" s="31" t="s">
        <v>35</v>
      </c>
      <c r="B31" s="30">
        <f t="shared" si="12"/>
        <v>4549856</v>
      </c>
      <c r="C31" s="32">
        <f>SUM(一般接種!D30+一般接種!G30+一般接種!J30+一般接種!M30+医療従事者等!C28)</f>
        <v>1485150</v>
      </c>
      <c r="D31" s="32">
        <v>23054</v>
      </c>
      <c r="E31" s="73">
        <f t="shared" si="0"/>
        <v>0.8191564699027386</v>
      </c>
      <c r="F31" s="32">
        <f>SUM(一般接種!E30+一般接種!H30+一般接種!K30+一般接種!N30+医療従事者等!D28)</f>
        <v>1469240</v>
      </c>
      <c r="G31" s="32">
        <v>21789</v>
      </c>
      <c r="H31" s="73">
        <f t="shared" si="7"/>
        <v>0.81095143651113799</v>
      </c>
      <c r="I31" s="29">
        <f t="shared" si="10"/>
        <v>1170293</v>
      </c>
      <c r="J31" s="32">
        <v>44</v>
      </c>
      <c r="K31" s="73">
        <f t="shared" si="8"/>
        <v>0.65564575769799649</v>
      </c>
      <c r="L31" s="67">
        <v>16834</v>
      </c>
      <c r="M31" s="67">
        <v>67564</v>
      </c>
      <c r="N31" s="67">
        <v>347276</v>
      </c>
      <c r="O31" s="67">
        <v>354045</v>
      </c>
      <c r="P31" s="67">
        <v>197065</v>
      </c>
      <c r="Q31" s="67">
        <v>98824</v>
      </c>
      <c r="R31" s="67">
        <v>40858</v>
      </c>
      <c r="S31" s="67">
        <v>24620</v>
      </c>
      <c r="T31" s="67">
        <v>20479</v>
      </c>
      <c r="U31" s="67">
        <v>2728</v>
      </c>
      <c r="V31" s="67">
        <f t="shared" si="11"/>
        <v>425173</v>
      </c>
      <c r="W31" s="68">
        <f t="shared" si="9"/>
        <v>0.2382081708574246</v>
      </c>
      <c r="X31" s="67">
        <v>82</v>
      </c>
      <c r="Y31" s="67">
        <v>5591</v>
      </c>
      <c r="Z31" s="67">
        <v>162622</v>
      </c>
      <c r="AA31" s="67">
        <v>227067</v>
      </c>
      <c r="AB31" s="67">
        <v>29811</v>
      </c>
      <c r="AD31" s="59">
        <v>1784880</v>
      </c>
    </row>
    <row r="32" spans="1:30" x14ac:dyDescent="0.45">
      <c r="A32" s="31" t="s">
        <v>36</v>
      </c>
      <c r="B32" s="30">
        <f t="shared" si="12"/>
        <v>3537169</v>
      </c>
      <c r="C32" s="32">
        <f>SUM(一般接種!D31+一般接種!G31+一般接種!J31+一般接種!M31+医療従事者等!C29)</f>
        <v>1161673</v>
      </c>
      <c r="D32" s="32">
        <v>11913</v>
      </c>
      <c r="E32" s="73">
        <f t="shared" si="0"/>
        <v>0.81245018287478021</v>
      </c>
      <c r="F32" s="32">
        <f>SUM(一般接種!E31+一般接種!H31+一般接種!K31+一般接種!N31+医療従事者等!D29)</f>
        <v>1149305</v>
      </c>
      <c r="G32" s="32">
        <v>11209</v>
      </c>
      <c r="H32" s="73">
        <f t="shared" si="7"/>
        <v>0.80420809849799602</v>
      </c>
      <c r="I32" s="29">
        <f t="shared" si="10"/>
        <v>900199</v>
      </c>
      <c r="J32" s="32">
        <v>14</v>
      </c>
      <c r="K32" s="73">
        <f t="shared" si="8"/>
        <v>0.63609402646737934</v>
      </c>
      <c r="L32" s="67">
        <v>8770</v>
      </c>
      <c r="M32" s="67">
        <v>53145</v>
      </c>
      <c r="N32" s="67">
        <v>238947</v>
      </c>
      <c r="O32" s="67">
        <v>286165</v>
      </c>
      <c r="P32" s="67">
        <v>161332</v>
      </c>
      <c r="Q32" s="67">
        <v>83280</v>
      </c>
      <c r="R32" s="67">
        <v>25268</v>
      </c>
      <c r="S32" s="67">
        <v>21633</v>
      </c>
      <c r="T32" s="67">
        <v>18191</v>
      </c>
      <c r="U32" s="67">
        <v>3468</v>
      </c>
      <c r="V32" s="67">
        <f t="shared" si="11"/>
        <v>325992</v>
      </c>
      <c r="W32" s="68">
        <f t="shared" si="9"/>
        <v>0.23035438701617325</v>
      </c>
      <c r="X32" s="67">
        <v>9</v>
      </c>
      <c r="Y32" s="67">
        <v>7096</v>
      </c>
      <c r="Z32" s="67">
        <v>134560</v>
      </c>
      <c r="AA32" s="67">
        <v>152878</v>
      </c>
      <c r="AB32" s="67">
        <v>31449</v>
      </c>
      <c r="AD32" s="59">
        <v>1415176</v>
      </c>
    </row>
    <row r="33" spans="1:30" x14ac:dyDescent="0.45">
      <c r="A33" s="31" t="s">
        <v>37</v>
      </c>
      <c r="B33" s="30">
        <f t="shared" si="12"/>
        <v>6197798</v>
      </c>
      <c r="C33" s="32">
        <f>SUM(一般接種!D32+一般接種!G32+一般接種!J32+一般接種!M32+医療従事者等!C30)</f>
        <v>2036834</v>
      </c>
      <c r="D33" s="32">
        <v>32042</v>
      </c>
      <c r="E33" s="73">
        <f t="shared" si="0"/>
        <v>0.79826839413146156</v>
      </c>
      <c r="F33" s="32">
        <f>SUM(一般接種!E32+一般接種!H32+一般接種!K32+一般接種!N32+医療従事者等!D30)</f>
        <v>2005306</v>
      </c>
      <c r="G33" s="32">
        <v>29928</v>
      </c>
      <c r="H33" s="73">
        <f t="shared" si="7"/>
        <v>0.78655632298144562</v>
      </c>
      <c r="I33" s="29">
        <f t="shared" si="10"/>
        <v>1558087</v>
      </c>
      <c r="J33" s="32">
        <v>77</v>
      </c>
      <c r="K33" s="73">
        <f t="shared" si="8"/>
        <v>0.62036866704414151</v>
      </c>
      <c r="L33" s="67">
        <v>26263</v>
      </c>
      <c r="M33" s="67">
        <v>97711</v>
      </c>
      <c r="N33" s="67">
        <v>451939</v>
      </c>
      <c r="O33" s="67">
        <v>475958</v>
      </c>
      <c r="P33" s="67">
        <v>252984</v>
      </c>
      <c r="Q33" s="67">
        <v>126156</v>
      </c>
      <c r="R33" s="67">
        <v>51395</v>
      </c>
      <c r="S33" s="67">
        <v>37067</v>
      </c>
      <c r="T33" s="67">
        <v>33237</v>
      </c>
      <c r="U33" s="67">
        <v>5377</v>
      </c>
      <c r="V33" s="67">
        <f t="shared" si="11"/>
        <v>597571</v>
      </c>
      <c r="W33" s="68">
        <f t="shared" si="9"/>
        <v>0.23794091484280244</v>
      </c>
      <c r="X33" s="67">
        <v>15</v>
      </c>
      <c r="Y33" s="67">
        <v>8330</v>
      </c>
      <c r="Z33" s="67">
        <v>243401</v>
      </c>
      <c r="AA33" s="67">
        <v>294276</v>
      </c>
      <c r="AB33" s="67">
        <v>51549</v>
      </c>
      <c r="AD33" s="59">
        <v>2511426</v>
      </c>
    </row>
    <row r="34" spans="1:30" x14ac:dyDescent="0.45">
      <c r="A34" s="31" t="s">
        <v>38</v>
      </c>
      <c r="B34" s="30">
        <f t="shared" si="12"/>
        <v>20735577</v>
      </c>
      <c r="C34" s="32">
        <f>SUM(一般接種!D33+一般接種!G33+一般接種!J33+一般接種!M33+医療従事者等!C31)</f>
        <v>6922419</v>
      </c>
      <c r="D34" s="32">
        <v>108583</v>
      </c>
      <c r="E34" s="73">
        <f t="shared" si="0"/>
        <v>0.774235671011687</v>
      </c>
      <c r="F34" s="32">
        <f>SUM(一般接種!E33+一般接種!H33+一般接種!K33+一般接種!N33+医療従事者等!D31)</f>
        <v>6832659</v>
      </c>
      <c r="G34" s="32">
        <v>102138</v>
      </c>
      <c r="H34" s="73">
        <f t="shared" si="7"/>
        <v>0.76476883838901477</v>
      </c>
      <c r="I34" s="29">
        <f t="shared" si="10"/>
        <v>5145340</v>
      </c>
      <c r="J34" s="32">
        <v>452</v>
      </c>
      <c r="K34" s="73">
        <f t="shared" si="8"/>
        <v>0.58459813429028473</v>
      </c>
      <c r="L34" s="67">
        <v>65715</v>
      </c>
      <c r="M34" s="67">
        <v>376328</v>
      </c>
      <c r="N34" s="67">
        <v>1531252</v>
      </c>
      <c r="O34" s="67">
        <v>1563001</v>
      </c>
      <c r="P34" s="67">
        <v>775343</v>
      </c>
      <c r="Q34" s="67">
        <v>371063</v>
      </c>
      <c r="R34" s="67">
        <v>199049</v>
      </c>
      <c r="S34" s="67">
        <v>138247</v>
      </c>
      <c r="T34" s="67">
        <v>108408</v>
      </c>
      <c r="U34" s="67">
        <v>16934</v>
      </c>
      <c r="V34" s="67">
        <f t="shared" si="11"/>
        <v>1835159</v>
      </c>
      <c r="W34" s="68">
        <f t="shared" si="9"/>
        <v>0.20852359225818415</v>
      </c>
      <c r="X34" s="67">
        <v>463</v>
      </c>
      <c r="Y34" s="67">
        <v>49794</v>
      </c>
      <c r="Z34" s="67">
        <v>795632</v>
      </c>
      <c r="AA34" s="67">
        <v>856786</v>
      </c>
      <c r="AB34" s="67">
        <v>132484</v>
      </c>
      <c r="AD34" s="59">
        <v>8800726</v>
      </c>
    </row>
    <row r="35" spans="1:30" x14ac:dyDescent="0.45">
      <c r="A35" s="31" t="s">
        <v>39</v>
      </c>
      <c r="B35" s="30">
        <f t="shared" si="12"/>
        <v>13538045</v>
      </c>
      <c r="C35" s="32">
        <f>SUM(一般接種!D34+一般接種!G34+一般接種!J34+一般接種!M34+医療従事者等!C32)</f>
        <v>4446645</v>
      </c>
      <c r="D35" s="32">
        <v>65557</v>
      </c>
      <c r="E35" s="73">
        <f t="shared" si="0"/>
        <v>0.79821550219609616</v>
      </c>
      <c r="F35" s="32">
        <f>SUM(一般接種!E34+一般接種!H34+一般接種!K34+一般接種!N34+医療従事者等!D32)</f>
        <v>4394021</v>
      </c>
      <c r="G35" s="32">
        <v>61630</v>
      </c>
      <c r="H35" s="73">
        <f t="shared" si="7"/>
        <v>0.78934311700081061</v>
      </c>
      <c r="I35" s="29">
        <f t="shared" si="10"/>
        <v>3415008</v>
      </c>
      <c r="J35" s="32">
        <v>84</v>
      </c>
      <c r="K35" s="73">
        <f t="shared" si="8"/>
        <v>0.62218455224398628</v>
      </c>
      <c r="L35" s="67">
        <v>45808</v>
      </c>
      <c r="M35" s="67">
        <v>244307</v>
      </c>
      <c r="N35" s="67">
        <v>1011145</v>
      </c>
      <c r="O35" s="67">
        <v>1038471</v>
      </c>
      <c r="P35" s="67">
        <v>545293</v>
      </c>
      <c r="Q35" s="67">
        <v>253735</v>
      </c>
      <c r="R35" s="67">
        <v>116077</v>
      </c>
      <c r="S35" s="67">
        <v>80986</v>
      </c>
      <c r="T35" s="67">
        <v>67226</v>
      </c>
      <c r="U35" s="67">
        <v>11960</v>
      </c>
      <c r="V35" s="67">
        <f t="shared" si="11"/>
        <v>1282371</v>
      </c>
      <c r="W35" s="68">
        <f t="shared" si="9"/>
        <v>0.23364251340459494</v>
      </c>
      <c r="X35" s="67">
        <v>108</v>
      </c>
      <c r="Y35" s="67">
        <v>26844</v>
      </c>
      <c r="Z35" s="67">
        <v>537270</v>
      </c>
      <c r="AA35" s="67">
        <v>614684</v>
      </c>
      <c r="AB35" s="67">
        <v>103465</v>
      </c>
      <c r="AD35" s="59">
        <v>5488603</v>
      </c>
    </row>
    <row r="36" spans="1:30" x14ac:dyDescent="0.45">
      <c r="A36" s="31" t="s">
        <v>40</v>
      </c>
      <c r="B36" s="30">
        <f t="shared" si="12"/>
        <v>3399261</v>
      </c>
      <c r="C36" s="32">
        <f>SUM(一般接種!D35+一般接種!G35+一般接種!J35+一般接種!M35+医療従事者等!C33)</f>
        <v>1096990</v>
      </c>
      <c r="D36" s="32">
        <v>13032</v>
      </c>
      <c r="E36" s="73">
        <f t="shared" si="0"/>
        <v>0.81185260858949371</v>
      </c>
      <c r="F36" s="32">
        <f>SUM(一般接種!E35+一般接種!H35+一般接種!K35+一般接種!N35+医療従事者等!D33)</f>
        <v>1085733</v>
      </c>
      <c r="G36" s="32">
        <v>12132</v>
      </c>
      <c r="H36" s="73">
        <f t="shared" si="7"/>
        <v>0.80409552070678847</v>
      </c>
      <c r="I36" s="29">
        <f t="shared" si="10"/>
        <v>862245</v>
      </c>
      <c r="J36" s="32">
        <v>42</v>
      </c>
      <c r="K36" s="73">
        <f t="shared" si="8"/>
        <v>0.64576464649339482</v>
      </c>
      <c r="L36" s="67">
        <v>7600</v>
      </c>
      <c r="M36" s="67">
        <v>54600</v>
      </c>
      <c r="N36" s="67">
        <v>307995</v>
      </c>
      <c r="O36" s="67">
        <v>254523</v>
      </c>
      <c r="P36" s="67">
        <v>131855</v>
      </c>
      <c r="Q36" s="67">
        <v>53896</v>
      </c>
      <c r="R36" s="67">
        <v>20416</v>
      </c>
      <c r="S36" s="67">
        <v>14669</v>
      </c>
      <c r="T36" s="67">
        <v>14655</v>
      </c>
      <c r="U36" s="67">
        <v>2036</v>
      </c>
      <c r="V36" s="67">
        <f t="shared" si="11"/>
        <v>354293</v>
      </c>
      <c r="W36" s="68">
        <f t="shared" si="9"/>
        <v>0.26535501952566198</v>
      </c>
      <c r="X36" s="67">
        <v>71</v>
      </c>
      <c r="Y36" s="67">
        <v>5860</v>
      </c>
      <c r="Z36" s="67">
        <v>159222</v>
      </c>
      <c r="AA36" s="67">
        <v>167128</v>
      </c>
      <c r="AB36" s="67">
        <v>22012</v>
      </c>
      <c r="AD36" s="59">
        <v>1335166</v>
      </c>
    </row>
    <row r="37" spans="1:30" x14ac:dyDescent="0.45">
      <c r="A37" s="31" t="s">
        <v>41</v>
      </c>
      <c r="B37" s="30">
        <f t="shared" si="12"/>
        <v>2346811</v>
      </c>
      <c r="C37" s="32">
        <f>SUM(一般接種!D36+一般接種!G36+一般接種!J36+一般接種!M36+医療従事者等!C34)</f>
        <v>751705</v>
      </c>
      <c r="D37" s="32">
        <v>12718</v>
      </c>
      <c r="E37" s="73">
        <f t="shared" si="0"/>
        <v>0.79057096488797551</v>
      </c>
      <c r="F37" s="32">
        <f>SUM(一般接種!E36+一般接種!H36+一般接種!K36+一般接種!N36+医療従事者等!D34)</f>
        <v>742594</v>
      </c>
      <c r="G37" s="32">
        <v>12017</v>
      </c>
      <c r="H37" s="73">
        <f t="shared" si="7"/>
        <v>0.78157391647615249</v>
      </c>
      <c r="I37" s="29">
        <f t="shared" si="10"/>
        <v>604694</v>
      </c>
      <c r="J37" s="32">
        <v>15</v>
      </c>
      <c r="K37" s="73">
        <f t="shared" si="8"/>
        <v>0.6468877808100767</v>
      </c>
      <c r="L37" s="67">
        <v>7692</v>
      </c>
      <c r="M37" s="67">
        <v>44859</v>
      </c>
      <c r="N37" s="67">
        <v>212630</v>
      </c>
      <c r="O37" s="67">
        <v>197569</v>
      </c>
      <c r="P37" s="67">
        <v>83872</v>
      </c>
      <c r="Q37" s="67">
        <v>30047</v>
      </c>
      <c r="R37" s="67">
        <v>10781</v>
      </c>
      <c r="S37" s="67">
        <v>8355</v>
      </c>
      <c r="T37" s="67">
        <v>7588</v>
      </c>
      <c r="U37" s="67">
        <v>1301</v>
      </c>
      <c r="V37" s="67">
        <f t="shared" si="11"/>
        <v>247818</v>
      </c>
      <c r="W37" s="68">
        <f t="shared" si="9"/>
        <v>0.26511659254710612</v>
      </c>
      <c r="X37" s="67">
        <v>2</v>
      </c>
      <c r="Y37" s="67">
        <v>3038</v>
      </c>
      <c r="Z37" s="67">
        <v>91275</v>
      </c>
      <c r="AA37" s="67">
        <v>130499</v>
      </c>
      <c r="AB37" s="67">
        <v>23004</v>
      </c>
      <c r="AD37" s="59">
        <v>934751</v>
      </c>
    </row>
    <row r="38" spans="1:30" x14ac:dyDescent="0.45">
      <c r="A38" s="31" t="s">
        <v>42</v>
      </c>
      <c r="B38" s="30">
        <f t="shared" si="12"/>
        <v>1392067</v>
      </c>
      <c r="C38" s="32">
        <f>SUM(一般接種!D37+一般接種!G37+一般接種!J37+一般接種!M37+医療従事者等!C35)</f>
        <v>446054</v>
      </c>
      <c r="D38" s="32">
        <v>6721</v>
      </c>
      <c r="E38" s="73">
        <f t="shared" si="0"/>
        <v>0.79645727317719617</v>
      </c>
      <c r="F38" s="32">
        <f>SUM(一般接種!E37+一般接種!H37+一般接種!K37+一般接種!N37+医療従事者等!D35)</f>
        <v>440617</v>
      </c>
      <c r="G38" s="32">
        <v>6286</v>
      </c>
      <c r="H38" s="73">
        <f t="shared" si="7"/>
        <v>0.78738925579531882</v>
      </c>
      <c r="I38" s="29">
        <f t="shared" si="10"/>
        <v>356184</v>
      </c>
      <c r="J38" s="32">
        <v>1</v>
      </c>
      <c r="K38" s="73">
        <f t="shared" si="8"/>
        <v>0.64571644044966636</v>
      </c>
      <c r="L38" s="67">
        <v>4921</v>
      </c>
      <c r="M38" s="67">
        <v>23227</v>
      </c>
      <c r="N38" s="67">
        <v>108426</v>
      </c>
      <c r="O38" s="67">
        <v>110748</v>
      </c>
      <c r="P38" s="67">
        <v>59684</v>
      </c>
      <c r="Q38" s="67">
        <v>25079</v>
      </c>
      <c r="R38" s="67">
        <v>9455</v>
      </c>
      <c r="S38" s="67">
        <v>7483</v>
      </c>
      <c r="T38" s="67">
        <v>6004</v>
      </c>
      <c r="U38" s="67">
        <v>1157</v>
      </c>
      <c r="V38" s="67">
        <f t="shared" si="11"/>
        <v>149212</v>
      </c>
      <c r="W38" s="68">
        <f t="shared" si="9"/>
        <v>0.27050320063668287</v>
      </c>
      <c r="X38" s="67">
        <v>17</v>
      </c>
      <c r="Y38" s="67">
        <v>2693</v>
      </c>
      <c r="Z38" s="67">
        <v>57823</v>
      </c>
      <c r="AA38" s="67">
        <v>72727</v>
      </c>
      <c r="AB38" s="67">
        <v>15952</v>
      </c>
      <c r="AD38" s="59">
        <v>551609</v>
      </c>
    </row>
    <row r="39" spans="1:30" x14ac:dyDescent="0.45">
      <c r="A39" s="31" t="s">
        <v>43</v>
      </c>
      <c r="B39" s="30">
        <f t="shared" si="12"/>
        <v>1758067</v>
      </c>
      <c r="C39" s="32">
        <f>SUM(一般接種!D38+一般接種!G38+一般接種!J38+一般接種!M38+医療従事者等!C36)</f>
        <v>567321</v>
      </c>
      <c r="D39" s="32">
        <v>9434</v>
      </c>
      <c r="E39" s="73">
        <f t="shared" si="0"/>
        <v>0.83744686088961473</v>
      </c>
      <c r="F39" s="32">
        <f>SUM(一般接種!E38+一般接種!H38+一般接種!K38+一般接種!N38+医療従事者等!D36)</f>
        <v>558414</v>
      </c>
      <c r="G39" s="32">
        <v>8802</v>
      </c>
      <c r="H39" s="73">
        <f t="shared" si="7"/>
        <v>0.82502521856086075</v>
      </c>
      <c r="I39" s="29">
        <f t="shared" si="10"/>
        <v>458360</v>
      </c>
      <c r="J39" s="32">
        <v>12</v>
      </c>
      <c r="K39" s="73">
        <f t="shared" si="8"/>
        <v>0.68802838889422613</v>
      </c>
      <c r="L39" s="67">
        <v>4906</v>
      </c>
      <c r="M39" s="67">
        <v>30279</v>
      </c>
      <c r="N39" s="67">
        <v>111474</v>
      </c>
      <c r="O39" s="67">
        <v>142709</v>
      </c>
      <c r="P39" s="67">
        <v>82680</v>
      </c>
      <c r="Q39" s="67">
        <v>45575</v>
      </c>
      <c r="R39" s="67">
        <v>20788</v>
      </c>
      <c r="S39" s="67">
        <v>11284</v>
      </c>
      <c r="T39" s="67">
        <v>7089</v>
      </c>
      <c r="U39" s="67">
        <v>1576</v>
      </c>
      <c r="V39" s="67">
        <f t="shared" si="11"/>
        <v>173972</v>
      </c>
      <c r="W39" s="68">
        <f t="shared" si="9"/>
        <v>0.26115020655202231</v>
      </c>
      <c r="X39" s="67">
        <v>25</v>
      </c>
      <c r="Y39" s="67">
        <v>2148</v>
      </c>
      <c r="Z39" s="67">
        <v>47671</v>
      </c>
      <c r="AA39" s="67">
        <v>98763</v>
      </c>
      <c r="AB39" s="67">
        <v>25365</v>
      </c>
      <c r="AD39" s="59">
        <v>666176</v>
      </c>
    </row>
    <row r="40" spans="1:30" x14ac:dyDescent="0.45">
      <c r="A40" s="31" t="s">
        <v>44</v>
      </c>
      <c r="B40" s="30">
        <f t="shared" si="12"/>
        <v>4687592</v>
      </c>
      <c r="C40" s="32">
        <f>SUM(一般接種!D39+一般接種!G39+一般接種!J39+一般接種!M39+医療従事者等!C37)</f>
        <v>1522481</v>
      </c>
      <c r="D40" s="32">
        <v>24120</v>
      </c>
      <c r="E40" s="73">
        <f t="shared" si="0"/>
        <v>0.79734534136304691</v>
      </c>
      <c r="F40" s="32">
        <f>SUM(一般接種!E39+一般接種!H39+一般接種!K39+一般接種!N39+医療従事者等!D37)</f>
        <v>1492310</v>
      </c>
      <c r="G40" s="32">
        <v>22859</v>
      </c>
      <c r="H40" s="73">
        <f t="shared" si="7"/>
        <v>0.78196102889174945</v>
      </c>
      <c r="I40" s="29">
        <f t="shared" si="10"/>
        <v>1209035</v>
      </c>
      <c r="J40" s="32">
        <v>33</v>
      </c>
      <c r="K40" s="73">
        <f t="shared" si="8"/>
        <v>0.64336439109040244</v>
      </c>
      <c r="L40" s="67">
        <v>21861</v>
      </c>
      <c r="M40" s="67">
        <v>138168</v>
      </c>
      <c r="N40" s="67">
        <v>363110</v>
      </c>
      <c r="O40" s="67">
        <v>318487</v>
      </c>
      <c r="P40" s="67">
        <v>164002</v>
      </c>
      <c r="Q40" s="67">
        <v>92222</v>
      </c>
      <c r="R40" s="67">
        <v>51187</v>
      </c>
      <c r="S40" s="67">
        <v>29777</v>
      </c>
      <c r="T40" s="67">
        <v>25821</v>
      </c>
      <c r="U40" s="67">
        <v>4400</v>
      </c>
      <c r="V40" s="67">
        <f t="shared" si="11"/>
        <v>463766</v>
      </c>
      <c r="W40" s="68">
        <f t="shared" si="9"/>
        <v>0.24679076643250511</v>
      </c>
      <c r="X40" s="67">
        <v>253</v>
      </c>
      <c r="Y40" s="67">
        <v>7542</v>
      </c>
      <c r="Z40" s="67">
        <v>163010</v>
      </c>
      <c r="AA40" s="67">
        <v>246048</v>
      </c>
      <c r="AB40" s="67">
        <v>46913</v>
      </c>
      <c r="AD40" s="59">
        <v>1879187</v>
      </c>
    </row>
    <row r="41" spans="1:30" x14ac:dyDescent="0.45">
      <c r="A41" s="31" t="s">
        <v>45</v>
      </c>
      <c r="B41" s="30">
        <f t="shared" si="12"/>
        <v>6902307</v>
      </c>
      <c r="C41" s="32">
        <f>SUM(一般接種!D40+一般接種!G40+一般接種!J40+一般接種!M40+医療従事者等!C38)</f>
        <v>2253040</v>
      </c>
      <c r="D41" s="32">
        <v>31417</v>
      </c>
      <c r="E41" s="73">
        <f t="shared" si="0"/>
        <v>0.79666670013569296</v>
      </c>
      <c r="F41" s="32">
        <f>SUM(一般接種!E40+一般接種!H40+一般接種!K40+一般接種!N40+医療従事者等!D38)</f>
        <v>2225372</v>
      </c>
      <c r="G41" s="32">
        <v>29538</v>
      </c>
      <c r="H41" s="73">
        <f t="shared" si="7"/>
        <v>0.78741884956437669</v>
      </c>
      <c r="I41" s="29">
        <f t="shared" si="10"/>
        <v>1752241</v>
      </c>
      <c r="J41" s="32">
        <v>26</v>
      </c>
      <c r="K41" s="73">
        <f t="shared" si="8"/>
        <v>0.6283385353762827</v>
      </c>
      <c r="L41" s="67">
        <v>22442</v>
      </c>
      <c r="M41" s="67">
        <v>122091</v>
      </c>
      <c r="N41" s="67">
        <v>546393</v>
      </c>
      <c r="O41" s="67">
        <v>533090</v>
      </c>
      <c r="P41" s="67">
        <v>293407</v>
      </c>
      <c r="Q41" s="67">
        <v>116843</v>
      </c>
      <c r="R41" s="67">
        <v>46133</v>
      </c>
      <c r="S41" s="67">
        <v>32939</v>
      </c>
      <c r="T41" s="67">
        <v>32844</v>
      </c>
      <c r="U41" s="67">
        <v>6059</v>
      </c>
      <c r="V41" s="67">
        <f t="shared" si="11"/>
        <v>671654</v>
      </c>
      <c r="W41" s="68">
        <f t="shared" si="9"/>
        <v>0.24085291510438034</v>
      </c>
      <c r="X41" s="67">
        <v>56</v>
      </c>
      <c r="Y41" s="67">
        <v>15732</v>
      </c>
      <c r="Z41" s="67">
        <v>273797</v>
      </c>
      <c r="AA41" s="67">
        <v>319272</v>
      </c>
      <c r="AB41" s="67">
        <v>62797</v>
      </c>
      <c r="AD41" s="59">
        <v>2788648</v>
      </c>
    </row>
    <row r="42" spans="1:30" x14ac:dyDescent="0.45">
      <c r="A42" s="31" t="s">
        <v>46</v>
      </c>
      <c r="B42" s="30">
        <f t="shared" si="12"/>
        <v>3564194</v>
      </c>
      <c r="C42" s="32">
        <f>SUM(一般接種!D41+一般接種!G41+一般接種!J41+一般接種!M41+医療従事者等!C39)</f>
        <v>1127088</v>
      </c>
      <c r="D42" s="32">
        <v>20081</v>
      </c>
      <c r="E42" s="73">
        <f t="shared" si="0"/>
        <v>0.82585899609901592</v>
      </c>
      <c r="F42" s="32">
        <f>SUM(一般接種!E41+一般接種!H41+一般接種!K41+一般接種!N41+医療従事者等!D39)</f>
        <v>1103659</v>
      </c>
      <c r="G42" s="32">
        <v>19009</v>
      </c>
      <c r="H42" s="73">
        <f t="shared" si="7"/>
        <v>0.80918003239256631</v>
      </c>
      <c r="I42" s="29">
        <f t="shared" si="10"/>
        <v>920345</v>
      </c>
      <c r="J42" s="32">
        <v>52</v>
      </c>
      <c r="K42" s="73">
        <f t="shared" si="8"/>
        <v>0.68656499290153694</v>
      </c>
      <c r="L42" s="67">
        <v>44835</v>
      </c>
      <c r="M42" s="67">
        <v>47019</v>
      </c>
      <c r="N42" s="67">
        <v>287922</v>
      </c>
      <c r="O42" s="67">
        <v>310323</v>
      </c>
      <c r="P42" s="67">
        <v>133944</v>
      </c>
      <c r="Q42" s="67">
        <v>42136</v>
      </c>
      <c r="R42" s="67">
        <v>18923</v>
      </c>
      <c r="S42" s="67">
        <v>17419</v>
      </c>
      <c r="T42" s="67">
        <v>15698</v>
      </c>
      <c r="U42" s="67">
        <v>2126</v>
      </c>
      <c r="V42" s="67">
        <f t="shared" si="11"/>
        <v>413102</v>
      </c>
      <c r="W42" s="68">
        <f t="shared" si="9"/>
        <v>0.30818594914620745</v>
      </c>
      <c r="X42" s="67">
        <v>403</v>
      </c>
      <c r="Y42" s="67">
        <v>9176</v>
      </c>
      <c r="Z42" s="67">
        <v>143787</v>
      </c>
      <c r="AA42" s="67">
        <v>223891</v>
      </c>
      <c r="AB42" s="67">
        <v>35845</v>
      </c>
      <c r="AD42" s="59">
        <v>1340431</v>
      </c>
    </row>
    <row r="43" spans="1:30" x14ac:dyDescent="0.45">
      <c r="A43" s="31" t="s">
        <v>47</v>
      </c>
      <c r="B43" s="30">
        <f t="shared" si="12"/>
        <v>1873156</v>
      </c>
      <c r="C43" s="32">
        <f>SUM(一般接種!D42+一般接種!G42+一般接種!J42+一般接種!M42+医療従事者等!C40)</f>
        <v>601346</v>
      </c>
      <c r="D43" s="32">
        <v>10710</v>
      </c>
      <c r="E43" s="73">
        <f t="shared" si="0"/>
        <v>0.81292340047181366</v>
      </c>
      <c r="F43" s="32">
        <f>SUM(一般接種!E42+一般接種!H42+一般接種!K42+一般接種!N42+医療従事者等!D40)</f>
        <v>593731</v>
      </c>
      <c r="G43" s="32">
        <v>10022</v>
      </c>
      <c r="H43" s="73">
        <f t="shared" si="7"/>
        <v>0.80338940593868624</v>
      </c>
      <c r="I43" s="29">
        <f t="shared" si="10"/>
        <v>485217</v>
      </c>
      <c r="J43" s="32">
        <v>3</v>
      </c>
      <c r="K43" s="73">
        <f t="shared" si="8"/>
        <v>0.66782555556473122</v>
      </c>
      <c r="L43" s="67">
        <v>7957</v>
      </c>
      <c r="M43" s="67">
        <v>39918</v>
      </c>
      <c r="N43" s="67">
        <v>153347</v>
      </c>
      <c r="O43" s="67">
        <v>160809</v>
      </c>
      <c r="P43" s="67">
        <v>67452</v>
      </c>
      <c r="Q43" s="67">
        <v>29088</v>
      </c>
      <c r="R43" s="67">
        <v>11875</v>
      </c>
      <c r="S43" s="67">
        <v>7788</v>
      </c>
      <c r="T43" s="67">
        <v>6232</v>
      </c>
      <c r="U43" s="67">
        <v>751</v>
      </c>
      <c r="V43" s="67">
        <f t="shared" si="11"/>
        <v>192862</v>
      </c>
      <c r="W43" s="68">
        <f t="shared" si="9"/>
        <v>0.26544611717165045</v>
      </c>
      <c r="X43" s="67">
        <v>10</v>
      </c>
      <c r="Y43" s="67">
        <v>3515</v>
      </c>
      <c r="Z43" s="67">
        <v>74755</v>
      </c>
      <c r="AA43" s="67">
        <v>100518</v>
      </c>
      <c r="AB43" s="67">
        <v>14064</v>
      </c>
      <c r="AD43" s="59">
        <v>726558</v>
      </c>
    </row>
    <row r="44" spans="1:30" x14ac:dyDescent="0.45">
      <c r="A44" s="31" t="s">
        <v>48</v>
      </c>
      <c r="B44" s="30">
        <f t="shared" si="12"/>
        <v>2412972</v>
      </c>
      <c r="C44" s="32">
        <f>SUM(一般接種!D43+一般接種!G43+一般接種!J43+一般接種!M43+医療従事者等!C41)</f>
        <v>782856</v>
      </c>
      <c r="D44" s="32">
        <v>12124</v>
      </c>
      <c r="E44" s="73">
        <f t="shared" si="0"/>
        <v>0.79880438241107232</v>
      </c>
      <c r="F44" s="32">
        <f>SUM(一般接種!E43+一般接種!H43+一般接種!K43+一般接種!N43+医療従事者等!D41)</f>
        <v>774319</v>
      </c>
      <c r="G44" s="32">
        <v>11410</v>
      </c>
      <c r="H44" s="73">
        <f t="shared" si="7"/>
        <v>0.79069644517270432</v>
      </c>
      <c r="I44" s="29">
        <f t="shared" si="10"/>
        <v>622160</v>
      </c>
      <c r="J44" s="32">
        <v>12</v>
      </c>
      <c r="K44" s="73">
        <f t="shared" si="8"/>
        <v>0.64480850530182188</v>
      </c>
      <c r="L44" s="67">
        <v>9453</v>
      </c>
      <c r="M44" s="67">
        <v>48527</v>
      </c>
      <c r="N44" s="67">
        <v>170770</v>
      </c>
      <c r="O44" s="67">
        <v>187209</v>
      </c>
      <c r="P44" s="67">
        <v>114101</v>
      </c>
      <c r="Q44" s="67">
        <v>52843</v>
      </c>
      <c r="R44" s="67">
        <v>16700</v>
      </c>
      <c r="S44" s="67">
        <v>10454</v>
      </c>
      <c r="T44" s="67">
        <v>10622</v>
      </c>
      <c r="U44" s="67">
        <v>1481</v>
      </c>
      <c r="V44" s="67">
        <f t="shared" si="11"/>
        <v>233637</v>
      </c>
      <c r="W44" s="68">
        <f t="shared" si="9"/>
        <v>0.24214676371731769</v>
      </c>
      <c r="X44" s="67">
        <v>150</v>
      </c>
      <c r="Y44" s="67">
        <v>7877</v>
      </c>
      <c r="Z44" s="67">
        <v>98408</v>
      </c>
      <c r="AA44" s="67">
        <v>110986</v>
      </c>
      <c r="AB44" s="67">
        <v>16216</v>
      </c>
      <c r="AD44" s="59">
        <v>964857</v>
      </c>
    </row>
    <row r="45" spans="1:30" x14ac:dyDescent="0.45">
      <c r="A45" s="31" t="s">
        <v>49</v>
      </c>
      <c r="B45" s="30">
        <f t="shared" si="12"/>
        <v>3499566</v>
      </c>
      <c r="C45" s="32">
        <f>SUM(一般接種!D44+一般接種!G44+一般接種!J44+一般接種!M44+医療従事者等!C42)</f>
        <v>1118536</v>
      </c>
      <c r="D45" s="32">
        <v>20684</v>
      </c>
      <c r="E45" s="73">
        <f t="shared" si="0"/>
        <v>0.81838437495108041</v>
      </c>
      <c r="F45" s="32">
        <f>SUM(一般接種!E44+一般接種!H44+一般接種!K44+一般接種!N44+医療従事者等!D42)</f>
        <v>1106916</v>
      </c>
      <c r="G45" s="32">
        <v>19420</v>
      </c>
      <c r="H45" s="73">
        <f t="shared" si="7"/>
        <v>0.81066458340632452</v>
      </c>
      <c r="I45" s="29">
        <f t="shared" si="10"/>
        <v>898036</v>
      </c>
      <c r="J45" s="32">
        <v>39</v>
      </c>
      <c r="K45" s="73">
        <f t="shared" si="8"/>
        <v>0.66940417611203096</v>
      </c>
      <c r="L45" s="67">
        <v>12490</v>
      </c>
      <c r="M45" s="67">
        <v>59370</v>
      </c>
      <c r="N45" s="67">
        <v>280546</v>
      </c>
      <c r="O45" s="67">
        <v>272747</v>
      </c>
      <c r="P45" s="67">
        <v>142456</v>
      </c>
      <c r="Q45" s="67">
        <v>71812</v>
      </c>
      <c r="R45" s="67">
        <v>28064</v>
      </c>
      <c r="S45" s="67">
        <v>15496</v>
      </c>
      <c r="T45" s="67">
        <v>13084</v>
      </c>
      <c r="U45" s="67">
        <v>1971</v>
      </c>
      <c r="V45" s="67">
        <f t="shared" si="11"/>
        <v>376078</v>
      </c>
      <c r="W45" s="68">
        <f t="shared" si="9"/>
        <v>0.28034412558601013</v>
      </c>
      <c r="X45" s="67">
        <v>212</v>
      </c>
      <c r="Y45" s="67">
        <v>6027</v>
      </c>
      <c r="Z45" s="67">
        <v>167422</v>
      </c>
      <c r="AA45" s="67">
        <v>181229</v>
      </c>
      <c r="AB45" s="67">
        <v>21188</v>
      </c>
      <c r="AD45" s="59">
        <v>1341487</v>
      </c>
    </row>
    <row r="46" spans="1:30" x14ac:dyDescent="0.45">
      <c r="A46" s="31" t="s">
        <v>50</v>
      </c>
      <c r="B46" s="30">
        <f t="shared" si="12"/>
        <v>1763796</v>
      </c>
      <c r="C46" s="32">
        <f>SUM(一般接種!D45+一般接種!G45+一般接種!J45+一般接種!M45+医療従事者等!C43)</f>
        <v>567732</v>
      </c>
      <c r="D46" s="32">
        <v>8887</v>
      </c>
      <c r="E46" s="73">
        <f t="shared" si="0"/>
        <v>0.80649909730750857</v>
      </c>
      <c r="F46" s="32">
        <f>SUM(一般接種!E45+一般接種!H45+一般接種!K45+一般接種!N45+医療従事者等!D43)</f>
        <v>560351</v>
      </c>
      <c r="G46" s="32">
        <v>8375</v>
      </c>
      <c r="H46" s="73">
        <f t="shared" si="7"/>
        <v>0.79658607616675348</v>
      </c>
      <c r="I46" s="29">
        <f t="shared" si="10"/>
        <v>447388</v>
      </c>
      <c r="J46" s="32">
        <v>16</v>
      </c>
      <c r="K46" s="73">
        <f t="shared" si="8"/>
        <v>0.64562645127120177</v>
      </c>
      <c r="L46" s="67">
        <v>10606</v>
      </c>
      <c r="M46" s="67">
        <v>33567</v>
      </c>
      <c r="N46" s="67">
        <v>141049</v>
      </c>
      <c r="O46" s="67">
        <v>125486</v>
      </c>
      <c r="P46" s="67">
        <v>73423</v>
      </c>
      <c r="Q46" s="67">
        <v>36106</v>
      </c>
      <c r="R46" s="67">
        <v>13305</v>
      </c>
      <c r="S46" s="67">
        <v>6348</v>
      </c>
      <c r="T46" s="67">
        <v>6522</v>
      </c>
      <c r="U46" s="67">
        <v>976</v>
      </c>
      <c r="V46" s="67">
        <f t="shared" si="11"/>
        <v>188325</v>
      </c>
      <c r="W46" s="68">
        <f t="shared" si="9"/>
        <v>0.27178187601291331</v>
      </c>
      <c r="X46" s="67">
        <v>167</v>
      </c>
      <c r="Y46" s="67">
        <v>5521</v>
      </c>
      <c r="Z46" s="67">
        <v>74296</v>
      </c>
      <c r="AA46" s="67">
        <v>93098</v>
      </c>
      <c r="AB46" s="67">
        <v>15243</v>
      </c>
      <c r="AD46" s="59">
        <v>692927</v>
      </c>
    </row>
    <row r="47" spans="1:30" x14ac:dyDescent="0.45">
      <c r="A47" s="31" t="s">
        <v>51</v>
      </c>
      <c r="B47" s="30">
        <f t="shared" si="12"/>
        <v>12546663</v>
      </c>
      <c r="C47" s="32">
        <f>SUM(一般接種!D46+一般接種!G46+一般接種!J46+一般接種!M46+医療従事者等!C44)</f>
        <v>4149672</v>
      </c>
      <c r="D47" s="32">
        <v>51458</v>
      </c>
      <c r="E47" s="73">
        <f t="shared" si="0"/>
        <v>0.80224782094794977</v>
      </c>
      <c r="F47" s="32">
        <f>SUM(一般接種!E46+一般接種!H46+一般接種!K46+一般接種!N46+医療従事者等!D44)</f>
        <v>4068027</v>
      </c>
      <c r="G47" s="32">
        <v>47857</v>
      </c>
      <c r="H47" s="73">
        <f t="shared" si="7"/>
        <v>0.78697028079556586</v>
      </c>
      <c r="I47" s="29">
        <f t="shared" si="10"/>
        <v>3146049</v>
      </c>
      <c r="J47" s="32">
        <v>378</v>
      </c>
      <c r="K47" s="73">
        <f t="shared" si="8"/>
        <v>0.61578231521564231</v>
      </c>
      <c r="L47" s="67">
        <v>44130</v>
      </c>
      <c r="M47" s="67">
        <v>231089</v>
      </c>
      <c r="N47" s="67">
        <v>930918</v>
      </c>
      <c r="O47" s="67">
        <v>1025372</v>
      </c>
      <c r="P47" s="67">
        <v>491621</v>
      </c>
      <c r="Q47" s="67">
        <v>193836</v>
      </c>
      <c r="R47" s="67">
        <v>85809</v>
      </c>
      <c r="S47" s="67">
        <v>73293</v>
      </c>
      <c r="T47" s="67">
        <v>60461</v>
      </c>
      <c r="U47" s="67">
        <v>9520</v>
      </c>
      <c r="V47" s="67">
        <f t="shared" si="11"/>
        <v>1182915</v>
      </c>
      <c r="W47" s="68">
        <f t="shared" si="9"/>
        <v>0.23156208561013261</v>
      </c>
      <c r="X47" s="67">
        <v>98</v>
      </c>
      <c r="Y47" s="67">
        <v>39957</v>
      </c>
      <c r="Z47" s="67">
        <v>497571</v>
      </c>
      <c r="AA47" s="67">
        <v>560047</v>
      </c>
      <c r="AB47" s="67">
        <v>85242</v>
      </c>
      <c r="AD47" s="59">
        <v>5108414</v>
      </c>
    </row>
    <row r="48" spans="1:30" x14ac:dyDescent="0.45">
      <c r="A48" s="31" t="s">
        <v>52</v>
      </c>
      <c r="B48" s="30">
        <f t="shared" si="12"/>
        <v>2044368</v>
      </c>
      <c r="C48" s="32">
        <f>SUM(一般接種!D47+一般接種!G47+一般接種!J47+一般接種!M47+医療従事者等!C45)</f>
        <v>660047</v>
      </c>
      <c r="D48" s="32">
        <v>11290</v>
      </c>
      <c r="E48" s="73">
        <f t="shared" si="0"/>
        <v>0.79879655440746244</v>
      </c>
      <c r="F48" s="32">
        <f>SUM(一般接種!E47+一般接種!H47+一般接種!K47+一般接種!N47+医療従事者等!D45)</f>
        <v>652117</v>
      </c>
      <c r="G48" s="32">
        <v>10509</v>
      </c>
      <c r="H48" s="73">
        <f t="shared" si="7"/>
        <v>0.7899941883945194</v>
      </c>
      <c r="I48" s="29">
        <f t="shared" si="10"/>
        <v>511841</v>
      </c>
      <c r="J48" s="32">
        <v>10</v>
      </c>
      <c r="K48" s="73">
        <f t="shared" si="8"/>
        <v>0.63020335694092844</v>
      </c>
      <c r="L48" s="67">
        <v>8419</v>
      </c>
      <c r="M48" s="67">
        <v>56693</v>
      </c>
      <c r="N48" s="67">
        <v>165986</v>
      </c>
      <c r="O48" s="67">
        <v>147298</v>
      </c>
      <c r="P48" s="67">
        <v>63394</v>
      </c>
      <c r="Q48" s="67">
        <v>32435</v>
      </c>
      <c r="R48" s="67">
        <v>15380</v>
      </c>
      <c r="S48" s="67">
        <v>10216</v>
      </c>
      <c r="T48" s="67">
        <v>10215</v>
      </c>
      <c r="U48" s="67">
        <v>1805</v>
      </c>
      <c r="V48" s="67">
        <f t="shared" si="11"/>
        <v>220363</v>
      </c>
      <c r="W48" s="68">
        <f t="shared" si="9"/>
        <v>0.27132686833266023</v>
      </c>
      <c r="X48" s="67">
        <v>42</v>
      </c>
      <c r="Y48" s="67">
        <v>6136</v>
      </c>
      <c r="Z48" s="67">
        <v>83731</v>
      </c>
      <c r="AA48" s="67">
        <v>110516</v>
      </c>
      <c r="AB48" s="67">
        <v>19938</v>
      </c>
      <c r="AD48" s="59">
        <v>812168</v>
      </c>
    </row>
    <row r="49" spans="1:30" x14ac:dyDescent="0.45">
      <c r="A49" s="31" t="s">
        <v>53</v>
      </c>
      <c r="B49" s="30">
        <f t="shared" si="12"/>
        <v>3467895</v>
      </c>
      <c r="C49" s="32">
        <f>SUM(一般接種!D48+一般接種!G48+一般接種!J48+一般接種!M48+医療従事者等!C46)</f>
        <v>1105883</v>
      </c>
      <c r="D49" s="32">
        <v>17405</v>
      </c>
      <c r="E49" s="73">
        <f t="shared" si="0"/>
        <v>0.82462641054876451</v>
      </c>
      <c r="F49" s="32">
        <f>SUM(一般接種!E48+一般接種!H48+一般接種!K48+一般接種!N48+医療従事者等!D46)</f>
        <v>1089860</v>
      </c>
      <c r="G49" s="32">
        <v>16223</v>
      </c>
      <c r="H49" s="73">
        <f t="shared" si="7"/>
        <v>0.81338293060800859</v>
      </c>
      <c r="I49" s="29">
        <f t="shared" si="10"/>
        <v>905362</v>
      </c>
      <c r="J49" s="32">
        <v>11</v>
      </c>
      <c r="K49" s="73">
        <f t="shared" si="8"/>
        <v>0.68589015617838356</v>
      </c>
      <c r="L49" s="67">
        <v>14906</v>
      </c>
      <c r="M49" s="67">
        <v>66034</v>
      </c>
      <c r="N49" s="67">
        <v>278246</v>
      </c>
      <c r="O49" s="67">
        <v>302663</v>
      </c>
      <c r="P49" s="67">
        <v>132877</v>
      </c>
      <c r="Q49" s="67">
        <v>52059</v>
      </c>
      <c r="R49" s="67">
        <v>25104</v>
      </c>
      <c r="S49" s="67">
        <v>16903</v>
      </c>
      <c r="T49" s="67">
        <v>14292</v>
      </c>
      <c r="U49" s="67">
        <v>2278</v>
      </c>
      <c r="V49" s="67">
        <f t="shared" si="11"/>
        <v>366790</v>
      </c>
      <c r="W49" s="68">
        <f t="shared" si="9"/>
        <v>0.27787858011386668</v>
      </c>
      <c r="X49" s="67">
        <v>97</v>
      </c>
      <c r="Y49" s="67">
        <v>7048</v>
      </c>
      <c r="Z49" s="67">
        <v>145760</v>
      </c>
      <c r="AA49" s="67">
        <v>187857</v>
      </c>
      <c r="AB49" s="67">
        <v>26028</v>
      </c>
      <c r="AD49" s="59">
        <v>1319965</v>
      </c>
    </row>
    <row r="50" spans="1:30" x14ac:dyDescent="0.45">
      <c r="A50" s="31" t="s">
        <v>54</v>
      </c>
      <c r="B50" s="30">
        <f t="shared" si="12"/>
        <v>4567265</v>
      </c>
      <c r="C50" s="32">
        <f>SUM(一般接種!D49+一般接種!G49+一般接種!J49+一般接種!M49+医療従事者等!C47)</f>
        <v>1466595</v>
      </c>
      <c r="D50" s="32">
        <v>21442</v>
      </c>
      <c r="E50" s="73">
        <f t="shared" si="0"/>
        <v>0.82706973033513664</v>
      </c>
      <c r="F50" s="32">
        <f>SUM(一般接種!E49+一般接種!H49+一般接種!K49+一般接種!N49+医療従事者等!D47)</f>
        <v>1449792</v>
      </c>
      <c r="G50" s="32">
        <v>20124</v>
      </c>
      <c r="H50" s="73">
        <f t="shared" si="7"/>
        <v>0.81820757195174088</v>
      </c>
      <c r="I50" s="29">
        <f t="shared" si="10"/>
        <v>1172685</v>
      </c>
      <c r="J50" s="32">
        <v>56</v>
      </c>
      <c r="K50" s="73">
        <f t="shared" si="8"/>
        <v>0.67110261045934994</v>
      </c>
      <c r="L50" s="67">
        <v>21318</v>
      </c>
      <c r="M50" s="67">
        <v>78208</v>
      </c>
      <c r="N50" s="67">
        <v>344534</v>
      </c>
      <c r="O50" s="67">
        <v>429787</v>
      </c>
      <c r="P50" s="67">
        <v>176808</v>
      </c>
      <c r="Q50" s="67">
        <v>66127</v>
      </c>
      <c r="R50" s="67">
        <v>22416</v>
      </c>
      <c r="S50" s="67">
        <v>15350</v>
      </c>
      <c r="T50" s="67">
        <v>15461</v>
      </c>
      <c r="U50" s="67">
        <v>2676</v>
      </c>
      <c r="V50" s="67">
        <f t="shared" si="11"/>
        <v>478193</v>
      </c>
      <c r="W50" s="68">
        <f t="shared" si="9"/>
        <v>0.27367272223643446</v>
      </c>
      <c r="X50" s="67">
        <v>152</v>
      </c>
      <c r="Y50" s="67">
        <v>11109</v>
      </c>
      <c r="Z50" s="67">
        <v>185741</v>
      </c>
      <c r="AA50" s="67">
        <v>246370</v>
      </c>
      <c r="AB50" s="67">
        <v>34821</v>
      </c>
      <c r="AD50" s="59">
        <v>1747317</v>
      </c>
    </row>
    <row r="51" spans="1:30" x14ac:dyDescent="0.45">
      <c r="A51" s="31" t="s">
        <v>55</v>
      </c>
      <c r="B51" s="30">
        <f t="shared" si="12"/>
        <v>2891559</v>
      </c>
      <c r="C51" s="32">
        <f>SUM(一般接種!D50+一般接種!G50+一般接種!J50+一般接種!M50+医療従事者等!C48)</f>
        <v>929612</v>
      </c>
      <c r="D51" s="32">
        <v>15025</v>
      </c>
      <c r="E51" s="73">
        <f t="shared" si="0"/>
        <v>0.80857762225644636</v>
      </c>
      <c r="F51" s="32">
        <f>SUM(一般接種!E50+一般接種!H50+一般接種!K50+一般接種!N50+医療従事者等!D48)</f>
        <v>914174</v>
      </c>
      <c r="G51" s="32">
        <v>14207</v>
      </c>
      <c r="H51" s="73">
        <f t="shared" si="7"/>
        <v>0.7956522200395012</v>
      </c>
      <c r="I51" s="29">
        <f t="shared" si="10"/>
        <v>743809</v>
      </c>
      <c r="J51" s="32">
        <v>114</v>
      </c>
      <c r="K51" s="73">
        <f t="shared" si="8"/>
        <v>0.65749363896929203</v>
      </c>
      <c r="L51" s="67">
        <v>19530</v>
      </c>
      <c r="M51" s="67">
        <v>50911</v>
      </c>
      <c r="N51" s="67">
        <v>216615</v>
      </c>
      <c r="O51" s="67">
        <v>219020</v>
      </c>
      <c r="P51" s="67">
        <v>116393</v>
      </c>
      <c r="Q51" s="67">
        <v>63454</v>
      </c>
      <c r="R51" s="67">
        <v>24949</v>
      </c>
      <c r="S51" s="67">
        <v>17683</v>
      </c>
      <c r="T51" s="67">
        <v>13342</v>
      </c>
      <c r="U51" s="67">
        <v>1912</v>
      </c>
      <c r="V51" s="67">
        <f t="shared" si="11"/>
        <v>303964</v>
      </c>
      <c r="W51" s="68">
        <f t="shared" si="9"/>
        <v>0.26873166617452299</v>
      </c>
      <c r="X51" s="67">
        <v>244</v>
      </c>
      <c r="Y51" s="67">
        <v>8481</v>
      </c>
      <c r="Z51" s="67">
        <v>113418</v>
      </c>
      <c r="AA51" s="67">
        <v>161062</v>
      </c>
      <c r="AB51" s="67">
        <v>20759</v>
      </c>
      <c r="AD51" s="59">
        <v>1131106</v>
      </c>
    </row>
    <row r="52" spans="1:30" x14ac:dyDescent="0.45">
      <c r="A52" s="31" t="s">
        <v>56</v>
      </c>
      <c r="B52" s="30">
        <f t="shared" si="12"/>
        <v>2706739</v>
      </c>
      <c r="C52" s="32">
        <f>SUM(一般接種!D51+一般接種!G51+一般接種!J51+一般接種!M51+医療従事者等!C49)</f>
        <v>875546</v>
      </c>
      <c r="D52" s="32">
        <v>21466</v>
      </c>
      <c r="E52" s="73">
        <f t="shared" si="0"/>
        <v>0.79214238677784066</v>
      </c>
      <c r="F52" s="32">
        <f>SUM(一般接種!E51+一般接種!H51+一般接種!K51+一般接種!N51+医療従事者等!D49)</f>
        <v>863241</v>
      </c>
      <c r="G52" s="32">
        <v>20502</v>
      </c>
      <c r="H52" s="73">
        <f t="shared" si="7"/>
        <v>0.78162383253415446</v>
      </c>
      <c r="I52" s="29">
        <f t="shared" si="10"/>
        <v>692544</v>
      </c>
      <c r="J52" s="32">
        <v>122</v>
      </c>
      <c r="K52" s="73">
        <f t="shared" si="8"/>
        <v>0.64220777413999386</v>
      </c>
      <c r="L52" s="67">
        <v>10947</v>
      </c>
      <c r="M52" s="67">
        <v>46253</v>
      </c>
      <c r="N52" s="67">
        <v>186615</v>
      </c>
      <c r="O52" s="67">
        <v>215483</v>
      </c>
      <c r="P52" s="67">
        <v>122028</v>
      </c>
      <c r="Q52" s="67">
        <v>56996</v>
      </c>
      <c r="R52" s="67">
        <v>24115</v>
      </c>
      <c r="S52" s="67">
        <v>13764</v>
      </c>
      <c r="T52" s="67">
        <v>13234</v>
      </c>
      <c r="U52" s="67">
        <v>3109</v>
      </c>
      <c r="V52" s="67">
        <f t="shared" si="11"/>
        <v>275408</v>
      </c>
      <c r="W52" s="68">
        <f t="shared" si="9"/>
        <v>0.25543549838154683</v>
      </c>
      <c r="X52" s="67">
        <v>156</v>
      </c>
      <c r="Y52" s="67">
        <v>5656</v>
      </c>
      <c r="Z52" s="67">
        <v>93111</v>
      </c>
      <c r="AA52" s="67">
        <v>141865</v>
      </c>
      <c r="AB52" s="67">
        <v>34620</v>
      </c>
      <c r="AD52" s="59">
        <v>1078190</v>
      </c>
    </row>
    <row r="53" spans="1:30" x14ac:dyDescent="0.45">
      <c r="A53" s="31" t="s">
        <v>57</v>
      </c>
      <c r="B53" s="30">
        <f t="shared" si="12"/>
        <v>4113354</v>
      </c>
      <c r="C53" s="32">
        <f>SUM(一般接種!D52+一般接種!G52+一般接種!J52+一般接種!M52+医療従事者等!C50)</f>
        <v>1327530</v>
      </c>
      <c r="D53" s="32">
        <v>19755</v>
      </c>
      <c r="E53" s="73">
        <f t="shared" si="0"/>
        <v>0.81478211731516748</v>
      </c>
      <c r="F53" s="32">
        <f>SUM(一般接種!E52+一般接種!H52+一般接種!K52+一般接種!N52+医療従事者等!D50)</f>
        <v>1303781</v>
      </c>
      <c r="G53" s="32">
        <v>18559</v>
      </c>
      <c r="H53" s="73">
        <f t="shared" si="7"/>
        <v>0.80073093795189088</v>
      </c>
      <c r="I53" s="29">
        <f t="shared" si="10"/>
        <v>1062166</v>
      </c>
      <c r="J53" s="32">
        <v>65</v>
      </c>
      <c r="K53" s="73">
        <f t="shared" si="8"/>
        <v>0.6617200218558672</v>
      </c>
      <c r="L53" s="67">
        <v>17328</v>
      </c>
      <c r="M53" s="67">
        <v>70766</v>
      </c>
      <c r="N53" s="67">
        <v>342539</v>
      </c>
      <c r="O53" s="67">
        <v>302180</v>
      </c>
      <c r="P53" s="67">
        <v>172207</v>
      </c>
      <c r="Q53" s="67">
        <v>82524</v>
      </c>
      <c r="R53" s="67">
        <v>34344</v>
      </c>
      <c r="S53" s="67">
        <v>19376</v>
      </c>
      <c r="T53" s="67">
        <v>18491</v>
      </c>
      <c r="U53" s="67">
        <v>2411</v>
      </c>
      <c r="V53" s="67">
        <f t="shared" si="11"/>
        <v>419877</v>
      </c>
      <c r="W53" s="68">
        <f t="shared" si="9"/>
        <v>0.26159566521147792</v>
      </c>
      <c r="X53" s="67">
        <v>102</v>
      </c>
      <c r="Y53" s="67">
        <v>6535</v>
      </c>
      <c r="Z53" s="67">
        <v>170010</v>
      </c>
      <c r="AA53" s="67">
        <v>212006</v>
      </c>
      <c r="AB53" s="67">
        <v>31224</v>
      </c>
      <c r="AD53" s="59">
        <v>1605061</v>
      </c>
    </row>
    <row r="54" spans="1:30" x14ac:dyDescent="0.45">
      <c r="A54" s="31" t="s">
        <v>58</v>
      </c>
      <c r="B54" s="30">
        <f t="shared" si="12"/>
        <v>3045056</v>
      </c>
      <c r="C54" s="32">
        <f>SUM(一般接種!D53+一般接種!G53+一般接種!J53+一般接種!M53+医療従事者等!C51)</f>
        <v>1062690</v>
      </c>
      <c r="D54" s="32">
        <v>12601</v>
      </c>
      <c r="E54" s="73">
        <f t="shared" si="0"/>
        <v>0.7069801981531203</v>
      </c>
      <c r="F54" s="32">
        <f>SUM(一般接種!E53+一般接種!H53+一般接種!K53+一般接種!N53+医療従事者等!D51)</f>
        <v>1041706</v>
      </c>
      <c r="G54" s="32">
        <v>11732</v>
      </c>
      <c r="H54" s="73">
        <f t="shared" si="7"/>
        <v>0.69343762539419218</v>
      </c>
      <c r="I54" s="29">
        <f t="shared" si="10"/>
        <v>716001</v>
      </c>
      <c r="J54" s="32">
        <v>85</v>
      </c>
      <c r="K54" s="73">
        <f t="shared" si="8"/>
        <v>0.48199575039924164</v>
      </c>
      <c r="L54" s="67">
        <v>17372</v>
      </c>
      <c r="M54" s="67">
        <v>58986</v>
      </c>
      <c r="N54" s="67">
        <v>211440</v>
      </c>
      <c r="O54" s="67">
        <v>191526</v>
      </c>
      <c r="P54" s="67">
        <v>118239</v>
      </c>
      <c r="Q54" s="67">
        <v>58833</v>
      </c>
      <c r="R54" s="67">
        <v>25287</v>
      </c>
      <c r="S54" s="67">
        <v>16369</v>
      </c>
      <c r="T54" s="67">
        <v>15402</v>
      </c>
      <c r="U54" s="67">
        <v>2547</v>
      </c>
      <c r="V54" s="67">
        <f t="shared" si="11"/>
        <v>224659</v>
      </c>
      <c r="W54" s="68">
        <f t="shared" si="9"/>
        <v>0.1512533359904559</v>
      </c>
      <c r="X54" s="67">
        <v>14</v>
      </c>
      <c r="Y54" s="67">
        <v>6864</v>
      </c>
      <c r="Z54" s="67">
        <v>100435</v>
      </c>
      <c r="AA54" s="67">
        <v>102402</v>
      </c>
      <c r="AB54" s="67">
        <v>14944</v>
      </c>
      <c r="AD54" s="59">
        <v>1485316</v>
      </c>
    </row>
    <row r="55" spans="1:30" x14ac:dyDescent="0.45">
      <c r="A55" s="22"/>
      <c r="B55" s="23"/>
      <c r="C55" s="22"/>
      <c r="D55" s="22"/>
      <c r="E55" s="72"/>
      <c r="F55" s="22"/>
      <c r="G55" s="22"/>
      <c r="H55" s="72"/>
      <c r="I55" s="22"/>
      <c r="J55" s="22"/>
      <c r="K55" s="72"/>
      <c r="L55" s="22"/>
      <c r="M55" s="22"/>
      <c r="N55" s="22"/>
      <c r="O55" s="22"/>
      <c r="P55" s="22"/>
      <c r="Q55" s="22"/>
      <c r="R55" s="22"/>
    </row>
    <row r="56" spans="1:30" x14ac:dyDescent="0.45">
      <c r="A56" s="110" t="s">
        <v>111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22"/>
      <c r="N56" s="22"/>
      <c r="O56" s="22"/>
      <c r="P56" s="22"/>
      <c r="Q56" s="22"/>
      <c r="R56" s="22"/>
    </row>
    <row r="57" spans="1:30" x14ac:dyDescent="0.45">
      <c r="A57" s="22" t="s">
        <v>112</v>
      </c>
      <c r="B57" s="22"/>
      <c r="C57" s="22"/>
      <c r="D57" s="22"/>
      <c r="E57" s="72"/>
      <c r="F57" s="22"/>
      <c r="G57" s="22"/>
      <c r="H57" s="72"/>
      <c r="I57" s="22"/>
      <c r="J57" s="22"/>
      <c r="K57" s="72"/>
      <c r="L57" s="22"/>
      <c r="M57" s="22"/>
      <c r="N57" s="22"/>
      <c r="O57" s="22"/>
      <c r="P57" s="22"/>
      <c r="Q57" s="22"/>
      <c r="R57" s="22"/>
    </row>
    <row r="58" spans="1:30" x14ac:dyDescent="0.45">
      <c r="A58" s="22" t="s">
        <v>113</v>
      </c>
      <c r="B58" s="22"/>
      <c r="C58" s="22"/>
      <c r="D58" s="22"/>
      <c r="E58" s="72"/>
      <c r="F58" s="22"/>
      <c r="G58" s="22"/>
      <c r="H58" s="72"/>
      <c r="I58" s="22"/>
      <c r="J58" s="22"/>
      <c r="K58" s="72"/>
      <c r="L58" s="22"/>
      <c r="M58" s="22"/>
      <c r="N58" s="22"/>
      <c r="O58" s="22"/>
      <c r="P58" s="22"/>
      <c r="Q58" s="22"/>
      <c r="R58" s="22"/>
    </row>
    <row r="59" spans="1:30" x14ac:dyDescent="0.45">
      <c r="A59" s="24" t="s">
        <v>114</v>
      </c>
      <c r="B59" s="22"/>
      <c r="C59" s="22"/>
      <c r="D59" s="22"/>
      <c r="E59" s="72"/>
      <c r="F59" s="22"/>
      <c r="G59" s="22"/>
      <c r="H59" s="72"/>
      <c r="I59" s="22"/>
      <c r="J59" s="22"/>
      <c r="K59" s="72"/>
      <c r="L59" s="22"/>
      <c r="M59" s="22"/>
      <c r="N59" s="22"/>
      <c r="O59" s="22"/>
      <c r="P59" s="22"/>
      <c r="Q59" s="22"/>
      <c r="R59" s="22"/>
    </row>
    <row r="60" spans="1:30" x14ac:dyDescent="0.45">
      <c r="A60" s="11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49"/>
      <c r="P60" s="49"/>
      <c r="Q60" s="49"/>
      <c r="R60" s="49"/>
    </row>
    <row r="61" spans="1:30" x14ac:dyDescent="0.45">
      <c r="A61" s="77" t="s">
        <v>151</v>
      </c>
      <c r="B61" s="57"/>
      <c r="C61" s="57"/>
      <c r="D61" s="57"/>
      <c r="E61" s="74"/>
      <c r="F61" s="57"/>
      <c r="G61" s="57"/>
      <c r="H61" s="74"/>
      <c r="I61" s="57"/>
      <c r="J61" s="57"/>
      <c r="K61" s="74"/>
      <c r="L61" s="57"/>
      <c r="M61" s="57"/>
      <c r="N61" s="57"/>
      <c r="O61" s="57"/>
      <c r="P61" s="57"/>
      <c r="Q61" s="57"/>
      <c r="R61" s="57"/>
    </row>
    <row r="62" spans="1:30" x14ac:dyDescent="0.45">
      <c r="A62" s="24" t="s">
        <v>152</v>
      </c>
      <c r="B62" s="24"/>
      <c r="C62" s="24"/>
      <c r="D62" s="24"/>
      <c r="E62" s="71"/>
      <c r="F62" s="24"/>
      <c r="G62" s="24"/>
      <c r="H62" s="71"/>
      <c r="I62" s="24"/>
      <c r="J62" s="24"/>
      <c r="K62" s="71"/>
      <c r="L62" s="22"/>
      <c r="M62" s="22"/>
      <c r="N62" s="22"/>
      <c r="O62" s="22"/>
      <c r="P62" s="22"/>
      <c r="Q62" s="22"/>
      <c r="R62" s="22"/>
    </row>
  </sheetData>
  <mergeCells count="12">
    <mergeCell ref="Y2:AB2"/>
    <mergeCell ref="A56:L56"/>
    <mergeCell ref="A60:N60"/>
    <mergeCell ref="A3:A6"/>
    <mergeCell ref="B4:B6"/>
    <mergeCell ref="C4:E5"/>
    <mergeCell ref="F4:H5"/>
    <mergeCell ref="I5:K5"/>
    <mergeCell ref="I4:U4"/>
    <mergeCell ref="L6:U6"/>
    <mergeCell ref="B3:AB3"/>
    <mergeCell ref="V4:AB4"/>
  </mergeCells>
  <phoneticPr fontId="2"/>
  <pageMargins left="0.7" right="0.7" top="0.75" bottom="0.75" header="0.3" footer="0.3"/>
  <pageSetup paperSize="9" scale="2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zoomScaleNormal="100" workbookViewId="0">
      <selection activeCell="L15" sqref="L15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3" width="9" customWidth="1"/>
    <col min="14" max="14" width="8.59765625" bestFit="1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36"/>
      <c r="U2" s="136"/>
      <c r="V2" s="151">
        <f>'進捗状況 (都道府県別)'!H3</f>
        <v>44816</v>
      </c>
      <c r="W2" s="151"/>
    </row>
    <row r="3" spans="1:23" ht="37.5" customHeight="1" x14ac:dyDescent="0.45">
      <c r="A3" s="137" t="s">
        <v>2</v>
      </c>
      <c r="B3" s="150" t="str">
        <f>_xlfn.CONCAT("接種回数
（",TEXT('進捗状況 (都道府県別)'!H3-1,"m月d日"),"まで）")</f>
        <v>接種回数
（9月11日まで）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22"/>
      <c r="P3" s="133" t="str">
        <f>_xlfn.CONCAT("接種回数
（",TEXT('進捗状況 (都道府県別)'!H3-1,"m月d日"),"まで）","※4")</f>
        <v>接種回数
（9月11日まで）※4</v>
      </c>
      <c r="Q3" s="134"/>
      <c r="R3" s="134"/>
      <c r="S3" s="134"/>
      <c r="T3" s="134"/>
      <c r="U3" s="134"/>
      <c r="V3" s="134"/>
      <c r="W3" s="135"/>
    </row>
    <row r="4" spans="1:23" ht="18.75" customHeight="1" x14ac:dyDescent="0.45">
      <c r="A4" s="138"/>
      <c r="B4" s="140" t="s">
        <v>11</v>
      </c>
      <c r="C4" s="141" t="s">
        <v>117</v>
      </c>
      <c r="D4" s="141"/>
      <c r="E4" s="141"/>
      <c r="F4" s="142" t="s">
        <v>145</v>
      </c>
      <c r="G4" s="143"/>
      <c r="H4" s="144"/>
      <c r="I4" s="142" t="s">
        <v>118</v>
      </c>
      <c r="J4" s="143"/>
      <c r="K4" s="144"/>
      <c r="L4" s="147" t="s">
        <v>119</v>
      </c>
      <c r="M4" s="148"/>
      <c r="N4" s="149"/>
      <c r="P4" s="113" t="s">
        <v>120</v>
      </c>
      <c r="Q4" s="113"/>
      <c r="R4" s="145" t="s">
        <v>146</v>
      </c>
      <c r="S4" s="145"/>
      <c r="T4" s="146" t="s">
        <v>118</v>
      </c>
      <c r="U4" s="146"/>
      <c r="V4" s="132" t="s">
        <v>121</v>
      </c>
      <c r="W4" s="132"/>
    </row>
    <row r="5" spans="1:23" ht="36" x14ac:dyDescent="0.45">
      <c r="A5" s="139"/>
      <c r="B5" s="140"/>
      <c r="C5" s="34" t="s">
        <v>122</v>
      </c>
      <c r="D5" s="34" t="s">
        <v>93</v>
      </c>
      <c r="E5" s="34" t="s">
        <v>94</v>
      </c>
      <c r="F5" s="34" t="s">
        <v>122</v>
      </c>
      <c r="G5" s="34" t="s">
        <v>93</v>
      </c>
      <c r="H5" s="34" t="s">
        <v>94</v>
      </c>
      <c r="I5" s="34" t="s">
        <v>122</v>
      </c>
      <c r="J5" s="34" t="s">
        <v>93</v>
      </c>
      <c r="K5" s="34" t="s">
        <v>94</v>
      </c>
      <c r="L5" s="55" t="s">
        <v>122</v>
      </c>
      <c r="M5" s="55" t="s">
        <v>93</v>
      </c>
      <c r="N5" s="55" t="s">
        <v>94</v>
      </c>
      <c r="P5" s="35" t="s">
        <v>123</v>
      </c>
      <c r="Q5" s="35" t="s">
        <v>124</v>
      </c>
      <c r="R5" s="35" t="s">
        <v>125</v>
      </c>
      <c r="S5" s="35" t="s">
        <v>126</v>
      </c>
      <c r="T5" s="35" t="s">
        <v>125</v>
      </c>
      <c r="U5" s="35" t="s">
        <v>124</v>
      </c>
      <c r="V5" s="35" t="s">
        <v>127</v>
      </c>
      <c r="W5" s="35" t="s">
        <v>124</v>
      </c>
    </row>
    <row r="6" spans="1:23" x14ac:dyDescent="0.45">
      <c r="A6" s="28" t="s">
        <v>128</v>
      </c>
      <c r="B6" s="36">
        <f>SUM(B7:B53)</f>
        <v>194602736</v>
      </c>
      <c r="C6" s="36">
        <f>SUM(C7:C53)</f>
        <v>162057300</v>
      </c>
      <c r="D6" s="36">
        <f>SUM(D7:D53)</f>
        <v>81302414</v>
      </c>
      <c r="E6" s="37">
        <f>SUM(E7:E53)</f>
        <v>80754886</v>
      </c>
      <c r="F6" s="37">
        <f t="shared" ref="F6:T6" si="0">SUM(F7:F53)</f>
        <v>32374769</v>
      </c>
      <c r="G6" s="37">
        <f>SUM(G7:G53)</f>
        <v>16238157</v>
      </c>
      <c r="H6" s="37">
        <f t="shared" ref="H6:N6" si="1">SUM(H7:H53)</f>
        <v>16136612</v>
      </c>
      <c r="I6" s="37">
        <f>SUM(I7:I53)</f>
        <v>117764</v>
      </c>
      <c r="J6" s="37">
        <f t="shared" si="1"/>
        <v>58712</v>
      </c>
      <c r="K6" s="37">
        <f t="shared" si="1"/>
        <v>59052</v>
      </c>
      <c r="L6" s="56">
        <f>SUM(L7:L53)</f>
        <v>52903</v>
      </c>
      <c r="M6" s="56">
        <f t="shared" si="1"/>
        <v>31272</v>
      </c>
      <c r="N6" s="56">
        <f t="shared" si="1"/>
        <v>21631</v>
      </c>
      <c r="O6" s="38"/>
      <c r="P6" s="37">
        <f>SUM(P7:P53)</f>
        <v>177130860</v>
      </c>
      <c r="Q6" s="39">
        <f>C6/P6</f>
        <v>0.91490155922011562</v>
      </c>
      <c r="R6" s="37">
        <f t="shared" si="0"/>
        <v>34262000</v>
      </c>
      <c r="S6" s="40">
        <f>F6/R6</f>
        <v>0.94491766388418652</v>
      </c>
      <c r="T6" s="37">
        <f t="shared" si="0"/>
        <v>205240</v>
      </c>
      <c r="U6" s="40">
        <f>I6/T6</f>
        <v>0.57378678620152013</v>
      </c>
      <c r="V6" s="37">
        <f t="shared" ref="V6" si="2">SUM(V7:V53)</f>
        <v>538430</v>
      </c>
      <c r="W6" s="40">
        <f>L6/V6</f>
        <v>9.8254183459316899E-2</v>
      </c>
    </row>
    <row r="7" spans="1:23" x14ac:dyDescent="0.45">
      <c r="A7" s="41" t="s">
        <v>12</v>
      </c>
      <c r="B7" s="36">
        <v>7984535</v>
      </c>
      <c r="C7" s="36">
        <v>6482450</v>
      </c>
      <c r="D7" s="36">
        <v>3252561</v>
      </c>
      <c r="E7" s="37">
        <v>3229889</v>
      </c>
      <c r="F7" s="42">
        <v>1498836</v>
      </c>
      <c r="G7" s="37">
        <v>751433</v>
      </c>
      <c r="H7" s="37">
        <v>747403</v>
      </c>
      <c r="I7" s="37">
        <v>871</v>
      </c>
      <c r="J7" s="37">
        <v>428</v>
      </c>
      <c r="K7" s="37">
        <v>443</v>
      </c>
      <c r="L7" s="56">
        <v>2378</v>
      </c>
      <c r="M7" s="56">
        <v>1362</v>
      </c>
      <c r="N7" s="56">
        <v>1016</v>
      </c>
      <c r="O7" s="38"/>
      <c r="P7" s="37">
        <v>7433760</v>
      </c>
      <c r="Q7" s="39">
        <v>0.87202842168700634</v>
      </c>
      <c r="R7" s="43">
        <v>1518500</v>
      </c>
      <c r="S7" s="39">
        <v>0.98705037866315448</v>
      </c>
      <c r="T7" s="37">
        <v>900</v>
      </c>
      <c r="U7" s="40">
        <v>0.96777777777777774</v>
      </c>
      <c r="V7" s="37">
        <v>17680</v>
      </c>
      <c r="W7" s="40">
        <v>0.13450226244343891</v>
      </c>
    </row>
    <row r="8" spans="1:23" x14ac:dyDescent="0.45">
      <c r="A8" s="41" t="s">
        <v>13</v>
      </c>
      <c r="B8" s="36">
        <v>2056015</v>
      </c>
      <c r="C8" s="36">
        <v>1864345</v>
      </c>
      <c r="D8" s="36">
        <v>934651</v>
      </c>
      <c r="E8" s="37">
        <v>929694</v>
      </c>
      <c r="F8" s="42">
        <v>188707</v>
      </c>
      <c r="G8" s="37">
        <v>94813</v>
      </c>
      <c r="H8" s="37">
        <v>93894</v>
      </c>
      <c r="I8" s="37">
        <v>2428</v>
      </c>
      <c r="J8" s="37">
        <v>1217</v>
      </c>
      <c r="K8" s="37">
        <v>1211</v>
      </c>
      <c r="L8" s="56">
        <v>535</v>
      </c>
      <c r="M8" s="56">
        <v>333</v>
      </c>
      <c r="N8" s="56">
        <v>202</v>
      </c>
      <c r="O8" s="38"/>
      <c r="P8" s="37">
        <v>1921955</v>
      </c>
      <c r="Q8" s="39">
        <v>0.97002531276746851</v>
      </c>
      <c r="R8" s="43">
        <v>186500</v>
      </c>
      <c r="S8" s="39">
        <v>1.0118337801608579</v>
      </c>
      <c r="T8" s="37">
        <v>3900</v>
      </c>
      <c r="U8" s="40">
        <v>0.62256410256410255</v>
      </c>
      <c r="V8" s="37">
        <v>2150</v>
      </c>
      <c r="W8" s="40">
        <v>0.24883720930232558</v>
      </c>
    </row>
    <row r="9" spans="1:23" x14ac:dyDescent="0.45">
      <c r="A9" s="41" t="s">
        <v>14</v>
      </c>
      <c r="B9" s="36">
        <v>1976736</v>
      </c>
      <c r="C9" s="36">
        <v>1731501</v>
      </c>
      <c r="D9" s="36">
        <v>868527</v>
      </c>
      <c r="E9" s="37">
        <v>862974</v>
      </c>
      <c r="F9" s="42">
        <v>244933</v>
      </c>
      <c r="G9" s="37">
        <v>122937</v>
      </c>
      <c r="H9" s="37">
        <v>121996</v>
      </c>
      <c r="I9" s="37">
        <v>99</v>
      </c>
      <c r="J9" s="37">
        <v>50</v>
      </c>
      <c r="K9" s="37">
        <v>49</v>
      </c>
      <c r="L9" s="56">
        <v>203</v>
      </c>
      <c r="M9" s="56">
        <v>141</v>
      </c>
      <c r="N9" s="56">
        <v>62</v>
      </c>
      <c r="O9" s="38"/>
      <c r="P9" s="37">
        <v>1879585</v>
      </c>
      <c r="Q9" s="39">
        <v>0.92121452341873344</v>
      </c>
      <c r="R9" s="43">
        <v>227500</v>
      </c>
      <c r="S9" s="39">
        <v>1.0766285714285715</v>
      </c>
      <c r="T9" s="37">
        <v>360</v>
      </c>
      <c r="U9" s="40">
        <v>0.27500000000000002</v>
      </c>
      <c r="V9" s="37">
        <v>2040</v>
      </c>
      <c r="W9" s="40">
        <v>9.9509803921568621E-2</v>
      </c>
    </row>
    <row r="10" spans="1:23" x14ac:dyDescent="0.45">
      <c r="A10" s="41" t="s">
        <v>15</v>
      </c>
      <c r="B10" s="36">
        <v>3572667</v>
      </c>
      <c r="C10" s="36">
        <v>2829831</v>
      </c>
      <c r="D10" s="36">
        <v>1419644</v>
      </c>
      <c r="E10" s="37">
        <v>1410187</v>
      </c>
      <c r="F10" s="42">
        <v>741902</v>
      </c>
      <c r="G10" s="37">
        <v>371851</v>
      </c>
      <c r="H10" s="37">
        <v>370051</v>
      </c>
      <c r="I10" s="37">
        <v>56</v>
      </c>
      <c r="J10" s="37">
        <v>20</v>
      </c>
      <c r="K10" s="37">
        <v>36</v>
      </c>
      <c r="L10" s="56">
        <v>878</v>
      </c>
      <c r="M10" s="56">
        <v>514</v>
      </c>
      <c r="N10" s="56">
        <v>364</v>
      </c>
      <c r="O10" s="38"/>
      <c r="P10" s="37">
        <v>3171035</v>
      </c>
      <c r="Q10" s="39">
        <v>0.89239980006527841</v>
      </c>
      <c r="R10" s="43">
        <v>854400</v>
      </c>
      <c r="S10" s="39">
        <v>0.8683309925093633</v>
      </c>
      <c r="T10" s="37">
        <v>340</v>
      </c>
      <c r="U10" s="40">
        <v>0.16470588235294117</v>
      </c>
      <c r="V10" s="37">
        <v>13000</v>
      </c>
      <c r="W10" s="40">
        <v>6.7538461538461533E-2</v>
      </c>
    </row>
    <row r="11" spans="1:23" x14ac:dyDescent="0.45">
      <c r="A11" s="41" t="s">
        <v>16</v>
      </c>
      <c r="B11" s="36">
        <v>1598591</v>
      </c>
      <c r="C11" s="36">
        <v>1501902</v>
      </c>
      <c r="D11" s="36">
        <v>752747</v>
      </c>
      <c r="E11" s="37">
        <v>749155</v>
      </c>
      <c r="F11" s="42">
        <v>96270</v>
      </c>
      <c r="G11" s="37">
        <v>48443</v>
      </c>
      <c r="H11" s="37">
        <v>47827</v>
      </c>
      <c r="I11" s="37">
        <v>67</v>
      </c>
      <c r="J11" s="37">
        <v>34</v>
      </c>
      <c r="K11" s="37">
        <v>33</v>
      </c>
      <c r="L11" s="56">
        <v>352</v>
      </c>
      <c r="M11" s="56">
        <v>214</v>
      </c>
      <c r="N11" s="56">
        <v>138</v>
      </c>
      <c r="O11" s="38"/>
      <c r="P11" s="37">
        <v>1523455</v>
      </c>
      <c r="Q11" s="39">
        <v>0.98585255225786128</v>
      </c>
      <c r="R11" s="43">
        <v>87900</v>
      </c>
      <c r="S11" s="39">
        <v>1.0952218430034131</v>
      </c>
      <c r="T11" s="37">
        <v>140</v>
      </c>
      <c r="U11" s="40">
        <v>0.47857142857142859</v>
      </c>
      <c r="V11" s="37">
        <v>2500</v>
      </c>
      <c r="W11" s="40">
        <v>0.14080000000000001</v>
      </c>
    </row>
    <row r="12" spans="1:23" x14ac:dyDescent="0.45">
      <c r="A12" s="41" t="s">
        <v>17</v>
      </c>
      <c r="B12" s="36">
        <v>1750099</v>
      </c>
      <c r="C12" s="36">
        <v>1671470</v>
      </c>
      <c r="D12" s="36">
        <v>838198</v>
      </c>
      <c r="E12" s="37">
        <v>833272</v>
      </c>
      <c r="F12" s="42">
        <v>78117</v>
      </c>
      <c r="G12" s="37">
        <v>39117</v>
      </c>
      <c r="H12" s="37">
        <v>39000</v>
      </c>
      <c r="I12" s="37">
        <v>161</v>
      </c>
      <c r="J12" s="37">
        <v>80</v>
      </c>
      <c r="K12" s="37">
        <v>81</v>
      </c>
      <c r="L12" s="56">
        <v>351</v>
      </c>
      <c r="M12" s="56">
        <v>244</v>
      </c>
      <c r="N12" s="56">
        <v>107</v>
      </c>
      <c r="O12" s="38"/>
      <c r="P12" s="37">
        <v>1736595</v>
      </c>
      <c r="Q12" s="39">
        <v>0.96249845243133836</v>
      </c>
      <c r="R12" s="43">
        <v>61700</v>
      </c>
      <c r="S12" s="39">
        <v>1.2660777957860616</v>
      </c>
      <c r="T12" s="37">
        <v>340</v>
      </c>
      <c r="U12" s="40">
        <v>0.47352941176470587</v>
      </c>
      <c r="V12" s="37">
        <v>1390</v>
      </c>
      <c r="W12" s="40">
        <v>0.25251798561151079</v>
      </c>
    </row>
    <row r="13" spans="1:23" x14ac:dyDescent="0.45">
      <c r="A13" s="41" t="s">
        <v>18</v>
      </c>
      <c r="B13" s="36">
        <v>2984858</v>
      </c>
      <c r="C13" s="36">
        <v>2775569</v>
      </c>
      <c r="D13" s="36">
        <v>1392840</v>
      </c>
      <c r="E13" s="37">
        <v>1382729</v>
      </c>
      <c r="F13" s="42">
        <v>208295</v>
      </c>
      <c r="G13" s="37">
        <v>104635</v>
      </c>
      <c r="H13" s="37">
        <v>103660</v>
      </c>
      <c r="I13" s="37">
        <v>254</v>
      </c>
      <c r="J13" s="37">
        <v>126</v>
      </c>
      <c r="K13" s="37">
        <v>128</v>
      </c>
      <c r="L13" s="56">
        <v>740</v>
      </c>
      <c r="M13" s="56">
        <v>431</v>
      </c>
      <c r="N13" s="56">
        <v>309</v>
      </c>
      <c r="O13" s="38"/>
      <c r="P13" s="37">
        <v>2910040</v>
      </c>
      <c r="Q13" s="39">
        <v>0.95379066954406122</v>
      </c>
      <c r="R13" s="43">
        <v>178600</v>
      </c>
      <c r="S13" s="39">
        <v>1.1662653975363941</v>
      </c>
      <c r="T13" s="37">
        <v>660</v>
      </c>
      <c r="U13" s="40">
        <v>0.38484848484848483</v>
      </c>
      <c r="V13" s="37">
        <v>11240</v>
      </c>
      <c r="W13" s="40">
        <v>6.5836298932384338E-2</v>
      </c>
    </row>
    <row r="14" spans="1:23" x14ac:dyDescent="0.45">
      <c r="A14" s="41" t="s">
        <v>19</v>
      </c>
      <c r="B14" s="36">
        <v>4668601</v>
      </c>
      <c r="C14" s="36">
        <v>3795482</v>
      </c>
      <c r="D14" s="36">
        <v>1903957</v>
      </c>
      <c r="E14" s="37">
        <v>1891525</v>
      </c>
      <c r="F14" s="42">
        <v>871558</v>
      </c>
      <c r="G14" s="37">
        <v>437200</v>
      </c>
      <c r="H14" s="37">
        <v>434358</v>
      </c>
      <c r="I14" s="37">
        <v>370</v>
      </c>
      <c r="J14" s="37">
        <v>176</v>
      </c>
      <c r="K14" s="37">
        <v>194</v>
      </c>
      <c r="L14" s="56">
        <v>1191</v>
      </c>
      <c r="M14" s="56">
        <v>720</v>
      </c>
      <c r="N14" s="56">
        <v>471</v>
      </c>
      <c r="O14" s="38"/>
      <c r="P14" s="37">
        <v>4064675</v>
      </c>
      <c r="Q14" s="39">
        <v>0.93377256484220761</v>
      </c>
      <c r="R14" s="43">
        <v>892500</v>
      </c>
      <c r="S14" s="39">
        <v>0.97653557422969184</v>
      </c>
      <c r="T14" s="37">
        <v>960</v>
      </c>
      <c r="U14" s="40">
        <v>0.38541666666666669</v>
      </c>
      <c r="V14" s="37">
        <v>7220</v>
      </c>
      <c r="W14" s="40">
        <v>0.16495844875346261</v>
      </c>
    </row>
    <row r="15" spans="1:23" x14ac:dyDescent="0.45">
      <c r="A15" s="44" t="s">
        <v>20</v>
      </c>
      <c r="B15" s="36">
        <v>3103105</v>
      </c>
      <c r="C15" s="36">
        <v>2718326</v>
      </c>
      <c r="D15" s="36">
        <v>1363388</v>
      </c>
      <c r="E15" s="37">
        <v>1354938</v>
      </c>
      <c r="F15" s="42">
        <v>382811</v>
      </c>
      <c r="G15" s="37">
        <v>192471</v>
      </c>
      <c r="H15" s="37">
        <v>190340</v>
      </c>
      <c r="I15" s="37">
        <v>839</v>
      </c>
      <c r="J15" s="37">
        <v>413</v>
      </c>
      <c r="K15" s="37">
        <v>426</v>
      </c>
      <c r="L15" s="56">
        <v>1129</v>
      </c>
      <c r="M15" s="56">
        <v>703</v>
      </c>
      <c r="N15" s="56">
        <v>426</v>
      </c>
      <c r="O15" s="38"/>
      <c r="P15" s="37">
        <v>2869350</v>
      </c>
      <c r="Q15" s="39">
        <v>0.94736647672817886</v>
      </c>
      <c r="R15" s="43">
        <v>375900</v>
      </c>
      <c r="S15" s="39">
        <v>1.0183852088321361</v>
      </c>
      <c r="T15" s="37">
        <v>1320</v>
      </c>
      <c r="U15" s="40">
        <v>0.63560606060606062</v>
      </c>
      <c r="V15" s="37">
        <v>10910</v>
      </c>
      <c r="W15" s="40">
        <v>0.10348304307974336</v>
      </c>
    </row>
    <row r="16" spans="1:23" x14ac:dyDescent="0.45">
      <c r="A16" s="41" t="s">
        <v>21</v>
      </c>
      <c r="B16" s="36">
        <v>3022261</v>
      </c>
      <c r="C16" s="36">
        <v>2170092</v>
      </c>
      <c r="D16" s="36">
        <v>1089047</v>
      </c>
      <c r="E16" s="37">
        <v>1081045</v>
      </c>
      <c r="F16" s="42">
        <v>851495</v>
      </c>
      <c r="G16" s="37">
        <v>426989</v>
      </c>
      <c r="H16" s="37">
        <v>424506</v>
      </c>
      <c r="I16" s="37">
        <v>228</v>
      </c>
      <c r="J16" s="37">
        <v>95</v>
      </c>
      <c r="K16" s="37">
        <v>133</v>
      </c>
      <c r="L16" s="56">
        <v>446</v>
      </c>
      <c r="M16" s="56">
        <v>278</v>
      </c>
      <c r="N16" s="56">
        <v>168</v>
      </c>
      <c r="O16" s="38"/>
      <c r="P16" s="37">
        <v>2506095</v>
      </c>
      <c r="Q16" s="39">
        <v>0.86592567320871716</v>
      </c>
      <c r="R16" s="43">
        <v>887500</v>
      </c>
      <c r="S16" s="39">
        <v>0.95943098591549292</v>
      </c>
      <c r="T16" s="37">
        <v>440</v>
      </c>
      <c r="U16" s="40">
        <v>0.51818181818181819</v>
      </c>
      <c r="V16" s="37">
        <v>3040</v>
      </c>
      <c r="W16" s="40">
        <v>0.14671052631578949</v>
      </c>
    </row>
    <row r="17" spans="1:23" x14ac:dyDescent="0.45">
      <c r="A17" s="41" t="s">
        <v>22</v>
      </c>
      <c r="B17" s="36">
        <v>11637157</v>
      </c>
      <c r="C17" s="36">
        <v>9935980</v>
      </c>
      <c r="D17" s="36">
        <v>4990583</v>
      </c>
      <c r="E17" s="37">
        <v>4945397</v>
      </c>
      <c r="F17" s="42">
        <v>1680562</v>
      </c>
      <c r="G17" s="37">
        <v>841608</v>
      </c>
      <c r="H17" s="37">
        <v>838954</v>
      </c>
      <c r="I17" s="37">
        <v>18106</v>
      </c>
      <c r="J17" s="37">
        <v>9063</v>
      </c>
      <c r="K17" s="37">
        <v>9043</v>
      </c>
      <c r="L17" s="56">
        <v>2509</v>
      </c>
      <c r="M17" s="56">
        <v>1389</v>
      </c>
      <c r="N17" s="56">
        <v>1120</v>
      </c>
      <c r="O17" s="38"/>
      <c r="P17" s="37">
        <v>10836010</v>
      </c>
      <c r="Q17" s="39">
        <v>0.91694082969653956</v>
      </c>
      <c r="R17" s="43">
        <v>659400</v>
      </c>
      <c r="S17" s="39">
        <v>2.5486229905975128</v>
      </c>
      <c r="T17" s="37">
        <v>37920</v>
      </c>
      <c r="U17" s="40">
        <v>0.47747890295358647</v>
      </c>
      <c r="V17" s="37">
        <v>25770</v>
      </c>
      <c r="W17" s="40">
        <v>9.7361272797826928E-2</v>
      </c>
    </row>
    <row r="18" spans="1:23" x14ac:dyDescent="0.45">
      <c r="A18" s="41" t="s">
        <v>23</v>
      </c>
      <c r="B18" s="36">
        <v>9947052</v>
      </c>
      <c r="C18" s="36">
        <v>8235548</v>
      </c>
      <c r="D18" s="36">
        <v>4132842</v>
      </c>
      <c r="E18" s="37">
        <v>4102706</v>
      </c>
      <c r="F18" s="42">
        <v>1708276</v>
      </c>
      <c r="G18" s="37">
        <v>856007</v>
      </c>
      <c r="H18" s="37">
        <v>852269</v>
      </c>
      <c r="I18" s="37">
        <v>828</v>
      </c>
      <c r="J18" s="37">
        <v>373</v>
      </c>
      <c r="K18" s="37">
        <v>455</v>
      </c>
      <c r="L18" s="56">
        <v>2400</v>
      </c>
      <c r="M18" s="56">
        <v>1479</v>
      </c>
      <c r="N18" s="56">
        <v>921</v>
      </c>
      <c r="O18" s="38"/>
      <c r="P18" s="37">
        <v>8816645</v>
      </c>
      <c r="Q18" s="39">
        <v>0.93409091553533119</v>
      </c>
      <c r="R18" s="43">
        <v>643300</v>
      </c>
      <c r="S18" s="39">
        <v>2.6554888854344783</v>
      </c>
      <c r="T18" s="37">
        <v>4860</v>
      </c>
      <c r="U18" s="40">
        <v>0.17037037037037037</v>
      </c>
      <c r="V18" s="37">
        <v>19590</v>
      </c>
      <c r="W18" s="40">
        <v>0.1225114854517611</v>
      </c>
    </row>
    <row r="19" spans="1:23" x14ac:dyDescent="0.45">
      <c r="A19" s="41" t="s">
        <v>24</v>
      </c>
      <c r="B19" s="36">
        <v>21395591</v>
      </c>
      <c r="C19" s="36">
        <v>16002689</v>
      </c>
      <c r="D19" s="36">
        <v>8033478</v>
      </c>
      <c r="E19" s="37">
        <v>7969211</v>
      </c>
      <c r="F19" s="42">
        <v>5371403</v>
      </c>
      <c r="G19" s="37">
        <v>2694311</v>
      </c>
      <c r="H19" s="37">
        <v>2677092</v>
      </c>
      <c r="I19" s="37">
        <v>13688</v>
      </c>
      <c r="J19" s="37">
        <v>6796</v>
      </c>
      <c r="K19" s="37">
        <v>6892</v>
      </c>
      <c r="L19" s="56">
        <v>7811</v>
      </c>
      <c r="M19" s="56">
        <v>4483</v>
      </c>
      <c r="N19" s="56">
        <v>3328</v>
      </c>
      <c r="O19" s="38"/>
      <c r="P19" s="37">
        <v>17680060</v>
      </c>
      <c r="Q19" s="39">
        <v>0.90512639662987571</v>
      </c>
      <c r="R19" s="43">
        <v>10135750</v>
      </c>
      <c r="S19" s="39">
        <v>0.52994627925905824</v>
      </c>
      <c r="T19" s="37">
        <v>43840</v>
      </c>
      <c r="U19" s="40">
        <v>0.31222627737226277</v>
      </c>
      <c r="V19" s="37">
        <v>63350</v>
      </c>
      <c r="W19" s="40">
        <v>0.1232991318074191</v>
      </c>
    </row>
    <row r="20" spans="1:23" x14ac:dyDescent="0.45">
      <c r="A20" s="41" t="s">
        <v>25</v>
      </c>
      <c r="B20" s="36">
        <v>14455724</v>
      </c>
      <c r="C20" s="36">
        <v>11103000</v>
      </c>
      <c r="D20" s="36">
        <v>5570062</v>
      </c>
      <c r="E20" s="37">
        <v>5532938</v>
      </c>
      <c r="F20" s="42">
        <v>3342407</v>
      </c>
      <c r="G20" s="37">
        <v>1674487</v>
      </c>
      <c r="H20" s="37">
        <v>1667920</v>
      </c>
      <c r="I20" s="37">
        <v>6123</v>
      </c>
      <c r="J20" s="37">
        <v>3057</v>
      </c>
      <c r="K20" s="37">
        <v>3066</v>
      </c>
      <c r="L20" s="56">
        <v>4194</v>
      </c>
      <c r="M20" s="56">
        <v>2401</v>
      </c>
      <c r="N20" s="56">
        <v>1793</v>
      </c>
      <c r="O20" s="38"/>
      <c r="P20" s="37">
        <v>11882835</v>
      </c>
      <c r="Q20" s="39">
        <v>0.93437298422472415</v>
      </c>
      <c r="R20" s="43">
        <v>1939900</v>
      </c>
      <c r="S20" s="39">
        <v>1.7229790195370895</v>
      </c>
      <c r="T20" s="37">
        <v>11740</v>
      </c>
      <c r="U20" s="40">
        <v>0.52155025553662693</v>
      </c>
      <c r="V20" s="37">
        <v>31560</v>
      </c>
      <c r="W20" s="40">
        <v>0.13288973384030417</v>
      </c>
    </row>
    <row r="21" spans="1:23" x14ac:dyDescent="0.45">
      <c r="A21" s="41" t="s">
        <v>26</v>
      </c>
      <c r="B21" s="36">
        <v>3573940</v>
      </c>
      <c r="C21" s="36">
        <v>3000970</v>
      </c>
      <c r="D21" s="36">
        <v>1504082</v>
      </c>
      <c r="E21" s="37">
        <v>1496888</v>
      </c>
      <c r="F21" s="42">
        <v>571844</v>
      </c>
      <c r="G21" s="37">
        <v>286834</v>
      </c>
      <c r="H21" s="37">
        <v>285010</v>
      </c>
      <c r="I21" s="37">
        <v>77</v>
      </c>
      <c r="J21" s="37">
        <v>35</v>
      </c>
      <c r="K21" s="37">
        <v>42</v>
      </c>
      <c r="L21" s="56">
        <v>1049</v>
      </c>
      <c r="M21" s="56">
        <v>593</v>
      </c>
      <c r="N21" s="56">
        <v>456</v>
      </c>
      <c r="O21" s="38"/>
      <c r="P21" s="37">
        <v>3293905</v>
      </c>
      <c r="Q21" s="39">
        <v>0.91106756266498279</v>
      </c>
      <c r="R21" s="43">
        <v>584800</v>
      </c>
      <c r="S21" s="39">
        <v>0.97784541723666207</v>
      </c>
      <c r="T21" s="37">
        <v>440</v>
      </c>
      <c r="U21" s="40">
        <v>0.17499999999999999</v>
      </c>
      <c r="V21" s="37">
        <v>6280</v>
      </c>
      <c r="W21" s="40">
        <v>0.16703821656050954</v>
      </c>
    </row>
    <row r="22" spans="1:23" x14ac:dyDescent="0.45">
      <c r="A22" s="41" t="s">
        <v>27</v>
      </c>
      <c r="B22" s="36">
        <v>1684088</v>
      </c>
      <c r="C22" s="36">
        <v>1497347</v>
      </c>
      <c r="D22" s="36">
        <v>750563</v>
      </c>
      <c r="E22" s="37">
        <v>746784</v>
      </c>
      <c r="F22" s="42">
        <v>186351</v>
      </c>
      <c r="G22" s="37">
        <v>93420</v>
      </c>
      <c r="H22" s="37">
        <v>92931</v>
      </c>
      <c r="I22" s="37">
        <v>215</v>
      </c>
      <c r="J22" s="37">
        <v>105</v>
      </c>
      <c r="K22" s="37">
        <v>110</v>
      </c>
      <c r="L22" s="56">
        <v>175</v>
      </c>
      <c r="M22" s="56">
        <v>109</v>
      </c>
      <c r="N22" s="56">
        <v>66</v>
      </c>
      <c r="O22" s="38"/>
      <c r="P22" s="37">
        <v>1611720</v>
      </c>
      <c r="Q22" s="39">
        <v>0.92903668130940853</v>
      </c>
      <c r="R22" s="43">
        <v>176600</v>
      </c>
      <c r="S22" s="39">
        <v>1.0552151755379389</v>
      </c>
      <c r="T22" s="37">
        <v>540</v>
      </c>
      <c r="U22" s="40">
        <v>0.39814814814814814</v>
      </c>
      <c r="V22" s="37">
        <v>1400</v>
      </c>
      <c r="W22" s="40">
        <v>0.125</v>
      </c>
    </row>
    <row r="23" spans="1:23" x14ac:dyDescent="0.45">
      <c r="A23" s="41" t="s">
        <v>28</v>
      </c>
      <c r="B23" s="36">
        <v>1744045</v>
      </c>
      <c r="C23" s="36">
        <v>1536454</v>
      </c>
      <c r="D23" s="36">
        <v>770356</v>
      </c>
      <c r="E23" s="37">
        <v>766098</v>
      </c>
      <c r="F23" s="42">
        <v>205956</v>
      </c>
      <c r="G23" s="37">
        <v>103337</v>
      </c>
      <c r="H23" s="37">
        <v>102619</v>
      </c>
      <c r="I23" s="37">
        <v>1011</v>
      </c>
      <c r="J23" s="37">
        <v>504</v>
      </c>
      <c r="K23" s="37">
        <v>507</v>
      </c>
      <c r="L23" s="56">
        <v>624</v>
      </c>
      <c r="M23" s="56">
        <v>396</v>
      </c>
      <c r="N23" s="56">
        <v>228</v>
      </c>
      <c r="O23" s="38"/>
      <c r="P23" s="37">
        <v>1620330</v>
      </c>
      <c r="Q23" s="39">
        <v>0.94823523603216631</v>
      </c>
      <c r="R23" s="43">
        <v>220900</v>
      </c>
      <c r="S23" s="39">
        <v>0.9323494794024445</v>
      </c>
      <c r="T23" s="37">
        <v>1280</v>
      </c>
      <c r="U23" s="40">
        <v>0.78984374999999996</v>
      </c>
      <c r="V23" s="37">
        <v>8610</v>
      </c>
      <c r="W23" s="40">
        <v>7.2473867595818822E-2</v>
      </c>
    </row>
    <row r="24" spans="1:23" x14ac:dyDescent="0.45">
      <c r="A24" s="41" t="s">
        <v>29</v>
      </c>
      <c r="B24" s="36">
        <v>1199433</v>
      </c>
      <c r="C24" s="36">
        <v>1055622</v>
      </c>
      <c r="D24" s="36">
        <v>529501</v>
      </c>
      <c r="E24" s="37">
        <v>526121</v>
      </c>
      <c r="F24" s="42">
        <v>143040</v>
      </c>
      <c r="G24" s="37">
        <v>71748</v>
      </c>
      <c r="H24" s="37">
        <v>71292</v>
      </c>
      <c r="I24" s="37">
        <v>67</v>
      </c>
      <c r="J24" s="37">
        <v>22</v>
      </c>
      <c r="K24" s="37">
        <v>45</v>
      </c>
      <c r="L24" s="56">
        <v>704</v>
      </c>
      <c r="M24" s="56">
        <v>397</v>
      </c>
      <c r="N24" s="56">
        <v>307</v>
      </c>
      <c r="O24" s="38"/>
      <c r="P24" s="37">
        <v>1125370</v>
      </c>
      <c r="Q24" s="39">
        <v>0.93802216160018481</v>
      </c>
      <c r="R24" s="43">
        <v>145200</v>
      </c>
      <c r="S24" s="39">
        <v>0.98512396694214877</v>
      </c>
      <c r="T24" s="37">
        <v>240</v>
      </c>
      <c r="U24" s="40">
        <v>0.27916666666666667</v>
      </c>
      <c r="V24" s="37">
        <v>8430</v>
      </c>
      <c r="W24" s="40">
        <v>8.3511269276393837E-2</v>
      </c>
    </row>
    <row r="25" spans="1:23" x14ac:dyDescent="0.45">
      <c r="A25" s="41" t="s">
        <v>30</v>
      </c>
      <c r="B25" s="36">
        <v>1280625</v>
      </c>
      <c r="C25" s="36">
        <v>1129577</v>
      </c>
      <c r="D25" s="36">
        <v>566389</v>
      </c>
      <c r="E25" s="37">
        <v>563188</v>
      </c>
      <c r="F25" s="42">
        <v>150547</v>
      </c>
      <c r="G25" s="37">
        <v>75570</v>
      </c>
      <c r="H25" s="37">
        <v>74977</v>
      </c>
      <c r="I25" s="37">
        <v>32</v>
      </c>
      <c r="J25" s="37">
        <v>12</v>
      </c>
      <c r="K25" s="37">
        <v>20</v>
      </c>
      <c r="L25" s="56">
        <v>469</v>
      </c>
      <c r="M25" s="56">
        <v>279</v>
      </c>
      <c r="N25" s="56">
        <v>190</v>
      </c>
      <c r="O25" s="38"/>
      <c r="P25" s="37">
        <v>1271190</v>
      </c>
      <c r="Q25" s="39">
        <v>0.88859808525869466</v>
      </c>
      <c r="R25" s="43">
        <v>139400</v>
      </c>
      <c r="S25" s="39">
        <v>1.0799641319942612</v>
      </c>
      <c r="T25" s="37">
        <v>480</v>
      </c>
      <c r="U25" s="40">
        <v>6.6666666666666666E-2</v>
      </c>
      <c r="V25" s="37">
        <v>5680</v>
      </c>
      <c r="W25" s="40">
        <v>8.2570422535211269E-2</v>
      </c>
    </row>
    <row r="26" spans="1:23" x14ac:dyDescent="0.45">
      <c r="A26" s="41" t="s">
        <v>31</v>
      </c>
      <c r="B26" s="36">
        <v>3259354</v>
      </c>
      <c r="C26" s="36">
        <v>2966783</v>
      </c>
      <c r="D26" s="36">
        <v>1487479</v>
      </c>
      <c r="E26" s="37">
        <v>1479304</v>
      </c>
      <c r="F26" s="42">
        <v>290791</v>
      </c>
      <c r="G26" s="37">
        <v>145918</v>
      </c>
      <c r="H26" s="37">
        <v>144873</v>
      </c>
      <c r="I26" s="37">
        <v>122</v>
      </c>
      <c r="J26" s="37">
        <v>55</v>
      </c>
      <c r="K26" s="37">
        <v>67</v>
      </c>
      <c r="L26" s="56">
        <v>1658</v>
      </c>
      <c r="M26" s="56">
        <v>955</v>
      </c>
      <c r="N26" s="56">
        <v>703</v>
      </c>
      <c r="O26" s="38"/>
      <c r="P26" s="37">
        <v>3174370</v>
      </c>
      <c r="Q26" s="39">
        <v>0.93460529175867968</v>
      </c>
      <c r="R26" s="43">
        <v>268100</v>
      </c>
      <c r="S26" s="39">
        <v>1.0846363297277135</v>
      </c>
      <c r="T26" s="37">
        <v>140</v>
      </c>
      <c r="U26" s="40">
        <v>0.87142857142857144</v>
      </c>
      <c r="V26" s="37">
        <v>16890</v>
      </c>
      <c r="W26" s="40">
        <v>9.8164594434576674E-2</v>
      </c>
    </row>
    <row r="27" spans="1:23" x14ac:dyDescent="0.45">
      <c r="A27" s="41" t="s">
        <v>32</v>
      </c>
      <c r="B27" s="36">
        <v>3132549</v>
      </c>
      <c r="C27" s="36">
        <v>2790756</v>
      </c>
      <c r="D27" s="36">
        <v>1398306</v>
      </c>
      <c r="E27" s="37">
        <v>1392450</v>
      </c>
      <c r="F27" s="42">
        <v>339192</v>
      </c>
      <c r="G27" s="37">
        <v>170739</v>
      </c>
      <c r="H27" s="37">
        <v>168453</v>
      </c>
      <c r="I27" s="37">
        <v>2139</v>
      </c>
      <c r="J27" s="37">
        <v>1065</v>
      </c>
      <c r="K27" s="37">
        <v>1074</v>
      </c>
      <c r="L27" s="56">
        <v>462</v>
      </c>
      <c r="M27" s="56">
        <v>283</v>
      </c>
      <c r="N27" s="56">
        <v>179</v>
      </c>
      <c r="O27" s="38"/>
      <c r="P27" s="37">
        <v>3040725</v>
      </c>
      <c r="Q27" s="39">
        <v>0.91779296056039272</v>
      </c>
      <c r="R27" s="43">
        <v>279600</v>
      </c>
      <c r="S27" s="39">
        <v>1.2131330472103004</v>
      </c>
      <c r="T27" s="37">
        <v>2780</v>
      </c>
      <c r="U27" s="40">
        <v>0.76942446043165469</v>
      </c>
      <c r="V27" s="37">
        <v>5030</v>
      </c>
      <c r="W27" s="40">
        <v>9.1848906560636184E-2</v>
      </c>
    </row>
    <row r="28" spans="1:23" x14ac:dyDescent="0.45">
      <c r="A28" s="41" t="s">
        <v>33</v>
      </c>
      <c r="B28" s="36">
        <v>5958199</v>
      </c>
      <c r="C28" s="36">
        <v>5171956</v>
      </c>
      <c r="D28" s="36">
        <v>2594167</v>
      </c>
      <c r="E28" s="37">
        <v>2577789</v>
      </c>
      <c r="F28" s="42">
        <v>783219</v>
      </c>
      <c r="G28" s="37">
        <v>392551</v>
      </c>
      <c r="H28" s="37">
        <v>390668</v>
      </c>
      <c r="I28" s="37">
        <v>205</v>
      </c>
      <c r="J28" s="37">
        <v>91</v>
      </c>
      <c r="K28" s="37">
        <v>114</v>
      </c>
      <c r="L28" s="56">
        <v>2819</v>
      </c>
      <c r="M28" s="56">
        <v>1651</v>
      </c>
      <c r="N28" s="56">
        <v>1168</v>
      </c>
      <c r="O28" s="38"/>
      <c r="P28" s="37">
        <v>5396620</v>
      </c>
      <c r="Q28" s="39">
        <v>0.95836949794501003</v>
      </c>
      <c r="R28" s="43">
        <v>752600</v>
      </c>
      <c r="S28" s="39">
        <v>1.0406842944459207</v>
      </c>
      <c r="T28" s="37">
        <v>1260</v>
      </c>
      <c r="U28" s="40">
        <v>0.1626984126984127</v>
      </c>
      <c r="V28" s="37">
        <v>59140</v>
      </c>
      <c r="W28" s="40">
        <v>4.7666553939803853E-2</v>
      </c>
    </row>
    <row r="29" spans="1:23" x14ac:dyDescent="0.45">
      <c r="A29" s="41" t="s">
        <v>34</v>
      </c>
      <c r="B29" s="36">
        <v>11281058</v>
      </c>
      <c r="C29" s="36">
        <v>8841474</v>
      </c>
      <c r="D29" s="36">
        <v>4433980</v>
      </c>
      <c r="E29" s="37">
        <v>4407494</v>
      </c>
      <c r="F29" s="42">
        <v>2436826</v>
      </c>
      <c r="G29" s="37">
        <v>1222122</v>
      </c>
      <c r="H29" s="37">
        <v>1214704</v>
      </c>
      <c r="I29" s="37">
        <v>751</v>
      </c>
      <c r="J29" s="37">
        <v>331</v>
      </c>
      <c r="K29" s="37">
        <v>420</v>
      </c>
      <c r="L29" s="56">
        <v>2007</v>
      </c>
      <c r="M29" s="56">
        <v>1220</v>
      </c>
      <c r="N29" s="56">
        <v>787</v>
      </c>
      <c r="O29" s="38"/>
      <c r="P29" s="37">
        <v>10122810</v>
      </c>
      <c r="Q29" s="39">
        <v>0.87342091770960828</v>
      </c>
      <c r="R29" s="43">
        <v>2709900</v>
      </c>
      <c r="S29" s="39">
        <v>0.89923096793239599</v>
      </c>
      <c r="T29" s="37">
        <v>1740</v>
      </c>
      <c r="U29" s="40">
        <v>0.43160919540229886</v>
      </c>
      <c r="V29" s="37">
        <v>14590</v>
      </c>
      <c r="W29" s="40">
        <v>0.1375599725839616</v>
      </c>
    </row>
    <row r="30" spans="1:23" x14ac:dyDescent="0.45">
      <c r="A30" s="41" t="s">
        <v>35</v>
      </c>
      <c r="B30" s="36">
        <v>2783662</v>
      </c>
      <c r="C30" s="36">
        <v>2511371</v>
      </c>
      <c r="D30" s="36">
        <v>1258937</v>
      </c>
      <c r="E30" s="37">
        <v>1252434</v>
      </c>
      <c r="F30" s="42">
        <v>271266</v>
      </c>
      <c r="G30" s="37">
        <v>136245</v>
      </c>
      <c r="H30" s="37">
        <v>135021</v>
      </c>
      <c r="I30" s="37">
        <v>469</v>
      </c>
      <c r="J30" s="37">
        <v>233</v>
      </c>
      <c r="K30" s="37">
        <v>236</v>
      </c>
      <c r="L30" s="56">
        <v>556</v>
      </c>
      <c r="M30" s="56">
        <v>352</v>
      </c>
      <c r="N30" s="56">
        <v>204</v>
      </c>
      <c r="O30" s="38"/>
      <c r="P30" s="37">
        <v>2668985</v>
      </c>
      <c r="Q30" s="39">
        <v>0.94094608999301232</v>
      </c>
      <c r="R30" s="43">
        <v>239550</v>
      </c>
      <c r="S30" s="39">
        <v>1.1323982467125862</v>
      </c>
      <c r="T30" s="37">
        <v>980</v>
      </c>
      <c r="U30" s="40">
        <v>0.47857142857142859</v>
      </c>
      <c r="V30" s="37">
        <v>5390</v>
      </c>
      <c r="W30" s="40">
        <v>0.10315398886827458</v>
      </c>
    </row>
    <row r="31" spans="1:23" x14ac:dyDescent="0.45">
      <c r="A31" s="41" t="s">
        <v>36</v>
      </c>
      <c r="B31" s="36">
        <v>2189824</v>
      </c>
      <c r="C31" s="36">
        <v>1820459</v>
      </c>
      <c r="D31" s="36">
        <v>913478</v>
      </c>
      <c r="E31" s="37">
        <v>906981</v>
      </c>
      <c r="F31" s="42">
        <v>368997</v>
      </c>
      <c r="G31" s="37">
        <v>184877</v>
      </c>
      <c r="H31" s="37">
        <v>184120</v>
      </c>
      <c r="I31" s="37">
        <v>94</v>
      </c>
      <c r="J31" s="37">
        <v>41</v>
      </c>
      <c r="K31" s="37">
        <v>53</v>
      </c>
      <c r="L31" s="56">
        <v>274</v>
      </c>
      <c r="M31" s="56">
        <v>151</v>
      </c>
      <c r="N31" s="56">
        <v>123</v>
      </c>
      <c r="O31" s="38"/>
      <c r="P31" s="37">
        <v>1916090</v>
      </c>
      <c r="Q31" s="39">
        <v>0.9500905489825634</v>
      </c>
      <c r="R31" s="43">
        <v>348300</v>
      </c>
      <c r="S31" s="39">
        <v>1.0594229112833764</v>
      </c>
      <c r="T31" s="37">
        <v>240</v>
      </c>
      <c r="U31" s="40">
        <v>0.39166666666666666</v>
      </c>
      <c r="V31" s="37">
        <v>2020</v>
      </c>
      <c r="W31" s="40">
        <v>0.13564356435643565</v>
      </c>
    </row>
    <row r="32" spans="1:23" x14ac:dyDescent="0.45">
      <c r="A32" s="41" t="s">
        <v>37</v>
      </c>
      <c r="B32" s="36">
        <v>3779326</v>
      </c>
      <c r="C32" s="36">
        <v>3124500</v>
      </c>
      <c r="D32" s="36">
        <v>1566524</v>
      </c>
      <c r="E32" s="37">
        <v>1557976</v>
      </c>
      <c r="F32" s="42">
        <v>653359</v>
      </c>
      <c r="G32" s="37">
        <v>327855</v>
      </c>
      <c r="H32" s="37">
        <v>325504</v>
      </c>
      <c r="I32" s="37">
        <v>499</v>
      </c>
      <c r="J32" s="37">
        <v>250</v>
      </c>
      <c r="K32" s="37">
        <v>249</v>
      </c>
      <c r="L32" s="56">
        <v>968</v>
      </c>
      <c r="M32" s="56">
        <v>542</v>
      </c>
      <c r="N32" s="56">
        <v>426</v>
      </c>
      <c r="O32" s="38"/>
      <c r="P32" s="37">
        <v>3409695</v>
      </c>
      <c r="Q32" s="39">
        <v>0.91635762142948274</v>
      </c>
      <c r="R32" s="43">
        <v>704200</v>
      </c>
      <c r="S32" s="39">
        <v>0.92780318091451297</v>
      </c>
      <c r="T32" s="37">
        <v>1060</v>
      </c>
      <c r="U32" s="40">
        <v>0.47075471698113208</v>
      </c>
      <c r="V32" s="37">
        <v>19420</v>
      </c>
      <c r="W32" s="40">
        <v>4.9845520082389287E-2</v>
      </c>
    </row>
    <row r="33" spans="1:23" x14ac:dyDescent="0.45">
      <c r="A33" s="41" t="s">
        <v>38</v>
      </c>
      <c r="B33" s="36">
        <v>12966229</v>
      </c>
      <c r="C33" s="36">
        <v>10020916</v>
      </c>
      <c r="D33" s="36">
        <v>5025908</v>
      </c>
      <c r="E33" s="37">
        <v>4995008</v>
      </c>
      <c r="F33" s="42">
        <v>2878195</v>
      </c>
      <c r="G33" s="37">
        <v>1442530</v>
      </c>
      <c r="H33" s="37">
        <v>1435665</v>
      </c>
      <c r="I33" s="37">
        <v>64029</v>
      </c>
      <c r="J33" s="37">
        <v>32169</v>
      </c>
      <c r="K33" s="37">
        <v>31860</v>
      </c>
      <c r="L33" s="56">
        <v>3089</v>
      </c>
      <c r="M33" s="56">
        <v>1834</v>
      </c>
      <c r="N33" s="56">
        <v>1255</v>
      </c>
      <c r="O33" s="38"/>
      <c r="P33" s="37">
        <v>11521165</v>
      </c>
      <c r="Q33" s="39">
        <v>0.86978322070728087</v>
      </c>
      <c r="R33" s="43">
        <v>3481600</v>
      </c>
      <c r="S33" s="39">
        <v>0.82668744255514703</v>
      </c>
      <c r="T33" s="37">
        <v>72920</v>
      </c>
      <c r="U33" s="40">
        <v>0.87807185957213385</v>
      </c>
      <c r="V33" s="37">
        <v>45320</v>
      </c>
      <c r="W33" s="40">
        <v>6.8159752868490728E-2</v>
      </c>
    </row>
    <row r="34" spans="1:23" x14ac:dyDescent="0.45">
      <c r="A34" s="41" t="s">
        <v>39</v>
      </c>
      <c r="B34" s="36">
        <v>8336841</v>
      </c>
      <c r="C34" s="36">
        <v>6943096</v>
      </c>
      <c r="D34" s="36">
        <v>3480904</v>
      </c>
      <c r="E34" s="37">
        <v>3462192</v>
      </c>
      <c r="F34" s="42">
        <v>1391043</v>
      </c>
      <c r="G34" s="37">
        <v>698604</v>
      </c>
      <c r="H34" s="37">
        <v>692439</v>
      </c>
      <c r="I34" s="37">
        <v>1128</v>
      </c>
      <c r="J34" s="37">
        <v>548</v>
      </c>
      <c r="K34" s="37">
        <v>580</v>
      </c>
      <c r="L34" s="56">
        <v>1574</v>
      </c>
      <c r="M34" s="56">
        <v>876</v>
      </c>
      <c r="N34" s="56">
        <v>698</v>
      </c>
      <c r="O34" s="38"/>
      <c r="P34" s="37">
        <v>7612885</v>
      </c>
      <c r="Q34" s="39">
        <v>0.91201903089301883</v>
      </c>
      <c r="R34" s="43">
        <v>1135400</v>
      </c>
      <c r="S34" s="39">
        <v>1.225156772943456</v>
      </c>
      <c r="T34" s="37">
        <v>2640</v>
      </c>
      <c r="U34" s="40">
        <v>0.42727272727272725</v>
      </c>
      <c r="V34" s="37">
        <v>8120</v>
      </c>
      <c r="W34" s="40">
        <v>0.1938423645320197</v>
      </c>
    </row>
    <row r="35" spans="1:23" x14ac:dyDescent="0.45">
      <c r="A35" s="41" t="s">
        <v>40</v>
      </c>
      <c r="B35" s="36">
        <v>2044596</v>
      </c>
      <c r="C35" s="36">
        <v>1821362</v>
      </c>
      <c r="D35" s="36">
        <v>913178</v>
      </c>
      <c r="E35" s="37">
        <v>908184</v>
      </c>
      <c r="F35" s="42">
        <v>222497</v>
      </c>
      <c r="G35" s="37">
        <v>111506</v>
      </c>
      <c r="H35" s="37">
        <v>110991</v>
      </c>
      <c r="I35" s="37">
        <v>213</v>
      </c>
      <c r="J35" s="37">
        <v>93</v>
      </c>
      <c r="K35" s="37">
        <v>120</v>
      </c>
      <c r="L35" s="56">
        <v>524</v>
      </c>
      <c r="M35" s="56">
        <v>274</v>
      </c>
      <c r="N35" s="56">
        <v>250</v>
      </c>
      <c r="O35" s="38"/>
      <c r="P35" s="37">
        <v>1964100</v>
      </c>
      <c r="Q35" s="39">
        <v>0.92732651087011864</v>
      </c>
      <c r="R35" s="43">
        <v>127300</v>
      </c>
      <c r="S35" s="39">
        <v>1.7478161822466614</v>
      </c>
      <c r="T35" s="37">
        <v>900</v>
      </c>
      <c r="U35" s="40">
        <v>0.23666666666666666</v>
      </c>
      <c r="V35" s="37">
        <v>4780</v>
      </c>
      <c r="W35" s="40">
        <v>0.1096234309623431</v>
      </c>
    </row>
    <row r="36" spans="1:23" x14ac:dyDescent="0.45">
      <c r="A36" s="41" t="s">
        <v>41</v>
      </c>
      <c r="B36" s="36">
        <v>1392310</v>
      </c>
      <c r="C36" s="36">
        <v>1329359</v>
      </c>
      <c r="D36" s="36">
        <v>666371</v>
      </c>
      <c r="E36" s="37">
        <v>662988</v>
      </c>
      <c r="F36" s="42">
        <v>62589</v>
      </c>
      <c r="G36" s="37">
        <v>31376</v>
      </c>
      <c r="H36" s="37">
        <v>31213</v>
      </c>
      <c r="I36" s="37">
        <v>76</v>
      </c>
      <c r="J36" s="37">
        <v>39</v>
      </c>
      <c r="K36" s="37">
        <v>37</v>
      </c>
      <c r="L36" s="56">
        <v>286</v>
      </c>
      <c r="M36" s="56">
        <v>155</v>
      </c>
      <c r="N36" s="56">
        <v>131</v>
      </c>
      <c r="O36" s="38"/>
      <c r="P36" s="37">
        <v>1398645</v>
      </c>
      <c r="Q36" s="39">
        <v>0.95046205434545583</v>
      </c>
      <c r="R36" s="43">
        <v>48100</v>
      </c>
      <c r="S36" s="39">
        <v>1.3012266112266113</v>
      </c>
      <c r="T36" s="37">
        <v>160</v>
      </c>
      <c r="U36" s="40">
        <v>0.47499999999999998</v>
      </c>
      <c r="V36" s="37">
        <v>5330</v>
      </c>
      <c r="W36" s="40">
        <v>5.3658536585365853E-2</v>
      </c>
    </row>
    <row r="37" spans="1:23" x14ac:dyDescent="0.45">
      <c r="A37" s="41" t="s">
        <v>42</v>
      </c>
      <c r="B37" s="36">
        <v>821864</v>
      </c>
      <c r="C37" s="36">
        <v>721399</v>
      </c>
      <c r="D37" s="36">
        <v>361862</v>
      </c>
      <c r="E37" s="37">
        <v>359537</v>
      </c>
      <c r="F37" s="42">
        <v>100242</v>
      </c>
      <c r="G37" s="37">
        <v>50338</v>
      </c>
      <c r="H37" s="37">
        <v>49904</v>
      </c>
      <c r="I37" s="37">
        <v>63</v>
      </c>
      <c r="J37" s="37">
        <v>30</v>
      </c>
      <c r="K37" s="37">
        <v>33</v>
      </c>
      <c r="L37" s="56">
        <v>160</v>
      </c>
      <c r="M37" s="56">
        <v>90</v>
      </c>
      <c r="N37" s="56">
        <v>70</v>
      </c>
      <c r="O37" s="38"/>
      <c r="P37" s="37">
        <v>826860</v>
      </c>
      <c r="Q37" s="39">
        <v>0.87245603850712339</v>
      </c>
      <c r="R37" s="43">
        <v>110800</v>
      </c>
      <c r="S37" s="39">
        <v>0.90471119133574007</v>
      </c>
      <c r="T37" s="37">
        <v>540</v>
      </c>
      <c r="U37" s="40">
        <v>0.11666666666666667</v>
      </c>
      <c r="V37" s="37">
        <v>900</v>
      </c>
      <c r="W37" s="40">
        <v>0.17777777777777778</v>
      </c>
    </row>
    <row r="38" spans="1:23" x14ac:dyDescent="0.45">
      <c r="A38" s="41" t="s">
        <v>43</v>
      </c>
      <c r="B38" s="36">
        <v>1049768</v>
      </c>
      <c r="C38" s="36">
        <v>994015</v>
      </c>
      <c r="D38" s="36">
        <v>498439</v>
      </c>
      <c r="E38" s="37">
        <v>495576</v>
      </c>
      <c r="F38" s="42">
        <v>55495</v>
      </c>
      <c r="G38" s="37">
        <v>27830</v>
      </c>
      <c r="H38" s="37">
        <v>27665</v>
      </c>
      <c r="I38" s="37">
        <v>118</v>
      </c>
      <c r="J38" s="37">
        <v>54</v>
      </c>
      <c r="K38" s="37">
        <v>64</v>
      </c>
      <c r="L38" s="56">
        <v>140</v>
      </c>
      <c r="M38" s="56">
        <v>82</v>
      </c>
      <c r="N38" s="56">
        <v>58</v>
      </c>
      <c r="O38" s="38"/>
      <c r="P38" s="37">
        <v>1077500</v>
      </c>
      <c r="Q38" s="39">
        <v>0.92251972157772621</v>
      </c>
      <c r="R38" s="43">
        <v>47400</v>
      </c>
      <c r="S38" s="39">
        <v>1.1707805907172997</v>
      </c>
      <c r="T38" s="37">
        <v>880</v>
      </c>
      <c r="U38" s="40">
        <v>0.13409090909090909</v>
      </c>
      <c r="V38" s="37">
        <v>710</v>
      </c>
      <c r="W38" s="40">
        <v>0.19718309859154928</v>
      </c>
    </row>
    <row r="39" spans="1:23" x14ac:dyDescent="0.45">
      <c r="A39" s="41" t="s">
        <v>44</v>
      </c>
      <c r="B39" s="36">
        <v>2769332</v>
      </c>
      <c r="C39" s="36">
        <v>2433993</v>
      </c>
      <c r="D39" s="36">
        <v>1221083</v>
      </c>
      <c r="E39" s="37">
        <v>1212910</v>
      </c>
      <c r="F39" s="42">
        <v>334072</v>
      </c>
      <c r="G39" s="37">
        <v>167763</v>
      </c>
      <c r="H39" s="37">
        <v>166309</v>
      </c>
      <c r="I39" s="37">
        <v>310</v>
      </c>
      <c r="J39" s="37">
        <v>147</v>
      </c>
      <c r="K39" s="37">
        <v>163</v>
      </c>
      <c r="L39" s="56">
        <v>957</v>
      </c>
      <c r="M39" s="56">
        <v>574</v>
      </c>
      <c r="N39" s="56">
        <v>383</v>
      </c>
      <c r="O39" s="38"/>
      <c r="P39" s="37">
        <v>2837130</v>
      </c>
      <c r="Q39" s="39">
        <v>0.85790675788560977</v>
      </c>
      <c r="R39" s="43">
        <v>385900</v>
      </c>
      <c r="S39" s="39">
        <v>0.86569577610779991</v>
      </c>
      <c r="T39" s="37">
        <v>720</v>
      </c>
      <c r="U39" s="40">
        <v>0.43055555555555558</v>
      </c>
      <c r="V39" s="37">
        <v>7800</v>
      </c>
      <c r="W39" s="40">
        <v>0.1226923076923077</v>
      </c>
    </row>
    <row r="40" spans="1:23" x14ac:dyDescent="0.45">
      <c r="A40" s="41" t="s">
        <v>45</v>
      </c>
      <c r="B40" s="36">
        <v>4161297</v>
      </c>
      <c r="C40" s="36">
        <v>3563773</v>
      </c>
      <c r="D40" s="36">
        <v>1786750</v>
      </c>
      <c r="E40" s="37">
        <v>1777023</v>
      </c>
      <c r="F40" s="42">
        <v>595911</v>
      </c>
      <c r="G40" s="37">
        <v>299070</v>
      </c>
      <c r="H40" s="37">
        <v>296841</v>
      </c>
      <c r="I40" s="37">
        <v>126</v>
      </c>
      <c r="J40" s="37">
        <v>58</v>
      </c>
      <c r="K40" s="37">
        <v>68</v>
      </c>
      <c r="L40" s="56">
        <v>1487</v>
      </c>
      <c r="M40" s="56">
        <v>943</v>
      </c>
      <c r="N40" s="56">
        <v>544</v>
      </c>
      <c r="O40" s="38"/>
      <c r="P40" s="37">
        <v>3981430</v>
      </c>
      <c r="Q40" s="39">
        <v>0.89509874592797056</v>
      </c>
      <c r="R40" s="43">
        <v>616200</v>
      </c>
      <c r="S40" s="39">
        <v>0.96707400194741966</v>
      </c>
      <c r="T40" s="37">
        <v>1240</v>
      </c>
      <c r="U40" s="40">
        <v>0.10161290322580645</v>
      </c>
      <c r="V40" s="37">
        <v>14900</v>
      </c>
      <c r="W40" s="40">
        <v>9.9798657718120812E-2</v>
      </c>
    </row>
    <row r="41" spans="1:23" x14ac:dyDescent="0.45">
      <c r="A41" s="41" t="s">
        <v>46</v>
      </c>
      <c r="B41" s="36">
        <v>2045116</v>
      </c>
      <c r="C41" s="36">
        <v>1831033</v>
      </c>
      <c r="D41" s="36">
        <v>917803</v>
      </c>
      <c r="E41" s="37">
        <v>913230</v>
      </c>
      <c r="F41" s="42">
        <v>213354</v>
      </c>
      <c r="G41" s="37">
        <v>107143</v>
      </c>
      <c r="H41" s="37">
        <v>106211</v>
      </c>
      <c r="I41" s="37">
        <v>55</v>
      </c>
      <c r="J41" s="37">
        <v>29</v>
      </c>
      <c r="K41" s="37">
        <v>26</v>
      </c>
      <c r="L41" s="56">
        <v>674</v>
      </c>
      <c r="M41" s="56">
        <v>428</v>
      </c>
      <c r="N41" s="56">
        <v>246</v>
      </c>
      <c r="O41" s="38"/>
      <c r="P41" s="37">
        <v>2024075</v>
      </c>
      <c r="Q41" s="39">
        <v>0.90462705186319681</v>
      </c>
      <c r="R41" s="43">
        <v>210200</v>
      </c>
      <c r="S41" s="39">
        <v>1.0150047573739296</v>
      </c>
      <c r="T41" s="37">
        <v>420</v>
      </c>
      <c r="U41" s="40">
        <v>0.13095238095238096</v>
      </c>
      <c r="V41" s="37">
        <v>7360</v>
      </c>
      <c r="W41" s="40">
        <v>9.1576086956521738E-2</v>
      </c>
    </row>
    <row r="42" spans="1:23" x14ac:dyDescent="0.45">
      <c r="A42" s="41" t="s">
        <v>47</v>
      </c>
      <c r="B42" s="36">
        <v>1096834</v>
      </c>
      <c r="C42" s="36">
        <v>943854</v>
      </c>
      <c r="D42" s="36">
        <v>473267</v>
      </c>
      <c r="E42" s="37">
        <v>470587</v>
      </c>
      <c r="F42" s="42">
        <v>152346</v>
      </c>
      <c r="G42" s="37">
        <v>76405</v>
      </c>
      <c r="H42" s="37">
        <v>75941</v>
      </c>
      <c r="I42" s="37">
        <v>167</v>
      </c>
      <c r="J42" s="37">
        <v>79</v>
      </c>
      <c r="K42" s="37">
        <v>88</v>
      </c>
      <c r="L42" s="56">
        <v>467</v>
      </c>
      <c r="M42" s="56">
        <v>278</v>
      </c>
      <c r="N42" s="56">
        <v>189</v>
      </c>
      <c r="O42" s="38"/>
      <c r="P42" s="37">
        <v>1026575</v>
      </c>
      <c r="Q42" s="39">
        <v>0.91942040279570414</v>
      </c>
      <c r="R42" s="43">
        <v>152900</v>
      </c>
      <c r="S42" s="39">
        <v>0.99637671680837148</v>
      </c>
      <c r="T42" s="37">
        <v>860</v>
      </c>
      <c r="U42" s="40">
        <v>0.19418604651162791</v>
      </c>
      <c r="V42" s="37">
        <v>8000</v>
      </c>
      <c r="W42" s="40">
        <v>5.8375000000000003E-2</v>
      </c>
    </row>
    <row r="43" spans="1:23" x14ac:dyDescent="0.45">
      <c r="A43" s="41" t="s">
        <v>48</v>
      </c>
      <c r="B43" s="36">
        <v>1452338</v>
      </c>
      <c r="C43" s="36">
        <v>1339438</v>
      </c>
      <c r="D43" s="36">
        <v>671550</v>
      </c>
      <c r="E43" s="37">
        <v>667888</v>
      </c>
      <c r="F43" s="42">
        <v>112370</v>
      </c>
      <c r="G43" s="37">
        <v>56298</v>
      </c>
      <c r="H43" s="37">
        <v>56072</v>
      </c>
      <c r="I43" s="37">
        <v>174</v>
      </c>
      <c r="J43" s="37">
        <v>85</v>
      </c>
      <c r="K43" s="37">
        <v>89</v>
      </c>
      <c r="L43" s="56">
        <v>356</v>
      </c>
      <c r="M43" s="56">
        <v>228</v>
      </c>
      <c r="N43" s="56">
        <v>128</v>
      </c>
      <c r="O43" s="38"/>
      <c r="P43" s="37">
        <v>1441310</v>
      </c>
      <c r="Q43" s="39">
        <v>0.92931985485426449</v>
      </c>
      <c r="R43" s="43">
        <v>102300</v>
      </c>
      <c r="S43" s="39">
        <v>1.098435972629521</v>
      </c>
      <c r="T43" s="37">
        <v>200</v>
      </c>
      <c r="U43" s="40">
        <v>0.87</v>
      </c>
      <c r="V43" s="37">
        <v>3220</v>
      </c>
      <c r="W43" s="40">
        <v>0.11055900621118013</v>
      </c>
    </row>
    <row r="44" spans="1:23" x14ac:dyDescent="0.45">
      <c r="A44" s="41" t="s">
        <v>49</v>
      </c>
      <c r="B44" s="36">
        <v>2066647</v>
      </c>
      <c r="C44" s="36">
        <v>1932363</v>
      </c>
      <c r="D44" s="36">
        <v>969111</v>
      </c>
      <c r="E44" s="37">
        <v>963252</v>
      </c>
      <c r="F44" s="42">
        <v>133071</v>
      </c>
      <c r="G44" s="37">
        <v>66809</v>
      </c>
      <c r="H44" s="37">
        <v>66262</v>
      </c>
      <c r="I44" s="37">
        <v>56</v>
      </c>
      <c r="J44" s="37">
        <v>26</v>
      </c>
      <c r="K44" s="37">
        <v>30</v>
      </c>
      <c r="L44" s="56">
        <v>1157</v>
      </c>
      <c r="M44" s="56">
        <v>710</v>
      </c>
      <c r="N44" s="56">
        <v>447</v>
      </c>
      <c r="O44" s="38"/>
      <c r="P44" s="37">
        <v>2095550</v>
      </c>
      <c r="Q44" s="39">
        <v>0.92212688792918329</v>
      </c>
      <c r="R44" s="43">
        <v>128400</v>
      </c>
      <c r="S44" s="39">
        <v>1.0363785046728973</v>
      </c>
      <c r="T44" s="37">
        <v>100</v>
      </c>
      <c r="U44" s="40">
        <v>0.56000000000000005</v>
      </c>
      <c r="V44" s="37">
        <v>22900</v>
      </c>
      <c r="W44" s="40">
        <v>5.0524017467248911E-2</v>
      </c>
    </row>
    <row r="45" spans="1:23" x14ac:dyDescent="0.45">
      <c r="A45" s="41" t="s">
        <v>50</v>
      </c>
      <c r="B45" s="36">
        <v>1042003</v>
      </c>
      <c r="C45" s="36">
        <v>982088</v>
      </c>
      <c r="D45" s="36">
        <v>493234</v>
      </c>
      <c r="E45" s="37">
        <v>488854</v>
      </c>
      <c r="F45" s="42">
        <v>59170</v>
      </c>
      <c r="G45" s="37">
        <v>29788</v>
      </c>
      <c r="H45" s="37">
        <v>29382</v>
      </c>
      <c r="I45" s="37">
        <v>74</v>
      </c>
      <c r="J45" s="37">
        <v>33</v>
      </c>
      <c r="K45" s="37">
        <v>41</v>
      </c>
      <c r="L45" s="56">
        <v>671</v>
      </c>
      <c r="M45" s="56">
        <v>384</v>
      </c>
      <c r="N45" s="56">
        <v>287</v>
      </c>
      <c r="O45" s="38"/>
      <c r="P45" s="37">
        <v>1048795</v>
      </c>
      <c r="Q45" s="39">
        <v>0.93639653125730005</v>
      </c>
      <c r="R45" s="43">
        <v>55600</v>
      </c>
      <c r="S45" s="39">
        <v>1.0642086330935252</v>
      </c>
      <c r="T45" s="37">
        <v>140</v>
      </c>
      <c r="U45" s="40">
        <v>0.52857142857142858</v>
      </c>
      <c r="V45" s="37">
        <v>11500</v>
      </c>
      <c r="W45" s="40">
        <v>5.8347826086956524E-2</v>
      </c>
    </row>
    <row r="46" spans="1:23" x14ac:dyDescent="0.45">
      <c r="A46" s="41" t="s">
        <v>51</v>
      </c>
      <c r="B46" s="36">
        <v>7692765</v>
      </c>
      <c r="C46" s="36">
        <v>6710217</v>
      </c>
      <c r="D46" s="36">
        <v>3370266</v>
      </c>
      <c r="E46" s="37">
        <v>3339951</v>
      </c>
      <c r="F46" s="42">
        <v>981514</v>
      </c>
      <c r="G46" s="37">
        <v>494374</v>
      </c>
      <c r="H46" s="37">
        <v>487140</v>
      </c>
      <c r="I46" s="37">
        <v>212</v>
      </c>
      <c r="J46" s="37">
        <v>91</v>
      </c>
      <c r="K46" s="37">
        <v>121</v>
      </c>
      <c r="L46" s="56">
        <v>822</v>
      </c>
      <c r="M46" s="56">
        <v>585</v>
      </c>
      <c r="N46" s="56">
        <v>237</v>
      </c>
      <c r="O46" s="38"/>
      <c r="P46" s="37">
        <v>7070230</v>
      </c>
      <c r="Q46" s="39">
        <v>0.94908044009883696</v>
      </c>
      <c r="R46" s="43">
        <v>1044500</v>
      </c>
      <c r="S46" s="39">
        <v>0.9396974629009095</v>
      </c>
      <c r="T46" s="37">
        <v>920</v>
      </c>
      <c r="U46" s="40">
        <v>0.23043478260869565</v>
      </c>
      <c r="V46" s="37">
        <v>5630</v>
      </c>
      <c r="W46" s="40">
        <v>0.14600355239786855</v>
      </c>
    </row>
    <row r="47" spans="1:23" x14ac:dyDescent="0.45">
      <c r="A47" s="41" t="s">
        <v>52</v>
      </c>
      <c r="B47" s="36">
        <v>1196118</v>
      </c>
      <c r="C47" s="36">
        <v>1112101</v>
      </c>
      <c r="D47" s="36">
        <v>557618</v>
      </c>
      <c r="E47" s="37">
        <v>554483</v>
      </c>
      <c r="F47" s="42">
        <v>83718</v>
      </c>
      <c r="G47" s="37">
        <v>42184</v>
      </c>
      <c r="H47" s="37">
        <v>41534</v>
      </c>
      <c r="I47" s="37">
        <v>16</v>
      </c>
      <c r="J47" s="37">
        <v>5</v>
      </c>
      <c r="K47" s="37">
        <v>11</v>
      </c>
      <c r="L47" s="56">
        <v>283</v>
      </c>
      <c r="M47" s="56">
        <v>155</v>
      </c>
      <c r="N47" s="56">
        <v>128</v>
      </c>
      <c r="O47" s="38"/>
      <c r="P47" s="37">
        <v>1212205</v>
      </c>
      <c r="Q47" s="39">
        <v>0.91741990834883536</v>
      </c>
      <c r="R47" s="43">
        <v>74400</v>
      </c>
      <c r="S47" s="39">
        <v>1.125241935483871</v>
      </c>
      <c r="T47" s="37">
        <v>140</v>
      </c>
      <c r="U47" s="40">
        <v>0.11428571428571428</v>
      </c>
      <c r="V47" s="37">
        <v>1120</v>
      </c>
      <c r="W47" s="40">
        <v>0.25267857142857142</v>
      </c>
    </row>
    <row r="48" spans="1:23" x14ac:dyDescent="0.45">
      <c r="A48" s="41" t="s">
        <v>53</v>
      </c>
      <c r="B48" s="36">
        <v>2044564</v>
      </c>
      <c r="C48" s="36">
        <v>1759077</v>
      </c>
      <c r="D48" s="36">
        <v>882801</v>
      </c>
      <c r="E48" s="37">
        <v>876276</v>
      </c>
      <c r="F48" s="42">
        <v>285096</v>
      </c>
      <c r="G48" s="37">
        <v>142858</v>
      </c>
      <c r="H48" s="37">
        <v>142238</v>
      </c>
      <c r="I48" s="37">
        <v>32</v>
      </c>
      <c r="J48" s="37">
        <v>13</v>
      </c>
      <c r="K48" s="37">
        <v>19</v>
      </c>
      <c r="L48" s="56">
        <v>359</v>
      </c>
      <c r="M48" s="56">
        <v>207</v>
      </c>
      <c r="N48" s="56">
        <v>152</v>
      </c>
      <c r="O48" s="38"/>
      <c r="P48" s="37">
        <v>1909420</v>
      </c>
      <c r="Q48" s="39">
        <v>0.92126247761100233</v>
      </c>
      <c r="R48" s="43">
        <v>288800</v>
      </c>
      <c r="S48" s="39">
        <v>0.98717451523545707</v>
      </c>
      <c r="T48" s="37">
        <v>300</v>
      </c>
      <c r="U48" s="40">
        <v>0.10666666666666667</v>
      </c>
      <c r="V48" s="37">
        <v>3380</v>
      </c>
      <c r="W48" s="40">
        <v>0.10621301775147929</v>
      </c>
    </row>
    <row r="49" spans="1:23" x14ac:dyDescent="0.45">
      <c r="A49" s="41" t="s">
        <v>54</v>
      </c>
      <c r="B49" s="36">
        <v>2682190</v>
      </c>
      <c r="C49" s="36">
        <v>2312708</v>
      </c>
      <c r="D49" s="36">
        <v>1160072</v>
      </c>
      <c r="E49" s="37">
        <v>1152636</v>
      </c>
      <c r="F49" s="42">
        <v>368523</v>
      </c>
      <c r="G49" s="37">
        <v>184898</v>
      </c>
      <c r="H49" s="37">
        <v>183625</v>
      </c>
      <c r="I49" s="37">
        <v>264</v>
      </c>
      <c r="J49" s="37">
        <v>132</v>
      </c>
      <c r="K49" s="37">
        <v>132</v>
      </c>
      <c r="L49" s="56">
        <v>695</v>
      </c>
      <c r="M49" s="56">
        <v>461</v>
      </c>
      <c r="N49" s="56">
        <v>234</v>
      </c>
      <c r="O49" s="38"/>
      <c r="P49" s="37">
        <v>2537755</v>
      </c>
      <c r="Q49" s="39">
        <v>0.91132043873423563</v>
      </c>
      <c r="R49" s="43">
        <v>350000</v>
      </c>
      <c r="S49" s="39">
        <v>1.052922857142857</v>
      </c>
      <c r="T49" s="37">
        <v>720</v>
      </c>
      <c r="U49" s="40">
        <v>0.36666666666666664</v>
      </c>
      <c r="V49" s="37">
        <v>3480</v>
      </c>
      <c r="W49" s="40">
        <v>0.19971264367816091</v>
      </c>
    </row>
    <row r="50" spans="1:23" x14ac:dyDescent="0.45">
      <c r="A50" s="41" t="s">
        <v>55</v>
      </c>
      <c r="B50" s="36">
        <v>1704661</v>
      </c>
      <c r="C50" s="36">
        <v>1568077</v>
      </c>
      <c r="D50" s="36">
        <v>787137</v>
      </c>
      <c r="E50" s="37">
        <v>780940</v>
      </c>
      <c r="F50" s="42">
        <v>135973</v>
      </c>
      <c r="G50" s="37">
        <v>68225</v>
      </c>
      <c r="H50" s="37">
        <v>67748</v>
      </c>
      <c r="I50" s="37">
        <v>102</v>
      </c>
      <c r="J50" s="37">
        <v>42</v>
      </c>
      <c r="K50" s="37">
        <v>60</v>
      </c>
      <c r="L50" s="56">
        <v>509</v>
      </c>
      <c r="M50" s="56">
        <v>294</v>
      </c>
      <c r="N50" s="56">
        <v>215</v>
      </c>
      <c r="O50" s="38"/>
      <c r="P50" s="37">
        <v>1676195</v>
      </c>
      <c r="Q50" s="39">
        <v>0.9354979581731242</v>
      </c>
      <c r="R50" s="43">
        <v>125500</v>
      </c>
      <c r="S50" s="39">
        <v>1.0834501992031873</v>
      </c>
      <c r="T50" s="37">
        <v>540</v>
      </c>
      <c r="U50" s="40">
        <v>0.18888888888888888</v>
      </c>
      <c r="V50" s="37">
        <v>1650</v>
      </c>
      <c r="W50" s="40">
        <v>0.30848484848484847</v>
      </c>
    </row>
    <row r="51" spans="1:23" x14ac:dyDescent="0.45">
      <c r="A51" s="41" t="s">
        <v>56</v>
      </c>
      <c r="B51" s="36">
        <v>1620985</v>
      </c>
      <c r="C51" s="36">
        <v>1556979</v>
      </c>
      <c r="D51" s="36">
        <v>781487</v>
      </c>
      <c r="E51" s="37">
        <v>775492</v>
      </c>
      <c r="F51" s="42">
        <v>63259</v>
      </c>
      <c r="G51" s="37">
        <v>31751</v>
      </c>
      <c r="H51" s="37">
        <v>31508</v>
      </c>
      <c r="I51" s="37">
        <v>27</v>
      </c>
      <c r="J51" s="37">
        <v>10</v>
      </c>
      <c r="K51" s="37">
        <v>17</v>
      </c>
      <c r="L51" s="56">
        <v>720</v>
      </c>
      <c r="M51" s="56">
        <v>412</v>
      </c>
      <c r="N51" s="56">
        <v>308</v>
      </c>
      <c r="O51" s="38"/>
      <c r="P51" s="37">
        <v>1622295</v>
      </c>
      <c r="Q51" s="39">
        <v>0.95973851858015957</v>
      </c>
      <c r="R51" s="43">
        <v>55600</v>
      </c>
      <c r="S51" s="39">
        <v>1.1377517985611512</v>
      </c>
      <c r="T51" s="37">
        <v>300</v>
      </c>
      <c r="U51" s="40">
        <v>0.09</v>
      </c>
      <c r="V51" s="37">
        <v>4160</v>
      </c>
      <c r="W51" s="40">
        <v>0.17307692307692307</v>
      </c>
    </row>
    <row r="52" spans="1:23" x14ac:dyDescent="0.45">
      <c r="A52" s="41" t="s">
        <v>57</v>
      </c>
      <c r="B52" s="36">
        <v>2426440</v>
      </c>
      <c r="C52" s="36">
        <v>2225670</v>
      </c>
      <c r="D52" s="36">
        <v>1117511</v>
      </c>
      <c r="E52" s="37">
        <v>1108159</v>
      </c>
      <c r="F52" s="42">
        <v>200024</v>
      </c>
      <c r="G52" s="37">
        <v>100453</v>
      </c>
      <c r="H52" s="37">
        <v>99571</v>
      </c>
      <c r="I52" s="37">
        <v>233</v>
      </c>
      <c r="J52" s="37">
        <v>115</v>
      </c>
      <c r="K52" s="37">
        <v>118</v>
      </c>
      <c r="L52" s="56">
        <v>513</v>
      </c>
      <c r="M52" s="56">
        <v>318</v>
      </c>
      <c r="N52" s="56">
        <v>195</v>
      </c>
      <c r="O52" s="38"/>
      <c r="P52" s="37">
        <v>2407410</v>
      </c>
      <c r="Q52" s="39">
        <v>0.92450808129898931</v>
      </c>
      <c r="R52" s="43">
        <v>197100</v>
      </c>
      <c r="S52" s="39">
        <v>1.0148351090816845</v>
      </c>
      <c r="T52" s="37">
        <v>340</v>
      </c>
      <c r="U52" s="40">
        <v>0.68529411764705883</v>
      </c>
      <c r="V52" s="37">
        <v>6410</v>
      </c>
      <c r="W52" s="40">
        <v>8.0031201248049924E-2</v>
      </c>
    </row>
    <row r="53" spans="1:23" x14ac:dyDescent="0.45">
      <c r="A53" s="41" t="s">
        <v>58</v>
      </c>
      <c r="B53" s="36">
        <v>1970743</v>
      </c>
      <c r="C53" s="36">
        <v>1690328</v>
      </c>
      <c r="D53" s="36">
        <v>849775</v>
      </c>
      <c r="E53" s="37">
        <v>840553</v>
      </c>
      <c r="F53" s="42">
        <v>279347</v>
      </c>
      <c r="G53" s="37">
        <v>140436</v>
      </c>
      <c r="H53" s="37">
        <v>138911</v>
      </c>
      <c r="I53" s="37">
        <v>490</v>
      </c>
      <c r="J53" s="37">
        <v>242</v>
      </c>
      <c r="K53" s="37">
        <v>248</v>
      </c>
      <c r="L53" s="56">
        <v>578</v>
      </c>
      <c r="M53" s="56">
        <v>364</v>
      </c>
      <c r="N53" s="56">
        <v>214</v>
      </c>
      <c r="O53" s="38"/>
      <c r="P53" s="37">
        <v>1955425</v>
      </c>
      <c r="Q53" s="39">
        <v>0.86442998325172282</v>
      </c>
      <c r="R53" s="43">
        <v>305500</v>
      </c>
      <c r="S53" s="39">
        <v>0.91439279869067103</v>
      </c>
      <c r="T53" s="37">
        <v>1360</v>
      </c>
      <c r="U53" s="40">
        <v>0.36029411764705882</v>
      </c>
      <c r="V53" s="37">
        <v>7440</v>
      </c>
      <c r="W53" s="40">
        <v>7.7688172043010748E-2</v>
      </c>
    </row>
    <row r="55" spans="1:23" x14ac:dyDescent="0.45">
      <c r="A55" s="152" t="s">
        <v>129</v>
      </c>
      <c r="B55" s="152"/>
      <c r="C55" s="152"/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</row>
    <row r="56" spans="1:23" x14ac:dyDescent="0.45">
      <c r="A56" s="153" t="s">
        <v>159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</row>
    <row r="57" spans="1:23" x14ac:dyDescent="0.45">
      <c r="A57" s="153" t="s">
        <v>130</v>
      </c>
      <c r="B57" s="153"/>
      <c r="C57" s="153"/>
      <c r="D57" s="153"/>
      <c r="E57" s="153"/>
      <c r="F57" s="153"/>
      <c r="G57" s="153"/>
      <c r="H57" s="153"/>
      <c r="I57" s="153"/>
      <c r="J57" s="153"/>
      <c r="K57" s="153"/>
      <c r="L57" s="153"/>
      <c r="M57" s="153"/>
      <c r="N57" s="153"/>
      <c r="O57" s="153"/>
      <c r="P57" s="153"/>
      <c r="Q57" s="153"/>
      <c r="R57" s="153"/>
      <c r="S57" s="153"/>
    </row>
    <row r="58" spans="1:23" x14ac:dyDescent="0.45">
      <c r="A58" s="153" t="s">
        <v>131</v>
      </c>
      <c r="B58" s="153"/>
      <c r="C58" s="153"/>
      <c r="D58" s="153"/>
      <c r="E58" s="153"/>
      <c r="F58" s="153"/>
      <c r="G58" s="153"/>
      <c r="H58" s="153"/>
      <c r="I58" s="153"/>
      <c r="J58" s="153"/>
      <c r="K58" s="153"/>
      <c r="L58" s="153"/>
      <c r="M58" s="153"/>
      <c r="N58" s="153"/>
      <c r="O58" s="153"/>
      <c r="P58" s="153"/>
      <c r="Q58" s="153"/>
      <c r="R58" s="153"/>
      <c r="S58" s="153"/>
    </row>
    <row r="59" spans="1:23" ht="18" customHeight="1" x14ac:dyDescent="0.45">
      <c r="A59" s="152" t="s">
        <v>132</v>
      </c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</row>
    <row r="60" spans="1:23" x14ac:dyDescent="0.45">
      <c r="A60" s="22" t="s">
        <v>133</v>
      </c>
    </row>
    <row r="61" spans="1:23" x14ac:dyDescent="0.45">
      <c r="A61" s="22" t="s">
        <v>134</v>
      </c>
    </row>
  </sheetData>
  <mergeCells count="19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  <mergeCell ref="V2:W2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1" sqref="F21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135</v>
      </c>
    </row>
    <row r="2" spans="1:6" x14ac:dyDescent="0.45">
      <c r="D2" s="45" t="s">
        <v>136</v>
      </c>
    </row>
    <row r="3" spans="1:6" ht="36" x14ac:dyDescent="0.45">
      <c r="A3" s="41" t="s">
        <v>2</v>
      </c>
      <c r="B3" s="35" t="s">
        <v>137</v>
      </c>
      <c r="C3" s="46" t="s">
        <v>93</v>
      </c>
      <c r="D3" s="46" t="s">
        <v>94</v>
      </c>
      <c r="E3" s="24"/>
    </row>
    <row r="4" spans="1:6" x14ac:dyDescent="0.45">
      <c r="A4" s="28" t="s">
        <v>11</v>
      </c>
      <c r="B4" s="47">
        <f>SUM(B5:B51)</f>
        <v>12294115</v>
      </c>
      <c r="C4" s="47">
        <f t="shared" ref="C4:D4" si="0">SUM(C5:C51)</f>
        <v>6532164</v>
      </c>
      <c r="D4" s="47">
        <f t="shared" si="0"/>
        <v>5761951</v>
      </c>
      <c r="E4" s="48"/>
    </row>
    <row r="5" spans="1:6" x14ac:dyDescent="0.45">
      <c r="A5" s="41" t="s">
        <v>12</v>
      </c>
      <c r="B5" s="47">
        <f>SUM(C5:D5)</f>
        <v>622010</v>
      </c>
      <c r="C5" s="47">
        <v>329121</v>
      </c>
      <c r="D5" s="47">
        <v>292889</v>
      </c>
      <c r="E5" s="48"/>
    </row>
    <row r="6" spans="1:6" x14ac:dyDescent="0.45">
      <c r="A6" s="41" t="s">
        <v>13</v>
      </c>
      <c r="B6" s="47">
        <f t="shared" ref="B6:B51" si="1">SUM(C6:D6)</f>
        <v>127635</v>
      </c>
      <c r="C6" s="47">
        <v>67672</v>
      </c>
      <c r="D6" s="47">
        <v>59963</v>
      </c>
      <c r="E6" s="48"/>
    </row>
    <row r="7" spans="1:6" x14ac:dyDescent="0.45">
      <c r="A7" s="41" t="s">
        <v>14</v>
      </c>
      <c r="B7" s="47">
        <f t="shared" si="1"/>
        <v>136340</v>
      </c>
      <c r="C7" s="47">
        <v>72438</v>
      </c>
      <c r="D7" s="47">
        <v>63902</v>
      </c>
      <c r="E7" s="48"/>
    </row>
    <row r="8" spans="1:6" x14ac:dyDescent="0.45">
      <c r="A8" s="41" t="s">
        <v>15</v>
      </c>
      <c r="B8" s="47">
        <f t="shared" si="1"/>
        <v>279258</v>
      </c>
      <c r="C8" s="47">
        <v>151012</v>
      </c>
      <c r="D8" s="47">
        <v>128246</v>
      </c>
      <c r="E8" s="48"/>
    </row>
    <row r="9" spans="1:6" x14ac:dyDescent="0.45">
      <c r="A9" s="41" t="s">
        <v>16</v>
      </c>
      <c r="B9" s="47">
        <f t="shared" si="1"/>
        <v>109968</v>
      </c>
      <c r="C9" s="47">
        <v>57783</v>
      </c>
      <c r="D9" s="47">
        <v>52185</v>
      </c>
      <c r="E9" s="48"/>
    </row>
    <row r="10" spans="1:6" x14ac:dyDescent="0.45">
      <c r="A10" s="41" t="s">
        <v>17</v>
      </c>
      <c r="B10" s="47">
        <f t="shared" si="1"/>
        <v>114558</v>
      </c>
      <c r="C10" s="47">
        <v>59511</v>
      </c>
      <c r="D10" s="47">
        <v>55047</v>
      </c>
      <c r="E10" s="48"/>
    </row>
    <row r="11" spans="1:6" x14ac:dyDescent="0.45">
      <c r="A11" s="41" t="s">
        <v>18</v>
      </c>
      <c r="B11" s="47">
        <f t="shared" si="1"/>
        <v>202123</v>
      </c>
      <c r="C11" s="47">
        <v>105214</v>
      </c>
      <c r="D11" s="47">
        <v>96909</v>
      </c>
      <c r="E11" s="48"/>
    </row>
    <row r="12" spans="1:6" x14ac:dyDescent="0.45">
      <c r="A12" s="41" t="s">
        <v>19</v>
      </c>
      <c r="B12" s="47">
        <f t="shared" si="1"/>
        <v>272373</v>
      </c>
      <c r="C12" s="47">
        <v>145190</v>
      </c>
      <c r="D12" s="47">
        <v>127183</v>
      </c>
      <c r="E12" s="48"/>
      <c r="F12" s="1"/>
    </row>
    <row r="13" spans="1:6" x14ac:dyDescent="0.45">
      <c r="A13" s="44" t="s">
        <v>20</v>
      </c>
      <c r="B13" s="47">
        <f t="shared" si="1"/>
        <v>160736</v>
      </c>
      <c r="C13" s="47">
        <v>85170</v>
      </c>
      <c r="D13" s="47">
        <v>75566</v>
      </c>
      <c r="E13" s="24"/>
    </row>
    <row r="14" spans="1:6" x14ac:dyDescent="0.45">
      <c r="A14" s="41" t="s">
        <v>21</v>
      </c>
      <c r="B14" s="47">
        <f t="shared" si="1"/>
        <v>193603</v>
      </c>
      <c r="C14" s="47">
        <v>104105</v>
      </c>
      <c r="D14" s="47">
        <v>89498</v>
      </c>
    </row>
    <row r="15" spans="1:6" x14ac:dyDescent="0.45">
      <c r="A15" s="41" t="s">
        <v>22</v>
      </c>
      <c r="B15" s="47">
        <f t="shared" si="1"/>
        <v>594185</v>
      </c>
      <c r="C15" s="47">
        <v>316629</v>
      </c>
      <c r="D15" s="47">
        <v>277556</v>
      </c>
    </row>
    <row r="16" spans="1:6" x14ac:dyDescent="0.45">
      <c r="A16" s="41" t="s">
        <v>23</v>
      </c>
      <c r="B16" s="47">
        <f t="shared" si="1"/>
        <v>510380</v>
      </c>
      <c r="C16" s="47">
        <v>270761</v>
      </c>
      <c r="D16" s="47">
        <v>239619</v>
      </c>
    </row>
    <row r="17" spans="1:4" x14ac:dyDescent="0.45">
      <c r="A17" s="41" t="s">
        <v>24</v>
      </c>
      <c r="B17" s="47">
        <f t="shared" si="1"/>
        <v>1156429</v>
      </c>
      <c r="C17" s="47">
        <v>610484</v>
      </c>
      <c r="D17" s="47">
        <v>545945</v>
      </c>
    </row>
    <row r="18" spans="1:4" x14ac:dyDescent="0.45">
      <c r="A18" s="41" t="s">
        <v>25</v>
      </c>
      <c r="B18" s="47">
        <f t="shared" si="1"/>
        <v>744461</v>
      </c>
      <c r="C18" s="47">
        <v>396406</v>
      </c>
      <c r="D18" s="47">
        <v>348055</v>
      </c>
    </row>
    <row r="19" spans="1:4" x14ac:dyDescent="0.45">
      <c r="A19" s="41" t="s">
        <v>26</v>
      </c>
      <c r="B19" s="47">
        <f t="shared" si="1"/>
        <v>219377</v>
      </c>
      <c r="C19" s="47">
        <v>120665</v>
      </c>
      <c r="D19" s="47">
        <v>98712</v>
      </c>
    </row>
    <row r="20" spans="1:4" x14ac:dyDescent="0.45">
      <c r="A20" s="41" t="s">
        <v>27</v>
      </c>
      <c r="B20" s="47">
        <f t="shared" si="1"/>
        <v>108367</v>
      </c>
      <c r="C20" s="47">
        <v>56053</v>
      </c>
      <c r="D20" s="47">
        <v>52314</v>
      </c>
    </row>
    <row r="21" spans="1:4" x14ac:dyDescent="0.45">
      <c r="A21" s="41" t="s">
        <v>28</v>
      </c>
      <c r="B21" s="47">
        <f t="shared" si="1"/>
        <v>127843</v>
      </c>
      <c r="C21" s="47">
        <v>66996</v>
      </c>
      <c r="D21" s="47">
        <v>60847</v>
      </c>
    </row>
    <row r="22" spans="1:4" x14ac:dyDescent="0.45">
      <c r="A22" s="41" t="s">
        <v>29</v>
      </c>
      <c r="B22" s="47">
        <f t="shared" si="1"/>
        <v>94396</v>
      </c>
      <c r="C22" s="47">
        <v>48565</v>
      </c>
      <c r="D22" s="47">
        <v>45831</v>
      </c>
    </row>
    <row r="23" spans="1:4" x14ac:dyDescent="0.45">
      <c r="A23" s="41" t="s">
        <v>30</v>
      </c>
      <c r="B23" s="47">
        <f t="shared" si="1"/>
        <v>80670</v>
      </c>
      <c r="C23" s="47">
        <v>42589</v>
      </c>
      <c r="D23" s="47">
        <v>38081</v>
      </c>
    </row>
    <row r="24" spans="1:4" x14ac:dyDescent="0.45">
      <c r="A24" s="41" t="s">
        <v>31</v>
      </c>
      <c r="B24" s="47">
        <f t="shared" si="1"/>
        <v>196409</v>
      </c>
      <c r="C24" s="47">
        <v>104803</v>
      </c>
      <c r="D24" s="47">
        <v>91606</v>
      </c>
    </row>
    <row r="25" spans="1:4" x14ac:dyDescent="0.45">
      <c r="A25" s="41" t="s">
        <v>32</v>
      </c>
      <c r="B25" s="47">
        <f t="shared" si="1"/>
        <v>202127</v>
      </c>
      <c r="C25" s="47">
        <v>104076</v>
      </c>
      <c r="D25" s="47">
        <v>98051</v>
      </c>
    </row>
    <row r="26" spans="1:4" x14ac:dyDescent="0.45">
      <c r="A26" s="41" t="s">
        <v>33</v>
      </c>
      <c r="B26" s="47">
        <f t="shared" si="1"/>
        <v>311028</v>
      </c>
      <c r="C26" s="47">
        <v>163684</v>
      </c>
      <c r="D26" s="47">
        <v>147344</v>
      </c>
    </row>
    <row r="27" spans="1:4" x14ac:dyDescent="0.45">
      <c r="A27" s="41" t="s">
        <v>34</v>
      </c>
      <c r="B27" s="47">
        <f t="shared" si="1"/>
        <v>683602</v>
      </c>
      <c r="C27" s="47">
        <v>377735</v>
      </c>
      <c r="D27" s="47">
        <v>305867</v>
      </c>
    </row>
    <row r="28" spans="1:4" x14ac:dyDescent="0.45">
      <c r="A28" s="41" t="s">
        <v>35</v>
      </c>
      <c r="B28" s="47">
        <f t="shared" si="1"/>
        <v>170728</v>
      </c>
      <c r="C28" s="47">
        <v>89383</v>
      </c>
      <c r="D28" s="47">
        <v>81345</v>
      </c>
    </row>
    <row r="29" spans="1:4" x14ac:dyDescent="0.45">
      <c r="A29" s="41" t="s">
        <v>36</v>
      </c>
      <c r="B29" s="47">
        <f t="shared" si="1"/>
        <v>121154</v>
      </c>
      <c r="C29" s="47">
        <v>63126</v>
      </c>
      <c r="D29" s="47">
        <v>58028</v>
      </c>
    </row>
    <row r="30" spans="1:4" x14ac:dyDescent="0.45">
      <c r="A30" s="41" t="s">
        <v>37</v>
      </c>
      <c r="B30" s="47">
        <f t="shared" si="1"/>
        <v>262814</v>
      </c>
      <c r="C30" s="47">
        <v>141663</v>
      </c>
      <c r="D30" s="47">
        <v>121151</v>
      </c>
    </row>
    <row r="31" spans="1:4" x14ac:dyDescent="0.45">
      <c r="A31" s="41" t="s">
        <v>38</v>
      </c>
      <c r="B31" s="47">
        <f t="shared" si="1"/>
        <v>788849</v>
      </c>
      <c r="C31" s="47">
        <v>419978</v>
      </c>
      <c r="D31" s="47">
        <v>368871</v>
      </c>
    </row>
    <row r="32" spans="1:4" x14ac:dyDescent="0.45">
      <c r="A32" s="41" t="s">
        <v>39</v>
      </c>
      <c r="B32" s="47">
        <f t="shared" si="1"/>
        <v>503825</v>
      </c>
      <c r="C32" s="47">
        <v>265713</v>
      </c>
      <c r="D32" s="47">
        <v>238112</v>
      </c>
    </row>
    <row r="33" spans="1:4" x14ac:dyDescent="0.45">
      <c r="A33" s="41" t="s">
        <v>40</v>
      </c>
      <c r="B33" s="47">
        <f t="shared" si="1"/>
        <v>138127</v>
      </c>
      <c r="C33" s="47">
        <v>71939</v>
      </c>
      <c r="D33" s="47">
        <v>66188</v>
      </c>
    </row>
    <row r="34" spans="1:4" x14ac:dyDescent="0.45">
      <c r="A34" s="41" t="s">
        <v>41</v>
      </c>
      <c r="B34" s="47">
        <f t="shared" si="1"/>
        <v>101989</v>
      </c>
      <c r="C34" s="47">
        <v>53764</v>
      </c>
      <c r="D34" s="47">
        <v>48225</v>
      </c>
    </row>
    <row r="35" spans="1:4" x14ac:dyDescent="0.45">
      <c r="A35" s="41" t="s">
        <v>42</v>
      </c>
      <c r="B35" s="47">
        <f t="shared" si="1"/>
        <v>64807</v>
      </c>
      <c r="C35" s="47">
        <v>33734</v>
      </c>
      <c r="D35" s="47">
        <v>31073</v>
      </c>
    </row>
    <row r="36" spans="1:4" x14ac:dyDescent="0.45">
      <c r="A36" s="41" t="s">
        <v>43</v>
      </c>
      <c r="B36" s="47">
        <f t="shared" si="1"/>
        <v>75967</v>
      </c>
      <c r="C36" s="47">
        <v>40916</v>
      </c>
      <c r="D36" s="47">
        <v>35051</v>
      </c>
    </row>
    <row r="37" spans="1:4" x14ac:dyDescent="0.45">
      <c r="A37" s="41" t="s">
        <v>44</v>
      </c>
      <c r="B37" s="47">
        <f t="shared" si="1"/>
        <v>245459</v>
      </c>
      <c r="C37" s="47">
        <v>132914</v>
      </c>
      <c r="D37" s="47">
        <v>112545</v>
      </c>
    </row>
    <row r="38" spans="1:4" x14ac:dyDescent="0.45">
      <c r="A38" s="41" t="s">
        <v>45</v>
      </c>
      <c r="B38" s="47">
        <f t="shared" si="1"/>
        <v>317115</v>
      </c>
      <c r="C38" s="47">
        <v>166219</v>
      </c>
      <c r="D38" s="47">
        <v>150896</v>
      </c>
    </row>
    <row r="39" spans="1:4" x14ac:dyDescent="0.45">
      <c r="A39" s="41" t="s">
        <v>46</v>
      </c>
      <c r="B39" s="47">
        <f t="shared" si="1"/>
        <v>185631</v>
      </c>
      <c r="C39" s="47">
        <v>101685</v>
      </c>
      <c r="D39" s="47">
        <v>83946</v>
      </c>
    </row>
    <row r="40" spans="1:4" x14ac:dyDescent="0.45">
      <c r="A40" s="41" t="s">
        <v>47</v>
      </c>
      <c r="B40" s="47">
        <f t="shared" si="1"/>
        <v>98243</v>
      </c>
      <c r="C40" s="47">
        <v>51317</v>
      </c>
      <c r="D40" s="47">
        <v>46926</v>
      </c>
    </row>
    <row r="41" spans="1:4" x14ac:dyDescent="0.45">
      <c r="A41" s="41" t="s">
        <v>48</v>
      </c>
      <c r="B41" s="47">
        <f t="shared" si="1"/>
        <v>104837</v>
      </c>
      <c r="C41" s="47">
        <v>54695</v>
      </c>
      <c r="D41" s="47">
        <v>50142</v>
      </c>
    </row>
    <row r="42" spans="1:4" x14ac:dyDescent="0.45">
      <c r="A42" s="41" t="s">
        <v>49</v>
      </c>
      <c r="B42" s="47">
        <f t="shared" si="1"/>
        <v>158805</v>
      </c>
      <c r="C42" s="47">
        <v>81880</v>
      </c>
      <c r="D42" s="47">
        <v>76925</v>
      </c>
    </row>
    <row r="43" spans="1:4" x14ac:dyDescent="0.45">
      <c r="A43" s="41" t="s">
        <v>50</v>
      </c>
      <c r="B43" s="47">
        <f t="shared" si="1"/>
        <v>86080</v>
      </c>
      <c r="C43" s="47">
        <v>44293</v>
      </c>
      <c r="D43" s="47">
        <v>41787</v>
      </c>
    </row>
    <row r="44" spans="1:4" x14ac:dyDescent="0.45">
      <c r="A44" s="41" t="s">
        <v>51</v>
      </c>
      <c r="B44" s="47">
        <f t="shared" si="1"/>
        <v>524934</v>
      </c>
      <c r="C44" s="47">
        <v>284356</v>
      </c>
      <c r="D44" s="47">
        <v>240578</v>
      </c>
    </row>
    <row r="45" spans="1:4" x14ac:dyDescent="0.45">
      <c r="A45" s="41" t="s">
        <v>52</v>
      </c>
      <c r="B45" s="47">
        <f t="shared" si="1"/>
        <v>116046</v>
      </c>
      <c r="C45" s="47">
        <v>60085</v>
      </c>
      <c r="D45" s="47">
        <v>55961</v>
      </c>
    </row>
    <row r="46" spans="1:4" x14ac:dyDescent="0.45">
      <c r="A46" s="41" t="s">
        <v>53</v>
      </c>
      <c r="B46" s="47">
        <f t="shared" si="1"/>
        <v>151179</v>
      </c>
      <c r="C46" s="47">
        <v>80004</v>
      </c>
      <c r="D46" s="47">
        <v>71175</v>
      </c>
    </row>
    <row r="47" spans="1:4" x14ac:dyDescent="0.45">
      <c r="A47" s="41" t="s">
        <v>54</v>
      </c>
      <c r="B47" s="47">
        <f t="shared" si="1"/>
        <v>234197</v>
      </c>
      <c r="C47" s="47">
        <v>121032</v>
      </c>
      <c r="D47" s="47">
        <v>113165</v>
      </c>
    </row>
    <row r="48" spans="1:4" x14ac:dyDescent="0.45">
      <c r="A48" s="41" t="s">
        <v>55</v>
      </c>
      <c r="B48" s="47">
        <f t="shared" si="1"/>
        <v>139125</v>
      </c>
      <c r="C48" s="47">
        <v>73914</v>
      </c>
      <c r="D48" s="47">
        <v>65211</v>
      </c>
    </row>
    <row r="49" spans="1:4" x14ac:dyDescent="0.45">
      <c r="A49" s="41" t="s">
        <v>56</v>
      </c>
      <c r="B49" s="47">
        <f t="shared" si="1"/>
        <v>117802</v>
      </c>
      <c r="C49" s="47">
        <v>61886</v>
      </c>
      <c r="D49" s="47">
        <v>55916</v>
      </c>
    </row>
    <row r="50" spans="1:4" x14ac:dyDescent="0.45">
      <c r="A50" s="41" t="s">
        <v>57</v>
      </c>
      <c r="B50" s="47">
        <f t="shared" si="1"/>
        <v>204871</v>
      </c>
      <c r="C50" s="47">
        <v>109133</v>
      </c>
      <c r="D50" s="47">
        <v>95738</v>
      </c>
    </row>
    <row r="51" spans="1:4" x14ac:dyDescent="0.45">
      <c r="A51" s="41" t="s">
        <v>58</v>
      </c>
      <c r="B51" s="47">
        <f t="shared" si="1"/>
        <v>133653</v>
      </c>
      <c r="C51" s="47">
        <v>71873</v>
      </c>
      <c r="D51" s="47">
        <v>61780</v>
      </c>
    </row>
    <row r="53" spans="1:4" x14ac:dyDescent="0.45">
      <c r="A53" s="24" t="s">
        <v>138</v>
      </c>
    </row>
    <row r="54" spans="1:4" x14ac:dyDescent="0.45">
      <c r="A54" t="s">
        <v>139</v>
      </c>
    </row>
    <row r="55" spans="1:4" x14ac:dyDescent="0.45">
      <c r="A55" t="s">
        <v>140</v>
      </c>
    </row>
    <row r="56" spans="1:4" x14ac:dyDescent="0.45">
      <c r="A56" t="s">
        <v>141</v>
      </c>
    </row>
    <row r="57" spans="1:4" x14ac:dyDescent="0.45">
      <c r="A57" s="22" t="s">
        <v>142</v>
      </c>
    </row>
    <row r="58" spans="1:4" x14ac:dyDescent="0.45">
      <c r="A58" t="s">
        <v>143</v>
      </c>
    </row>
    <row r="59" spans="1:4" x14ac:dyDescent="0.45">
      <c r="A59" t="s">
        <v>144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DIGI-808455956-4064799</_dlc_DocId>
    <_dlc_DocIdUrl xmlns="89559dea-130d-4237-8e78-1ce7f44b9a24">
      <Url>https://digitalgojp.sharepoint.com/sites/digi_portal/_layouts/15/DocIdRedir.aspx?ID=DIGI-808455956-4064799</Url>
      <Description>DIGI-808455956-4064799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04173b98cac5886ce79db97a94886232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cede3e4a433a32dea90f3d8897ee8f90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F5390EB-78ED-43AD-AF36-DFF0F92F84BD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89559dea-130d-4237-8e78-1ce7f44b9a24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7C83325-4966-4FAE-970B-8DC26DD6B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2022-09-12T07:41:26Z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34338bd3-a38e-4650-9a1c-8ad255621e2d</vt:lpwstr>
  </property>
  <property fmtid="{D5CDD505-2E9C-101B-9397-08002B2CF9AE}" pid="4" name="MediaServiceImageTags">
    <vt:lpwstr/>
  </property>
</Properties>
</file>