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9040" windowHeight="15840"/>
  </bookViews>
  <sheets>
    <sheet name="進捗状況 (都道府県別)" sheetId="9" r:id="rId1"/>
    <sheet name="進捗状況（政令市・特別区）" sheetId="10" r:id="rId2"/>
    <sheet name="総接種回数" sheetId="11" r:id="rId3"/>
    <sheet name="一般接種" sheetId="12" r:id="rId4"/>
    <sheet name="医療従事者等" sheetId="13" r:id="rId5"/>
  </sheets>
  <definedNames>
    <definedName name="_xlnm.Print_Area" localSheetId="0">'進捗状況 (都道府県別)'!$A$1:$I$64</definedName>
    <definedName name="_xlnm.Print_Area" localSheetId="1">'進捗状況（政令市・特別区）'!$A$1:$I$46</definedName>
    <definedName name="_xlnm.Print_Area" localSheetId="2">総接種回数!$A$1:$AB$62</definedName>
  </definedNames>
  <calcPr calcId="19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7" i="11" l="1"/>
  <c r="AD7" i="11"/>
  <c r="B10" i="10"/>
  <c r="I39" i="10"/>
  <c r="G39" i="10"/>
  <c r="E39" i="10"/>
  <c r="I29" i="10"/>
  <c r="I25" i="10"/>
  <c r="I23" i="10"/>
  <c r="I21" i="10"/>
  <c r="I17" i="10"/>
  <c r="I15" i="10"/>
  <c r="I13" i="10"/>
  <c r="I11" i="10"/>
  <c r="G24" i="10"/>
  <c r="G23" i="10"/>
  <c r="G19" i="10"/>
  <c r="G16" i="10"/>
  <c r="G15" i="10"/>
  <c r="G11" i="10"/>
  <c r="I12" i="10"/>
  <c r="I14" i="10"/>
  <c r="I16" i="10"/>
  <c r="I18" i="10"/>
  <c r="I19" i="10"/>
  <c r="I20" i="10"/>
  <c r="I22" i="10"/>
  <c r="I24" i="10"/>
  <c r="I26" i="10"/>
  <c r="I27" i="10"/>
  <c r="I28" i="10"/>
  <c r="I30" i="10"/>
  <c r="G12" i="10"/>
  <c r="G13" i="10"/>
  <c r="G14" i="10"/>
  <c r="G17" i="10"/>
  <c r="G18" i="10"/>
  <c r="G20" i="10"/>
  <c r="G21" i="10"/>
  <c r="G22" i="10"/>
  <c r="G25" i="10"/>
  <c r="G26" i="10"/>
  <c r="G27" i="10"/>
  <c r="G28" i="10"/>
  <c r="G29" i="10"/>
  <c r="G3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B10" i="9" l="1"/>
  <c r="D10" i="9" l="1"/>
  <c r="D10" i="10"/>
  <c r="G7" i="11"/>
  <c r="D7" i="11"/>
  <c r="V8" i="11" l="1"/>
  <c r="AA7" i="11"/>
  <c r="I8" i="11"/>
  <c r="K8" i="11" s="1"/>
  <c r="T7" i="11"/>
  <c r="S7" i="11" l="1"/>
  <c r="Z7" i="11"/>
  <c r="X7" i="11"/>
  <c r="B3" i="12"/>
  <c r="P3" i="12"/>
  <c r="B3" i="11"/>
  <c r="Y7" i="11" l="1"/>
  <c r="L7" i="11"/>
  <c r="R7" i="11"/>
  <c r="C8" i="11" l="1"/>
  <c r="E8" i="11" s="1"/>
  <c r="F8" i="11"/>
  <c r="H8" i="11" s="1"/>
  <c r="C9" i="11"/>
  <c r="E9" i="11" s="1"/>
  <c r="F9" i="11"/>
  <c r="H9" i="11" s="1"/>
  <c r="I9" i="11"/>
  <c r="C10" i="11"/>
  <c r="E10" i="11" s="1"/>
  <c r="F10" i="11"/>
  <c r="H10" i="11" s="1"/>
  <c r="I10" i="11"/>
  <c r="K10" i="11" s="1"/>
  <c r="C11" i="11"/>
  <c r="E11" i="11" s="1"/>
  <c r="F11" i="11"/>
  <c r="H11" i="11" s="1"/>
  <c r="I11" i="11"/>
  <c r="K11" i="11" s="1"/>
  <c r="C12" i="11"/>
  <c r="E12" i="11" s="1"/>
  <c r="F12" i="11"/>
  <c r="H12" i="11" s="1"/>
  <c r="I12" i="11"/>
  <c r="K12" i="11" s="1"/>
  <c r="C13" i="11"/>
  <c r="E13" i="11" s="1"/>
  <c r="F13" i="11"/>
  <c r="H13" i="11" s="1"/>
  <c r="I13" i="11"/>
  <c r="K13" i="11" s="1"/>
  <c r="C14" i="11"/>
  <c r="E14" i="11" s="1"/>
  <c r="F14" i="11"/>
  <c r="H14" i="11" s="1"/>
  <c r="I14" i="11"/>
  <c r="K14" i="11" s="1"/>
  <c r="C15" i="11"/>
  <c r="E15" i="11" s="1"/>
  <c r="F15" i="11"/>
  <c r="H15" i="11" s="1"/>
  <c r="I15" i="11"/>
  <c r="K15" i="11" s="1"/>
  <c r="C16" i="11"/>
  <c r="E16" i="11" s="1"/>
  <c r="F16" i="11"/>
  <c r="H16" i="11" s="1"/>
  <c r="I16" i="11"/>
  <c r="K16" i="11" s="1"/>
  <c r="C17" i="11"/>
  <c r="E17" i="11" s="1"/>
  <c r="F17" i="11"/>
  <c r="H17" i="11" s="1"/>
  <c r="I17" i="11"/>
  <c r="K17" i="11" s="1"/>
  <c r="C18" i="11"/>
  <c r="E18" i="11" s="1"/>
  <c r="F18" i="11"/>
  <c r="H18" i="11" s="1"/>
  <c r="I18" i="11"/>
  <c r="K18" i="11" s="1"/>
  <c r="C19" i="11"/>
  <c r="E19" i="11" s="1"/>
  <c r="F19" i="11"/>
  <c r="H19" i="11" s="1"/>
  <c r="I19" i="11"/>
  <c r="K19" i="11" s="1"/>
  <c r="C20" i="11"/>
  <c r="E20" i="11" s="1"/>
  <c r="F20" i="11"/>
  <c r="H20" i="11" s="1"/>
  <c r="I20" i="11"/>
  <c r="K20" i="11" s="1"/>
  <c r="C21" i="11"/>
  <c r="E21" i="11" s="1"/>
  <c r="F21" i="11"/>
  <c r="H21" i="11" s="1"/>
  <c r="I21" i="11"/>
  <c r="K21" i="11" s="1"/>
  <c r="C22" i="11"/>
  <c r="E22" i="11" s="1"/>
  <c r="F22" i="11"/>
  <c r="H22" i="11" s="1"/>
  <c r="I22" i="11"/>
  <c r="K22" i="11" s="1"/>
  <c r="C23" i="11"/>
  <c r="E23" i="11" s="1"/>
  <c r="F23" i="11"/>
  <c r="H23" i="11" s="1"/>
  <c r="I23" i="11"/>
  <c r="K23" i="11" s="1"/>
  <c r="C24" i="11"/>
  <c r="E24" i="11" s="1"/>
  <c r="F24" i="11"/>
  <c r="H24" i="11" s="1"/>
  <c r="I24" i="11"/>
  <c r="K24" i="11" s="1"/>
  <c r="C25" i="11"/>
  <c r="E25" i="11" s="1"/>
  <c r="F25" i="11"/>
  <c r="H25" i="11" s="1"/>
  <c r="I25" i="11"/>
  <c r="K25" i="11" s="1"/>
  <c r="C26" i="11"/>
  <c r="E26" i="11" s="1"/>
  <c r="F26" i="11"/>
  <c r="H26" i="11" s="1"/>
  <c r="I26" i="11"/>
  <c r="K26" i="11" s="1"/>
  <c r="C27" i="11"/>
  <c r="E27" i="11" s="1"/>
  <c r="F27" i="11"/>
  <c r="H27" i="11" s="1"/>
  <c r="I27" i="11"/>
  <c r="K27" i="11" s="1"/>
  <c r="C28" i="11"/>
  <c r="E28" i="11" s="1"/>
  <c r="F28" i="11"/>
  <c r="H28" i="11" s="1"/>
  <c r="I28" i="11"/>
  <c r="K28" i="11" s="1"/>
  <c r="C29" i="11"/>
  <c r="E29" i="11" s="1"/>
  <c r="F29" i="11"/>
  <c r="H29" i="11" s="1"/>
  <c r="I29" i="11"/>
  <c r="K29" i="11" s="1"/>
  <c r="C30" i="11"/>
  <c r="E30" i="11" s="1"/>
  <c r="F30" i="11"/>
  <c r="H30" i="11" s="1"/>
  <c r="I30" i="11"/>
  <c r="K30" i="11" s="1"/>
  <c r="C31" i="11"/>
  <c r="E31" i="11" s="1"/>
  <c r="F31" i="11"/>
  <c r="H31" i="11" s="1"/>
  <c r="I31" i="11"/>
  <c r="K31" i="11" s="1"/>
  <c r="C32" i="11"/>
  <c r="E32" i="11" s="1"/>
  <c r="F32" i="11"/>
  <c r="H32" i="11" s="1"/>
  <c r="I32" i="11"/>
  <c r="K32" i="11" s="1"/>
  <c r="C33" i="11"/>
  <c r="E33" i="11" s="1"/>
  <c r="F33" i="11"/>
  <c r="H33" i="11" s="1"/>
  <c r="I33" i="11"/>
  <c r="K33" i="11" s="1"/>
  <c r="C34" i="11"/>
  <c r="E34" i="11" s="1"/>
  <c r="F34" i="11"/>
  <c r="H34" i="11" s="1"/>
  <c r="I34" i="11"/>
  <c r="K34" i="11" s="1"/>
  <c r="C35" i="11"/>
  <c r="E35" i="11" s="1"/>
  <c r="F35" i="11"/>
  <c r="H35" i="11" s="1"/>
  <c r="I35" i="11"/>
  <c r="K35" i="11" s="1"/>
  <c r="C36" i="11"/>
  <c r="E36" i="11" s="1"/>
  <c r="F36" i="11"/>
  <c r="H36" i="11" s="1"/>
  <c r="I36" i="11"/>
  <c r="K36" i="11" s="1"/>
  <c r="C37" i="11"/>
  <c r="E37" i="11" s="1"/>
  <c r="F37" i="11"/>
  <c r="H37" i="11" s="1"/>
  <c r="I37" i="11"/>
  <c r="K37" i="11" s="1"/>
  <c r="C38" i="11"/>
  <c r="E38" i="11" s="1"/>
  <c r="F38" i="11"/>
  <c r="H38" i="11" s="1"/>
  <c r="I38" i="11"/>
  <c r="K38" i="11" s="1"/>
  <c r="C39" i="11"/>
  <c r="E39" i="11" s="1"/>
  <c r="F39" i="11"/>
  <c r="H39" i="11" s="1"/>
  <c r="I39" i="11"/>
  <c r="K39" i="11" s="1"/>
  <c r="C40" i="11"/>
  <c r="E40" i="11" s="1"/>
  <c r="F40" i="11"/>
  <c r="H40" i="11" s="1"/>
  <c r="I40" i="11"/>
  <c r="K40" i="11" s="1"/>
  <c r="C41" i="11"/>
  <c r="E41" i="11" s="1"/>
  <c r="F41" i="11"/>
  <c r="H41" i="11" s="1"/>
  <c r="I41" i="11"/>
  <c r="K41" i="11" s="1"/>
  <c r="C42" i="11"/>
  <c r="E42" i="11" s="1"/>
  <c r="F42" i="11"/>
  <c r="H42" i="11" s="1"/>
  <c r="I42" i="11"/>
  <c r="K42" i="11" s="1"/>
  <c r="C43" i="11"/>
  <c r="E43" i="11" s="1"/>
  <c r="F43" i="11"/>
  <c r="H43" i="11" s="1"/>
  <c r="I43" i="11"/>
  <c r="K43" i="11" s="1"/>
  <c r="C44" i="11"/>
  <c r="E44" i="11" s="1"/>
  <c r="F44" i="11"/>
  <c r="H44" i="11" s="1"/>
  <c r="I44" i="11"/>
  <c r="K44" i="11" s="1"/>
  <c r="C45" i="11"/>
  <c r="E45" i="11" s="1"/>
  <c r="F45" i="11"/>
  <c r="H45" i="11" s="1"/>
  <c r="I45" i="11"/>
  <c r="K45" i="11" s="1"/>
  <c r="C46" i="11"/>
  <c r="E46" i="11" s="1"/>
  <c r="F46" i="11"/>
  <c r="H46" i="11" s="1"/>
  <c r="I46" i="11"/>
  <c r="K46" i="11" s="1"/>
  <c r="C47" i="11"/>
  <c r="E47" i="11" s="1"/>
  <c r="F47" i="11"/>
  <c r="H47" i="11" s="1"/>
  <c r="I47" i="11"/>
  <c r="K47" i="11" s="1"/>
  <c r="C48" i="11"/>
  <c r="E48" i="11" s="1"/>
  <c r="F48" i="11"/>
  <c r="H48" i="11" s="1"/>
  <c r="I48" i="11"/>
  <c r="K48" i="11" s="1"/>
  <c r="C49" i="11"/>
  <c r="E49" i="11" s="1"/>
  <c r="F49" i="11"/>
  <c r="H49" i="11" s="1"/>
  <c r="I49" i="11"/>
  <c r="K49" i="11" s="1"/>
  <c r="C50" i="11"/>
  <c r="E50" i="11" s="1"/>
  <c r="F50" i="11"/>
  <c r="H50" i="11" s="1"/>
  <c r="I50" i="11"/>
  <c r="K50" i="11" s="1"/>
  <c r="C51" i="11"/>
  <c r="E51" i="11" s="1"/>
  <c r="F51" i="11"/>
  <c r="H51" i="11" s="1"/>
  <c r="I51" i="11"/>
  <c r="K51" i="11" s="1"/>
  <c r="C52" i="11"/>
  <c r="E52" i="11" s="1"/>
  <c r="F52" i="11"/>
  <c r="H52" i="11" s="1"/>
  <c r="I52" i="11"/>
  <c r="K52" i="11" s="1"/>
  <c r="C53" i="11"/>
  <c r="E53" i="11" s="1"/>
  <c r="F53" i="11"/>
  <c r="H53" i="11" s="1"/>
  <c r="I53" i="11"/>
  <c r="K53" i="11" s="1"/>
  <c r="C54" i="11"/>
  <c r="E54" i="11" s="1"/>
  <c r="F54" i="11"/>
  <c r="H54" i="11" s="1"/>
  <c r="I54" i="11"/>
  <c r="K54" i="11" s="1"/>
  <c r="Q7" i="11"/>
  <c r="V2" i="12"/>
  <c r="V54" i="11"/>
  <c r="V53" i="11"/>
  <c r="V52" i="11"/>
  <c r="V51" i="11"/>
  <c r="V50" i="11"/>
  <c r="V49" i="11"/>
  <c r="V48" i="11"/>
  <c r="V47" i="11"/>
  <c r="V46" i="11"/>
  <c r="V45" i="11"/>
  <c r="V44" i="11"/>
  <c r="V43" i="11"/>
  <c r="V42" i="11"/>
  <c r="V41" i="11"/>
  <c r="V40" i="11"/>
  <c r="V39" i="11"/>
  <c r="V38" i="11"/>
  <c r="V37" i="11"/>
  <c r="V36" i="11"/>
  <c r="V35" i="11"/>
  <c r="V34" i="11"/>
  <c r="V33" i="11"/>
  <c r="V32" i="11"/>
  <c r="V31" i="11"/>
  <c r="V30" i="11"/>
  <c r="V29" i="11"/>
  <c r="V28" i="11"/>
  <c r="V27" i="11"/>
  <c r="V26" i="11"/>
  <c r="V25" i="11"/>
  <c r="V24" i="11"/>
  <c r="V23" i="11"/>
  <c r="V22" i="11"/>
  <c r="V21" i="11"/>
  <c r="V20" i="11"/>
  <c r="V19" i="11"/>
  <c r="V18" i="11"/>
  <c r="V17" i="11"/>
  <c r="V16" i="11"/>
  <c r="V15" i="11"/>
  <c r="V14" i="11"/>
  <c r="V13" i="11"/>
  <c r="V12" i="11"/>
  <c r="V11" i="11"/>
  <c r="V10" i="11"/>
  <c r="V9" i="11"/>
  <c r="K9" i="11" l="1"/>
  <c r="I7" i="11"/>
  <c r="K7" i="11" s="1"/>
  <c r="V7" i="11"/>
  <c r="B54" i="11"/>
  <c r="B53" i="11"/>
  <c r="B52" i="11"/>
  <c r="B51" i="11"/>
  <c r="B50" i="11"/>
  <c r="B49" i="11"/>
  <c r="B48" i="11"/>
  <c r="B47" i="11"/>
  <c r="B46" i="11"/>
  <c r="B45" i="11"/>
  <c r="B44" i="11"/>
  <c r="B43" i="11"/>
  <c r="B42" i="11"/>
  <c r="B41" i="11"/>
  <c r="B40" i="11"/>
  <c r="B39" i="11"/>
  <c r="B38" i="11"/>
  <c r="B37" i="11"/>
  <c r="B36" i="11"/>
  <c r="B35" i="11"/>
  <c r="B34" i="11"/>
  <c r="B33" i="11"/>
  <c r="B32" i="11"/>
  <c r="B31" i="11"/>
  <c r="B30" i="11"/>
  <c r="B29" i="11"/>
  <c r="B28" i="11"/>
  <c r="B27" i="11"/>
  <c r="B26" i="11"/>
  <c r="B25" i="11"/>
  <c r="B24" i="11"/>
  <c r="B23" i="11"/>
  <c r="B22" i="11"/>
  <c r="B21" i="11"/>
  <c r="B20" i="11"/>
  <c r="B19" i="11"/>
  <c r="B18" i="11"/>
  <c r="B17" i="11"/>
  <c r="B16" i="11"/>
  <c r="B15" i="11"/>
  <c r="B14" i="11"/>
  <c r="B13" i="11"/>
  <c r="B12" i="11"/>
  <c r="B11" i="11"/>
  <c r="B10" i="11"/>
  <c r="B9" i="11"/>
  <c r="B8" i="11"/>
  <c r="V6" i="12"/>
  <c r="C6" i="12"/>
  <c r="F7" i="11"/>
  <c r="H7" i="11" s="1"/>
  <c r="B6" i="12"/>
  <c r="C7" i="11" l="1"/>
  <c r="E7" i="11" s="1"/>
  <c r="W54" i="11"/>
  <c r="W53" i="11"/>
  <c r="W52" i="11"/>
  <c r="W51" i="11"/>
  <c r="W50" i="11"/>
  <c r="W49" i="11"/>
  <c r="W48" i="11"/>
  <c r="W47" i="11"/>
  <c r="W46" i="11"/>
  <c r="W45" i="11"/>
  <c r="W44" i="11"/>
  <c r="W43" i="11"/>
  <c r="W42" i="11"/>
  <c r="W41" i="11"/>
  <c r="W40" i="11"/>
  <c r="W39" i="11"/>
  <c r="W38" i="11"/>
  <c r="W37" i="11"/>
  <c r="W36" i="11"/>
  <c r="W35" i="11"/>
  <c r="W34" i="11"/>
  <c r="W33" i="11"/>
  <c r="W32" i="11"/>
  <c r="W31" i="11"/>
  <c r="W30" i="11"/>
  <c r="W29" i="11"/>
  <c r="W28" i="11"/>
  <c r="W27" i="11"/>
  <c r="W26" i="11"/>
  <c r="W25" i="11"/>
  <c r="W24" i="11"/>
  <c r="W23" i="11"/>
  <c r="W22" i="11"/>
  <c r="W21" i="11"/>
  <c r="W20" i="11"/>
  <c r="W19" i="11"/>
  <c r="W18" i="11"/>
  <c r="W17" i="11"/>
  <c r="W16" i="11"/>
  <c r="W15" i="11"/>
  <c r="W14" i="11"/>
  <c r="W13" i="11"/>
  <c r="W12" i="11"/>
  <c r="W11" i="11"/>
  <c r="W10" i="11"/>
  <c r="W9" i="11"/>
  <c r="N6" i="12"/>
  <c r="M6" i="12"/>
  <c r="L6" i="12"/>
  <c r="W6" i="12" s="1"/>
  <c r="I6" i="12"/>
  <c r="W8" i="11" l="1"/>
  <c r="W7" i="11"/>
  <c r="AB7" i="11" l="1"/>
  <c r="Y2" i="11"/>
  <c r="P7" i="11" l="1"/>
  <c r="O7" i="11"/>
  <c r="H5" i="10"/>
  <c r="B7" i="11" l="1"/>
  <c r="U7" i="11"/>
  <c r="M7" i="11" l="1"/>
  <c r="N7" i="11"/>
  <c r="B51" i="13"/>
  <c r="B50" i="13"/>
  <c r="B49" i="13"/>
  <c r="B48" i="13"/>
  <c r="B47" i="13"/>
  <c r="B46" i="13"/>
  <c r="B45" i="13"/>
  <c r="B44" i="13"/>
  <c r="B43" i="13"/>
  <c r="B42" i="13"/>
  <c r="B41" i="13"/>
  <c r="B40" i="13"/>
  <c r="B39" i="13"/>
  <c r="B38" i="13"/>
  <c r="B37" i="13"/>
  <c r="B36" i="13"/>
  <c r="B35" i="13"/>
  <c r="B34" i="13"/>
  <c r="B33" i="13"/>
  <c r="B32" i="13"/>
  <c r="B31" i="13"/>
  <c r="B30" i="13"/>
  <c r="B29" i="13"/>
  <c r="B28" i="13"/>
  <c r="B27" i="13"/>
  <c r="B26" i="13"/>
  <c r="B25" i="13"/>
  <c r="B24" i="13"/>
  <c r="B23" i="13"/>
  <c r="B22" i="13"/>
  <c r="B21" i="13"/>
  <c r="B20" i="13"/>
  <c r="B19" i="13"/>
  <c r="B18" i="13"/>
  <c r="B17" i="13"/>
  <c r="B16" i="13"/>
  <c r="B15" i="13"/>
  <c r="B14" i="13"/>
  <c r="B13" i="13"/>
  <c r="B12" i="13"/>
  <c r="B11" i="13"/>
  <c r="B10" i="13"/>
  <c r="B9" i="13"/>
  <c r="B8" i="13"/>
  <c r="B7" i="13"/>
  <c r="B6" i="13"/>
  <c r="B5" i="13"/>
  <c r="D4" i="13"/>
  <c r="C4" i="13"/>
  <c r="B4" i="13" l="1"/>
  <c r="R6" i="12"/>
  <c r="T6" i="12"/>
  <c r="U6" i="12" s="1"/>
  <c r="G6" i="12"/>
  <c r="H6" i="12"/>
  <c r="J6" i="12"/>
  <c r="K6" i="12"/>
  <c r="D6" i="12"/>
  <c r="P6" i="12"/>
  <c r="E6" i="12"/>
  <c r="Q6" i="12" l="1"/>
  <c r="F6" i="12"/>
  <c r="S6" i="12" s="1"/>
  <c r="I53" i="9" l="1"/>
  <c r="I50" i="9"/>
  <c r="I45" i="9"/>
  <c r="I42" i="9"/>
  <c r="I29" i="9"/>
  <c r="I26" i="9"/>
  <c r="I21" i="9"/>
  <c r="I18" i="9"/>
  <c r="I13" i="9"/>
  <c r="I44" i="9"/>
  <c r="I36" i="9"/>
  <c r="I34" i="9"/>
  <c r="I28" i="9"/>
  <c r="I20" i="9"/>
  <c r="I12" i="9"/>
  <c r="C10" i="10"/>
  <c r="E10" i="10" s="1"/>
  <c r="F10" i="10"/>
  <c r="H10" i="10"/>
  <c r="I52" i="9"/>
  <c r="F5" i="10"/>
  <c r="F34" i="10" s="1"/>
  <c r="H3" i="10"/>
  <c r="I11" i="9"/>
  <c r="I14" i="9"/>
  <c r="I15" i="9"/>
  <c r="I16" i="9"/>
  <c r="I17" i="9"/>
  <c r="I19" i="9"/>
  <c r="I22" i="9"/>
  <c r="I23" i="9"/>
  <c r="I24" i="9"/>
  <c r="I25" i="9"/>
  <c r="I27" i="9"/>
  <c r="I30" i="9"/>
  <c r="I31" i="9"/>
  <c r="I32" i="9"/>
  <c r="I33" i="9"/>
  <c r="I35" i="9"/>
  <c r="I37" i="9"/>
  <c r="I38" i="9"/>
  <c r="I39" i="9"/>
  <c r="I40" i="9"/>
  <c r="I41" i="9"/>
  <c r="I43" i="9"/>
  <c r="I46" i="9"/>
  <c r="I47" i="9"/>
  <c r="I48" i="9"/>
  <c r="I49" i="9"/>
  <c r="I51" i="9"/>
  <c r="I54" i="9"/>
  <c r="I55" i="9"/>
  <c r="I56" i="9"/>
  <c r="I57" i="9"/>
  <c r="H10" i="9"/>
  <c r="I10" i="9" s="1"/>
  <c r="H34" i="10"/>
  <c r="F10" i="9" l="1"/>
  <c r="G10" i="9" s="1"/>
  <c r="I10" i="10"/>
  <c r="G10" i="10"/>
  <c r="C10" i="9" l="1"/>
  <c r="E10" i="9" s="1"/>
</calcChain>
</file>

<file path=xl/sharedStrings.xml><?xml version="1.0" encoding="utf-8"?>
<sst xmlns="http://schemas.openxmlformats.org/spreadsheetml/2006/main" count="365" uniqueCount="160">
  <si>
    <t>３回目接種の進捗状況（都道府県別）</t>
    <rPh sb="1" eb="3">
      <t>カイメ</t>
    </rPh>
    <rPh sb="3" eb="5">
      <t>セッシュ</t>
    </rPh>
    <rPh sb="6" eb="8">
      <t>シンチョク</t>
    </rPh>
    <rPh sb="8" eb="10">
      <t>ジョウキョウ</t>
    </rPh>
    <rPh sb="11" eb="15">
      <t>トドウフケン</t>
    </rPh>
    <rPh sb="15" eb="16">
      <t>ベツ</t>
    </rPh>
    <phoneticPr fontId="2"/>
  </si>
  <si>
    <t>（単位：人口（人）、増加回数（回））</t>
    <rPh sb="1" eb="3">
      <t>タンイ</t>
    </rPh>
    <rPh sb="4" eb="6">
      <t>ジンコウ</t>
    </rPh>
    <rPh sb="7" eb="8">
      <t>ヒト</t>
    </rPh>
    <rPh sb="10" eb="12">
      <t>ゾウカ</t>
    </rPh>
    <rPh sb="12" eb="14">
      <t>カイスウ</t>
    </rPh>
    <rPh sb="15" eb="16">
      <t>カイ</t>
    </rPh>
    <rPh sb="16" eb="17">
      <t>マンカイ</t>
    </rPh>
    <phoneticPr fontId="2"/>
  </si>
  <si>
    <t>都道府県名</t>
    <rPh sb="0" eb="4">
      <t>トドウフケン</t>
    </rPh>
    <rPh sb="4" eb="5">
      <t>メイ</t>
    </rPh>
    <phoneticPr fontId="2"/>
  </si>
  <si>
    <t>人口</t>
    <rPh sb="0" eb="2">
      <t>ジンコウ</t>
    </rPh>
    <phoneticPr fontId="2"/>
  </si>
  <si>
    <t>累計接種回数</t>
    <rPh sb="0" eb="2">
      <t>ルイケイ</t>
    </rPh>
    <rPh sb="2" eb="4">
      <t>セッシュ</t>
    </rPh>
    <rPh sb="4" eb="6">
      <t>カイスウ</t>
    </rPh>
    <phoneticPr fontId="2"/>
  </si>
  <si>
    <t>（増加回数ベース）※1</t>
    <phoneticPr fontId="2"/>
  </si>
  <si>
    <t>（増加回数ベース）※2</t>
    <phoneticPr fontId="2"/>
  </si>
  <si>
    <t>接種回数</t>
    <rPh sb="0" eb="2">
      <t>セッシュ</t>
    </rPh>
    <rPh sb="2" eb="4">
      <t>カイスウ</t>
    </rPh>
    <phoneticPr fontId="2"/>
  </si>
  <si>
    <t>増加回数</t>
    <rPh sb="0" eb="2">
      <t>ゾウカ</t>
    </rPh>
    <rPh sb="2" eb="4">
      <t>カイスウ</t>
    </rPh>
    <phoneticPr fontId="2"/>
  </si>
  <si>
    <t>人口比</t>
    <rPh sb="0" eb="3">
      <t>ジンコウヒ</t>
    </rPh>
    <phoneticPr fontId="2"/>
  </si>
  <si>
    <t>人口比</t>
    <rPh sb="0" eb="2">
      <t>ジンコウ</t>
    </rPh>
    <rPh sb="2" eb="3">
      <t>ヒ</t>
    </rPh>
    <phoneticPr fontId="2"/>
  </si>
  <si>
    <t>合計</t>
    <rPh sb="0" eb="2">
      <t>ゴウケイ</t>
    </rPh>
    <phoneticPr fontId="2"/>
  </si>
  <si>
    <t>01 北海道</t>
  </si>
  <si>
    <t>02 青森県</t>
  </si>
  <si>
    <t>03 岩手県</t>
  </si>
  <si>
    <t>04 宮城県</t>
  </si>
  <si>
    <t>05 秋田県</t>
  </si>
  <si>
    <t>06 山形県</t>
  </si>
  <si>
    <t>07 福島県</t>
  </si>
  <si>
    <t>08 茨城県</t>
  </si>
  <si>
    <t>09 栃木県</t>
  </si>
  <si>
    <t>10 群馬県</t>
  </si>
  <si>
    <t>11 埼玉県</t>
  </si>
  <si>
    <t>12 千葉県</t>
  </si>
  <si>
    <t>13 東京都</t>
  </si>
  <si>
    <t>14 神奈川県</t>
  </si>
  <si>
    <t>15 新潟県</t>
  </si>
  <si>
    <t>16 富山県</t>
  </si>
  <si>
    <t>17 石川県</t>
  </si>
  <si>
    <t>18 福井県</t>
  </si>
  <si>
    <t>19 山梨県</t>
  </si>
  <si>
    <t>20 長野県</t>
  </si>
  <si>
    <t>21 岐阜県</t>
  </si>
  <si>
    <t>22 静岡県</t>
  </si>
  <si>
    <t>23 愛知県</t>
  </si>
  <si>
    <t>24 三重県</t>
  </si>
  <si>
    <t>25 滋賀県</t>
  </si>
  <si>
    <t>26 京都府</t>
  </si>
  <si>
    <t>27 大阪府</t>
  </si>
  <si>
    <t>28 兵庫県</t>
  </si>
  <si>
    <t>29 奈良県</t>
  </si>
  <si>
    <t>30 和歌山県</t>
  </si>
  <si>
    <t>31 鳥取県</t>
  </si>
  <si>
    <t>32 島根県</t>
  </si>
  <si>
    <t>33 岡山県</t>
  </si>
  <si>
    <t>34 広島県</t>
  </si>
  <si>
    <t>35 山口県</t>
  </si>
  <si>
    <t>36 徳島県</t>
  </si>
  <si>
    <t>37 香川県</t>
  </si>
  <si>
    <t>38 愛媛県</t>
  </si>
  <si>
    <t>39 高知県</t>
  </si>
  <si>
    <t>40 福岡県</t>
  </si>
  <si>
    <t>41 佐賀県</t>
  </si>
  <si>
    <t>42 長崎県</t>
  </si>
  <si>
    <t>43 熊本県</t>
  </si>
  <si>
    <t>44 大分県</t>
  </si>
  <si>
    <t>45 宮崎県</t>
  </si>
  <si>
    <t>46 鹿児島県</t>
  </si>
  <si>
    <t>47 沖縄県</t>
  </si>
  <si>
    <t>注：人口は、総務省が公表している、「令和3年住民基本台帳年齢階級別人口（市区町村別）」のうち、</t>
  </si>
  <si>
    <t>各市町村の性別及び年齢階級の数字を集計したものを使用</t>
    <phoneticPr fontId="2"/>
  </si>
  <si>
    <t>※1：前週同曜日の公表分との差を使用</t>
    <rPh sb="3" eb="5">
      <t>ゼンシュウ</t>
    </rPh>
    <rPh sb="5" eb="6">
      <t>ドウ</t>
    </rPh>
    <rPh sb="6" eb="8">
      <t>ヨウビ</t>
    </rPh>
    <rPh sb="9" eb="11">
      <t>コウヒョウ</t>
    </rPh>
    <rPh sb="11" eb="12">
      <t>ブン</t>
    </rPh>
    <rPh sb="14" eb="15">
      <t>サ</t>
    </rPh>
    <rPh sb="16" eb="18">
      <t>シヨウ</t>
    </rPh>
    <phoneticPr fontId="2"/>
  </si>
  <si>
    <t>※2：直近の公表分との差を使用。</t>
    <rPh sb="3" eb="5">
      <t>チョッキン</t>
    </rPh>
    <rPh sb="6" eb="8">
      <t>コウヒョウ</t>
    </rPh>
    <rPh sb="8" eb="9">
      <t>ブン</t>
    </rPh>
    <rPh sb="11" eb="12">
      <t>サ</t>
    </rPh>
    <rPh sb="13" eb="15">
      <t>シヨウ</t>
    </rPh>
    <phoneticPr fontId="2"/>
  </si>
  <si>
    <t>ただし、土日祝日直後の公表においては、直近の平日１日の入力数（直近の公表分とその翌日の集計値との差）を使用。</t>
    <phoneticPr fontId="2"/>
  </si>
  <si>
    <t>３回目接種の進捗状況（政令指定都市・特別区）</t>
    <rPh sb="1" eb="3">
      <t>カイメ</t>
    </rPh>
    <rPh sb="3" eb="5">
      <t>セッシュ</t>
    </rPh>
    <rPh sb="6" eb="8">
      <t>シンチョク</t>
    </rPh>
    <rPh sb="8" eb="10">
      <t>ジョウキョウ</t>
    </rPh>
    <rPh sb="11" eb="13">
      <t>セイレイ</t>
    </rPh>
    <rPh sb="13" eb="15">
      <t>シテイ</t>
    </rPh>
    <rPh sb="15" eb="17">
      <t>トシ</t>
    </rPh>
    <rPh sb="18" eb="21">
      <t>トクベツク</t>
    </rPh>
    <phoneticPr fontId="2"/>
  </si>
  <si>
    <t>（１）政令指定都市</t>
    <rPh sb="3" eb="5">
      <t>セイレイ</t>
    </rPh>
    <rPh sb="5" eb="7">
      <t>シテイ</t>
    </rPh>
    <rPh sb="7" eb="9">
      <t>トシ</t>
    </rPh>
    <phoneticPr fontId="2"/>
  </si>
  <si>
    <t>政令指定
都市名</t>
    <rPh sb="0" eb="2">
      <t>セイレイ</t>
    </rPh>
    <rPh sb="2" eb="4">
      <t>シテイ</t>
    </rPh>
    <rPh sb="5" eb="7">
      <t>トシ</t>
    </rPh>
    <rPh sb="7" eb="8">
      <t>メイ</t>
    </rPh>
    <phoneticPr fontId="2"/>
  </si>
  <si>
    <t>合計</t>
    <rPh sb="0" eb="2">
      <t>ゴウケイ</t>
    </rPh>
    <phoneticPr fontId="1"/>
  </si>
  <si>
    <t>札幌市</t>
  </si>
  <si>
    <t>仙台市</t>
  </si>
  <si>
    <t>さいたま市</t>
  </si>
  <si>
    <t>千葉市</t>
  </si>
  <si>
    <t>横浜市</t>
  </si>
  <si>
    <t>川崎市</t>
  </si>
  <si>
    <t>相模原市</t>
  </si>
  <si>
    <t>新潟市</t>
  </si>
  <si>
    <t>静岡市</t>
  </si>
  <si>
    <t>浜松市</t>
  </si>
  <si>
    <t>名古屋市</t>
  </si>
  <si>
    <t>京都市</t>
  </si>
  <si>
    <t>大阪市</t>
  </si>
  <si>
    <t>堺市</t>
  </si>
  <si>
    <t>神戸市</t>
  </si>
  <si>
    <t>岡山市</t>
  </si>
  <si>
    <t>広島市</t>
  </si>
  <si>
    <t>北九州市</t>
  </si>
  <si>
    <t>福岡市</t>
  </si>
  <si>
    <t>熊本市</t>
  </si>
  <si>
    <t>（２）特別区</t>
    <rPh sb="3" eb="6">
      <t>トクベツク</t>
    </rPh>
    <phoneticPr fontId="2"/>
  </si>
  <si>
    <t>注：人口は、総務省が公表している、「令和3年住民基本台帳年齢階級別人口（市区町村別）」のうち、</t>
    <rPh sb="0" eb="1">
      <t>チュウ</t>
    </rPh>
    <rPh sb="2" eb="4">
      <t>ジンコウ</t>
    </rPh>
    <rPh sb="6" eb="9">
      <t>ソウムショウ</t>
    </rPh>
    <rPh sb="10" eb="12">
      <t>コウヒョウ</t>
    </rPh>
    <rPh sb="18" eb="20">
      <t>レイワ</t>
    </rPh>
    <rPh sb="21" eb="22">
      <t>ネン</t>
    </rPh>
    <rPh sb="22" eb="24">
      <t>ジュウミン</t>
    </rPh>
    <rPh sb="24" eb="26">
      <t>キホン</t>
    </rPh>
    <rPh sb="26" eb="28">
      <t>ダイチョウ</t>
    </rPh>
    <rPh sb="28" eb="30">
      <t>ネンレイ</t>
    </rPh>
    <rPh sb="30" eb="32">
      <t>カイキュウ</t>
    </rPh>
    <rPh sb="32" eb="33">
      <t>ベツ</t>
    </rPh>
    <rPh sb="33" eb="35">
      <t>ジンコウ</t>
    </rPh>
    <rPh sb="36" eb="38">
      <t>シク</t>
    </rPh>
    <rPh sb="38" eb="40">
      <t>チョウソン</t>
    </rPh>
    <rPh sb="40" eb="41">
      <t>ベツ</t>
    </rPh>
    <phoneticPr fontId="2"/>
  </si>
  <si>
    <t>各市町村の性別及び年齢階級の数字を集計したものを使用</t>
  </si>
  <si>
    <t>※2：直近の公表分との差を使用</t>
    <rPh sb="3" eb="5">
      <t>チョッキン</t>
    </rPh>
    <rPh sb="6" eb="8">
      <t>コウヒョウ</t>
    </rPh>
    <rPh sb="8" eb="9">
      <t>ブン</t>
    </rPh>
    <rPh sb="11" eb="12">
      <t>サ</t>
    </rPh>
    <rPh sb="13" eb="15">
      <t>シヨウ</t>
    </rPh>
    <phoneticPr fontId="2"/>
  </si>
  <si>
    <t>これまでのワクチン総接種回数（都道府県別）</t>
    <rPh sb="9" eb="10">
      <t>ソウ</t>
    </rPh>
    <rPh sb="10" eb="12">
      <t>セッシュ</t>
    </rPh>
    <rPh sb="12" eb="14">
      <t>カイスウ</t>
    </rPh>
    <rPh sb="15" eb="19">
      <t>トドウフケン</t>
    </rPh>
    <rPh sb="19" eb="20">
      <t>ベツ</t>
    </rPh>
    <phoneticPr fontId="2"/>
  </si>
  <si>
    <t>内１回目</t>
    <rPh sb="0" eb="1">
      <t>ウチ</t>
    </rPh>
    <phoneticPr fontId="2"/>
  </si>
  <si>
    <t>内２回目</t>
    <rPh sb="0" eb="1">
      <t>ウチ</t>
    </rPh>
    <phoneticPr fontId="2"/>
  </si>
  <si>
    <t>内３回目</t>
    <rPh sb="0" eb="1">
      <t>ウチ</t>
    </rPh>
    <phoneticPr fontId="2"/>
  </si>
  <si>
    <t>内４回目</t>
    <phoneticPr fontId="2"/>
  </si>
  <si>
    <t>内12月分</t>
    <rPh sb="0" eb="1">
      <t>ウチ</t>
    </rPh>
    <rPh sb="3" eb="4">
      <t>ガツ</t>
    </rPh>
    <rPh sb="4" eb="5">
      <t>ブン</t>
    </rPh>
    <phoneticPr fontId="2"/>
  </si>
  <si>
    <t>内1月分</t>
    <rPh sb="0" eb="1">
      <t>ウチ</t>
    </rPh>
    <rPh sb="2" eb="3">
      <t>ガツ</t>
    </rPh>
    <rPh sb="3" eb="4">
      <t>ブン</t>
    </rPh>
    <phoneticPr fontId="2"/>
  </si>
  <si>
    <t>内2月分</t>
    <rPh sb="0" eb="1">
      <t>ウチ</t>
    </rPh>
    <rPh sb="2" eb="3">
      <t>ガツ</t>
    </rPh>
    <rPh sb="3" eb="4">
      <t>ブン</t>
    </rPh>
    <phoneticPr fontId="2"/>
  </si>
  <si>
    <t>内3月分</t>
    <rPh sb="0" eb="1">
      <t>ウチ</t>
    </rPh>
    <rPh sb="2" eb="3">
      <t>ガツ</t>
    </rPh>
    <rPh sb="3" eb="4">
      <t>ブン</t>
    </rPh>
    <phoneticPr fontId="2"/>
  </si>
  <si>
    <t>内4月分</t>
  </si>
  <si>
    <t>内5月分</t>
    <phoneticPr fontId="2"/>
  </si>
  <si>
    <t>内6月分</t>
  </si>
  <si>
    <t>内7月分</t>
    <phoneticPr fontId="2"/>
  </si>
  <si>
    <t>内5月分</t>
    <rPh sb="0" eb="1">
      <t>ウチ</t>
    </rPh>
    <rPh sb="2" eb="3">
      <t>ガツ</t>
    </rPh>
    <rPh sb="3" eb="4">
      <t>ブン</t>
    </rPh>
    <phoneticPr fontId="2"/>
  </si>
  <si>
    <t>内6月分</t>
    <rPh sb="0" eb="1">
      <t>ウチ</t>
    </rPh>
    <rPh sb="2" eb="3">
      <t>ガツ</t>
    </rPh>
    <rPh sb="3" eb="4">
      <t>ブン</t>
    </rPh>
    <phoneticPr fontId="2"/>
  </si>
  <si>
    <t>内7月分</t>
    <rPh sb="0" eb="1">
      <t>ウチ</t>
    </rPh>
    <rPh sb="2" eb="3">
      <t>ガツ</t>
    </rPh>
    <rPh sb="3" eb="4">
      <t>ブン</t>
    </rPh>
    <phoneticPr fontId="2"/>
  </si>
  <si>
    <t>接種率</t>
    <rPh sb="0" eb="2">
      <t>セッシュ</t>
    </rPh>
    <rPh sb="2" eb="3">
      <t>リツ</t>
    </rPh>
    <phoneticPr fontId="2"/>
  </si>
  <si>
    <t>接種回数</t>
    <phoneticPr fontId="2"/>
  </si>
  <si>
    <t>参考：人口</t>
    <rPh sb="0" eb="2">
      <t>サンコウ</t>
    </rPh>
    <rPh sb="3" eb="5">
      <t>ジンコウ</t>
    </rPh>
    <phoneticPr fontId="2"/>
  </si>
  <si>
    <t>注：１回目及び２回目は、接種回数は一般接種（高齢者含む）と医療従事者等の合計。</t>
    <rPh sb="0" eb="1">
      <t>チュウ</t>
    </rPh>
    <rPh sb="3" eb="5">
      <t>カイメ</t>
    </rPh>
    <rPh sb="5" eb="6">
      <t>オヨ</t>
    </rPh>
    <rPh sb="8" eb="10">
      <t>カイメ</t>
    </rPh>
    <rPh sb="12" eb="14">
      <t>セッシュ</t>
    </rPh>
    <rPh sb="14" eb="16">
      <t>カイスウ</t>
    </rPh>
    <rPh sb="17" eb="19">
      <t>イッパン</t>
    </rPh>
    <rPh sb="19" eb="21">
      <t>セッシュ</t>
    </rPh>
    <rPh sb="22" eb="25">
      <t>コウレイシャ</t>
    </rPh>
    <rPh sb="25" eb="26">
      <t>フク</t>
    </rPh>
    <rPh sb="29" eb="31">
      <t>イリョウ</t>
    </rPh>
    <rPh sb="31" eb="34">
      <t>ジュウジシャ</t>
    </rPh>
    <rPh sb="34" eb="35">
      <t>トウ</t>
    </rPh>
    <rPh sb="36" eb="38">
      <t>ゴウケイ</t>
    </rPh>
    <phoneticPr fontId="2"/>
  </si>
  <si>
    <t>　　一般接種（高齢者含む）はワクチン接種記録システム(VRS)への報告と、</t>
    <rPh sb="7" eb="10">
      <t>コウレイシャ</t>
    </rPh>
    <rPh sb="10" eb="11">
      <t>フク</t>
    </rPh>
    <phoneticPr fontId="2"/>
  </si>
  <si>
    <t>　　医療従事者等はワクチン接種円滑化システム（V-SYS）への報告を、公表日で集計したもの。</t>
    <rPh sb="39" eb="41">
      <t>シュウケイ</t>
    </rPh>
    <phoneticPr fontId="2"/>
  </si>
  <si>
    <t>注：３回目は、ワクチン接種記録システム（VRS）への報告を、公表日で集計したもの。</t>
    <rPh sb="0" eb="1">
      <t>チュウ</t>
    </rPh>
    <rPh sb="3" eb="5">
      <t>カイメ</t>
    </rPh>
    <rPh sb="11" eb="13">
      <t>セッシュ</t>
    </rPh>
    <rPh sb="13" eb="15">
      <t>キロク</t>
    </rPh>
    <rPh sb="26" eb="28">
      <t>ホウコク</t>
    </rPh>
    <rPh sb="30" eb="32">
      <t>コウヒョウ</t>
    </rPh>
    <rPh sb="32" eb="33">
      <t>ビ</t>
    </rPh>
    <rPh sb="34" eb="36">
      <t>シュウケイ</t>
    </rPh>
    <phoneticPr fontId="2"/>
  </si>
  <si>
    <t>　　月ごとの内訳は、公表日時点で、各月を接種日とする接種実績を集計したもの。</t>
    <rPh sb="2" eb="3">
      <t>ツキ</t>
    </rPh>
    <rPh sb="6" eb="8">
      <t>ウチワケ</t>
    </rPh>
    <rPh sb="10" eb="12">
      <t>コウヒョウ</t>
    </rPh>
    <rPh sb="12" eb="13">
      <t>ビ</t>
    </rPh>
    <rPh sb="13" eb="15">
      <t>ジテン</t>
    </rPh>
    <rPh sb="17" eb="19">
      <t>カクツキ</t>
    </rPh>
    <rPh sb="20" eb="22">
      <t>セッシュ</t>
    </rPh>
    <rPh sb="22" eb="23">
      <t>ビ</t>
    </rPh>
    <rPh sb="26" eb="28">
      <t>セッシュ</t>
    </rPh>
    <rPh sb="28" eb="30">
      <t>ジッセキ</t>
    </rPh>
    <rPh sb="31" eb="33">
      <t>シュウケイ</t>
    </rPh>
    <phoneticPr fontId="2"/>
  </si>
  <si>
    <r>
      <t>これまでのワクチン総接種回数およびワクチン供給量（</t>
    </r>
    <r>
      <rPr>
        <sz val="11"/>
        <rFont val="游ゴシック"/>
        <family val="3"/>
        <charset val="128"/>
        <scheme val="minor"/>
      </rPr>
      <t>一般接種（高齢者含む）、都道府県別）</t>
    </r>
    <rPh sb="9" eb="10">
      <t>ソウ</t>
    </rPh>
    <rPh sb="10" eb="12">
      <t>セッシュ</t>
    </rPh>
    <rPh sb="12" eb="14">
      <t>カイスウ</t>
    </rPh>
    <rPh sb="21" eb="24">
      <t>キョウキュウリョウ</t>
    </rPh>
    <rPh sb="25" eb="27">
      <t>イッパン</t>
    </rPh>
    <rPh sb="27" eb="29">
      <t>セッシュ</t>
    </rPh>
    <rPh sb="30" eb="33">
      <t>コウレイシャ</t>
    </rPh>
    <rPh sb="33" eb="34">
      <t>フク</t>
    </rPh>
    <rPh sb="37" eb="41">
      <t>トドウフケン</t>
    </rPh>
    <rPh sb="41" eb="42">
      <t>ベツ</t>
    </rPh>
    <phoneticPr fontId="2"/>
  </si>
  <si>
    <r>
      <t>ファイザー社</t>
    </r>
    <r>
      <rPr>
        <sz val="8"/>
        <color theme="1"/>
        <rFont val="游ゴシック"/>
        <family val="3"/>
        <charset val="128"/>
        <scheme val="minor"/>
      </rPr>
      <t>※6</t>
    </r>
    <phoneticPr fontId="2"/>
  </si>
  <si>
    <t>アストラゼネカ社</t>
    <rPh sb="7" eb="8">
      <t>シャ</t>
    </rPh>
    <phoneticPr fontId="2"/>
  </si>
  <si>
    <t>武田社（ノババックス）</t>
    <rPh sb="0" eb="2">
      <t>タケダ</t>
    </rPh>
    <rPh sb="2" eb="3">
      <t>シャ</t>
    </rPh>
    <phoneticPr fontId="2"/>
  </si>
  <si>
    <t xml:space="preserve"> ファイザー社※5※6 </t>
    <phoneticPr fontId="2"/>
  </si>
  <si>
    <t>武田社（ノババックス）</t>
  </si>
  <si>
    <t>計</t>
    <rPh sb="0" eb="1">
      <t>ケイ</t>
    </rPh>
    <phoneticPr fontId="2"/>
  </si>
  <si>
    <t>ワクチン
累積供給量</t>
    <phoneticPr fontId="2"/>
  </si>
  <si>
    <r>
      <t>対供給量
接種率</t>
    </r>
    <r>
      <rPr>
        <sz val="8"/>
        <color theme="1"/>
        <rFont val="游ゴシック"/>
        <family val="3"/>
        <charset val="128"/>
        <scheme val="minor"/>
      </rPr>
      <t>※3</t>
    </r>
    <rPh sb="0" eb="1">
      <t>タイ</t>
    </rPh>
    <rPh sb="1" eb="4">
      <t>キョウキュウリョウセッシュリツ</t>
    </rPh>
    <phoneticPr fontId="2"/>
  </si>
  <si>
    <r>
      <t>ワクチン
累積供給量</t>
    </r>
    <r>
      <rPr>
        <sz val="8"/>
        <color theme="1"/>
        <rFont val="游ゴシック"/>
        <family val="3"/>
        <charset val="128"/>
        <scheme val="minor"/>
      </rPr>
      <t>※2</t>
    </r>
    <rPh sb="5" eb="7">
      <t>ルイセキ</t>
    </rPh>
    <rPh sb="7" eb="10">
      <t>キョウキュウリョウ</t>
    </rPh>
    <phoneticPr fontId="2"/>
  </si>
  <si>
    <r>
      <t>対供給量
接種率</t>
    </r>
    <r>
      <rPr>
        <sz val="8"/>
        <color theme="1"/>
        <rFont val="游ゴシック"/>
        <family val="3"/>
        <charset val="128"/>
        <scheme val="minor"/>
      </rPr>
      <t>※3</t>
    </r>
    <phoneticPr fontId="2"/>
  </si>
  <si>
    <t>ワクチン
累積供給量</t>
  </si>
  <si>
    <t>全国</t>
    <rPh sb="0" eb="2">
      <t>ゼンコク</t>
    </rPh>
    <phoneticPr fontId="2"/>
  </si>
  <si>
    <t>注：ワクチン接種記録システム(VRS)への報告を居住地の都道府県別に集計。</t>
    <rPh sb="0" eb="1">
      <t>チュウ</t>
    </rPh>
    <rPh sb="8" eb="10">
      <t>キロク</t>
    </rPh>
    <rPh sb="21" eb="23">
      <t>ホウコク</t>
    </rPh>
    <phoneticPr fontId="2"/>
  </si>
  <si>
    <t>※2：職域接種等の会場の種別を問わず、ワクチンが配送された先の施設が所在する都道府県ごとに集計。</t>
    <rPh sb="3" eb="5">
      <t>ショクイキ</t>
    </rPh>
    <rPh sb="5" eb="7">
      <t>セッシュ</t>
    </rPh>
    <rPh sb="7" eb="8">
      <t>トウ</t>
    </rPh>
    <rPh sb="9" eb="11">
      <t>カイジョウ</t>
    </rPh>
    <rPh sb="12" eb="14">
      <t>シュベツ</t>
    </rPh>
    <rPh sb="15" eb="16">
      <t>ト</t>
    </rPh>
    <rPh sb="24" eb="26">
      <t>ハイソウ</t>
    </rPh>
    <rPh sb="29" eb="30">
      <t>サキ</t>
    </rPh>
    <rPh sb="31" eb="33">
      <t>シセツ</t>
    </rPh>
    <rPh sb="34" eb="36">
      <t>ショザイ</t>
    </rPh>
    <rPh sb="38" eb="42">
      <t>トドウフケン</t>
    </rPh>
    <rPh sb="45" eb="47">
      <t>シュウケイ</t>
    </rPh>
    <phoneticPr fontId="2"/>
  </si>
  <si>
    <t>※3：VRSに登録された接種回数を、ワクチン接種円滑化システム(V-SYS)に登録されたワクチンの累計供給量で除したもの。</t>
    <phoneticPr fontId="2"/>
  </si>
  <si>
    <t>※4：一般接種用の1、2回目向け供給が対象。</t>
  </si>
  <si>
    <t>※5：ファイザー社から無償提供された、2020年東京オリンピック・パラリンピック競技大会関係者分を含む。</t>
    <phoneticPr fontId="2"/>
  </si>
  <si>
    <t>※6：小児（5-11歳）対象の接種およびワクチンも含む</t>
  </si>
  <si>
    <t>これまでのワクチン総接種回数（医療従事者等、都道府県別）</t>
    <rPh sb="9" eb="10">
      <t>ソウ</t>
    </rPh>
    <rPh sb="10" eb="12">
      <t>セッシュ</t>
    </rPh>
    <rPh sb="12" eb="14">
      <t>カイスウ</t>
    </rPh>
    <rPh sb="15" eb="17">
      <t>イリョウ</t>
    </rPh>
    <rPh sb="17" eb="20">
      <t>ジュウジシャ</t>
    </rPh>
    <rPh sb="20" eb="21">
      <t>トウ</t>
    </rPh>
    <rPh sb="22" eb="26">
      <t>トドウフケン</t>
    </rPh>
    <rPh sb="26" eb="27">
      <t>ベツ</t>
    </rPh>
    <phoneticPr fontId="2"/>
  </si>
  <si>
    <t>（8月2日公表時点）</t>
    <rPh sb="2" eb="3">
      <t>ガツ</t>
    </rPh>
    <rPh sb="4" eb="5">
      <t>ニチ</t>
    </rPh>
    <rPh sb="5" eb="7">
      <t>コウヒョウ</t>
    </rPh>
    <rPh sb="7" eb="9">
      <t>ジテン</t>
    </rPh>
    <phoneticPr fontId="2"/>
  </si>
  <si>
    <t>接種回数
（7月30日まで）</t>
    <rPh sb="0" eb="2">
      <t>セッシュ</t>
    </rPh>
    <rPh sb="2" eb="4">
      <t>カイスウ</t>
    </rPh>
    <rPh sb="7" eb="8">
      <t>ガツ</t>
    </rPh>
    <rPh sb="10" eb="11">
      <t>ニチ</t>
    </rPh>
    <phoneticPr fontId="2"/>
  </si>
  <si>
    <t>注：ワクチン接種円滑化システム（V-SYS）への報告（17時時点）を</t>
    <rPh sb="6" eb="8">
      <t>セッシュ</t>
    </rPh>
    <rPh sb="8" eb="11">
      <t>エンカツカ</t>
    </rPh>
    <rPh sb="24" eb="26">
      <t>ホウコク</t>
    </rPh>
    <rPh sb="29" eb="30">
      <t>ジ</t>
    </rPh>
    <rPh sb="30" eb="32">
      <t>ジテン</t>
    </rPh>
    <phoneticPr fontId="2"/>
  </si>
  <si>
    <r>
      <t>　　接種実施機関所在地の都道府県別に集計（</t>
    </r>
    <r>
      <rPr>
        <sz val="11"/>
        <rFont val="游ゴシック"/>
        <family val="3"/>
        <charset val="128"/>
        <scheme val="minor"/>
      </rPr>
      <t>高齢者、基礎疾患保有者、その他</t>
    </r>
    <r>
      <rPr>
        <sz val="11"/>
        <color theme="1"/>
        <rFont val="游ゴシック"/>
        <family val="2"/>
        <charset val="128"/>
        <scheme val="minor"/>
      </rPr>
      <t>を除く）。</t>
    </r>
    <rPh sb="2" eb="4">
      <t>セッシュ</t>
    </rPh>
    <rPh sb="4" eb="6">
      <t>ジッシ</t>
    </rPh>
    <rPh sb="6" eb="8">
      <t>キカン</t>
    </rPh>
    <rPh sb="8" eb="11">
      <t>ショザイチ</t>
    </rPh>
    <rPh sb="12" eb="16">
      <t>トドウフケン</t>
    </rPh>
    <rPh sb="16" eb="17">
      <t>ベツ</t>
    </rPh>
    <rPh sb="21" eb="24">
      <t>コウレイシャ</t>
    </rPh>
    <rPh sb="25" eb="27">
      <t>キソ</t>
    </rPh>
    <rPh sb="27" eb="29">
      <t>シッカン</t>
    </rPh>
    <rPh sb="29" eb="32">
      <t>ホユウシャ</t>
    </rPh>
    <rPh sb="35" eb="36">
      <t>ホカ</t>
    </rPh>
    <phoneticPr fontId="2"/>
  </si>
  <si>
    <t>　　医療従事者等向け優先接種の接種実績は、45都道府県は7月21日時点まで、兵庫県、沖縄県は７月27日時点までの実績を集計。</t>
    <phoneticPr fontId="2"/>
  </si>
  <si>
    <t>　　高齢者施設等従事者向け優先接種の接種実績は、７月30日時点までの実績を集計。</t>
    <phoneticPr fontId="2"/>
  </si>
  <si>
    <r>
      <t>　　</t>
    </r>
    <r>
      <rPr>
        <sz val="11"/>
        <rFont val="游ゴシック"/>
        <family val="3"/>
        <charset val="128"/>
        <scheme val="minor"/>
      </rPr>
      <t>医療従事者等は、令和３年７月30日で集計を終了。</t>
    </r>
    <rPh sb="10" eb="12">
      <t>レイワ</t>
    </rPh>
    <rPh sb="13" eb="14">
      <t>ネン</t>
    </rPh>
    <rPh sb="15" eb="16">
      <t>ガツ</t>
    </rPh>
    <rPh sb="18" eb="19">
      <t>ニチ</t>
    </rPh>
    <rPh sb="20" eb="22">
      <t>シュウケイ</t>
    </rPh>
    <rPh sb="23" eb="25">
      <t>シュウリョウ</t>
    </rPh>
    <phoneticPr fontId="2"/>
  </si>
  <si>
    <t>　　4月9日までの接種実績は厚生労働省の「新型コロナワクチン接種実績」のページをご覧ください。</t>
    <rPh sb="3" eb="4">
      <t>ガツ</t>
    </rPh>
    <rPh sb="5" eb="6">
      <t>ニチ</t>
    </rPh>
    <rPh sb="9" eb="11">
      <t>セッシュ</t>
    </rPh>
    <rPh sb="11" eb="13">
      <t>ジッセキ</t>
    </rPh>
    <rPh sb="14" eb="16">
      <t>コウセイ</t>
    </rPh>
    <rPh sb="16" eb="19">
      <t>ロウドウショウ</t>
    </rPh>
    <rPh sb="21" eb="23">
      <t>シンガタ</t>
    </rPh>
    <rPh sb="30" eb="32">
      <t>セッシュ</t>
    </rPh>
    <rPh sb="32" eb="34">
      <t>ジッセキ</t>
    </rPh>
    <rPh sb="41" eb="42">
      <t>ラン</t>
    </rPh>
    <phoneticPr fontId="2"/>
  </si>
  <si>
    <t>　　https://www.mhlw.go.jp/stf/seisakunitsuite/bunya/vaccine_sesshujisseki.html</t>
    <phoneticPr fontId="2"/>
  </si>
  <si>
    <t>モデルナ社</t>
    <rPh sb="4" eb="5">
      <t>シャ</t>
    </rPh>
    <phoneticPr fontId="2"/>
  </si>
  <si>
    <r>
      <t>モデルナ社</t>
    </r>
    <r>
      <rPr>
        <sz val="8"/>
        <color theme="1"/>
        <rFont val="游ゴシック"/>
        <family val="3"/>
        <charset val="128"/>
        <scheme val="minor"/>
      </rPr>
      <t>※1</t>
    </r>
    <rPh sb="4" eb="5">
      <t>シャ</t>
    </rPh>
    <phoneticPr fontId="2"/>
  </si>
  <si>
    <t>内８月分</t>
    <rPh sb="0" eb="1">
      <t>ウチ</t>
    </rPh>
    <rPh sb="2" eb="3">
      <t>ガツ</t>
    </rPh>
    <rPh sb="3" eb="4">
      <t>ブン</t>
    </rPh>
    <phoneticPr fontId="2"/>
  </si>
  <si>
    <t>内８月分</t>
    <phoneticPr fontId="2"/>
  </si>
  <si>
    <t>直近1週間</t>
    <rPh sb="3" eb="5">
      <t>シュウカン</t>
    </rPh>
    <phoneticPr fontId="2"/>
  </si>
  <si>
    <t>除外する回数</t>
    <rPh sb="0" eb="2">
      <t>ジョガイ</t>
    </rPh>
    <rPh sb="4" eb="6">
      <t>カイスウ</t>
    </rPh>
    <phoneticPr fontId="2"/>
  </si>
  <si>
    <t>注：「除外する回数」は、死亡した方の、接種日が令和３年中の接種回数。</t>
    <rPh sb="3" eb="5">
      <t>ジョガイ</t>
    </rPh>
    <rPh sb="7" eb="9">
      <t>カイスウ</t>
    </rPh>
    <phoneticPr fontId="2"/>
  </si>
  <si>
    <t>注：公表日におけるデータの計上方法等の注釈については、以下を参照（https://www.kantei.go.jp/jp/content/000086996.pdf）。</t>
    <rPh sb="2" eb="5">
      <t>コウヒョウビ</t>
    </rPh>
    <rPh sb="13" eb="15">
      <t>ケイジョウ</t>
    </rPh>
    <rPh sb="15" eb="17">
      <t>ホウホウ</t>
    </rPh>
    <rPh sb="17" eb="18">
      <t>トウ</t>
    </rPh>
    <rPh sb="19" eb="21">
      <t>チュウシャク</t>
    </rPh>
    <rPh sb="27" eb="29">
      <t>イカ</t>
    </rPh>
    <rPh sb="30" eb="32">
      <t>サンショウ</t>
    </rPh>
    <phoneticPr fontId="2"/>
  </si>
  <si>
    <t>内９月分</t>
    <phoneticPr fontId="2"/>
  </si>
  <si>
    <t>内９月分</t>
    <rPh sb="0" eb="1">
      <t>ウチ</t>
    </rPh>
    <rPh sb="2" eb="3">
      <t>ガツ</t>
    </rPh>
    <rPh sb="3" eb="4">
      <t>ブン</t>
    </rPh>
    <phoneticPr fontId="2"/>
  </si>
  <si>
    <t>除外する回数</t>
    <rPh sb="0" eb="2">
      <t>ジョガイ</t>
    </rPh>
    <rPh sb="4" eb="6">
      <t>カイスウ</t>
    </rPh>
    <phoneticPr fontId="2"/>
  </si>
  <si>
    <t>除外する回数
※３</t>
    <rPh sb="0" eb="2">
      <t>ジョガイ</t>
    </rPh>
    <rPh sb="4" eb="6">
      <t>カイスウ</t>
    </rPh>
    <phoneticPr fontId="2"/>
  </si>
  <si>
    <t>※3：「除外する回数」は、死亡した方の、接種日が令和３年中の接種回数</t>
    <rPh sb="4" eb="6">
      <t>ジョガイ</t>
    </rPh>
    <rPh sb="8" eb="10">
      <t>カイスウ</t>
    </rPh>
    <rPh sb="13" eb="15">
      <t>シボウ</t>
    </rPh>
    <rPh sb="17" eb="18">
      <t>ホウ</t>
    </rPh>
    <rPh sb="20" eb="22">
      <t>セッシュ</t>
    </rPh>
    <rPh sb="22" eb="23">
      <t>ビ</t>
    </rPh>
    <rPh sb="24" eb="26">
      <t>レイワ</t>
    </rPh>
    <rPh sb="27" eb="28">
      <t>ネン</t>
    </rPh>
    <rPh sb="28" eb="29">
      <t>チュウ</t>
    </rPh>
    <rPh sb="30" eb="32">
      <t>セッシュ</t>
    </rPh>
    <rPh sb="32" eb="34">
      <t>カイスウ</t>
    </rPh>
    <phoneticPr fontId="2"/>
  </si>
  <si>
    <t>ただし、土日祝日直後の公表においては、直近の平日１日の入力数（直近の公表分とその翌日の集計値との差）を使用</t>
    <phoneticPr fontId="2"/>
  </si>
  <si>
    <t>※1：モデルナ社のワクチンは、大規模接種会場（一部会場を除く）と職域接種会場で利用。</t>
    <rPh sb="7" eb="8">
      <t>シャ</t>
    </rPh>
    <rPh sb="15" eb="22">
      <t>ダイキボセッシュカイジョウ</t>
    </rPh>
    <rPh sb="23" eb="25">
      <t>イチブ</t>
    </rPh>
    <rPh sb="25" eb="27">
      <t>カイジョウ</t>
    </rPh>
    <rPh sb="28" eb="29">
      <t>ノゾ</t>
    </rPh>
    <rPh sb="32" eb="34">
      <t>ショクイキ</t>
    </rPh>
    <rPh sb="34" eb="36">
      <t>セッシュ</t>
    </rPh>
    <rPh sb="36" eb="38">
      <t>カイジョウ</t>
    </rPh>
    <rPh sb="39" eb="41">
      <t>リヨウ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</si>
</sst>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76" formatCode="#,##0_ "/>
    <numFmt numFmtId="177" formatCode="0.0%"/>
    <numFmt numFmtId="178" formatCode="#,##0.0;[Red]\-#,##0.0"/>
    <numFmt numFmtId="179" formatCode="#,##0_ ;[Red]\-#,##0\ "/>
    <numFmt numFmtId="180" formatCode="#,##0_);[Red]\(#,##0\)"/>
    <numFmt numFmtId="181" formatCode="\(m&quot;月&quot;d&quot;日&quot;&quot;公&quot;&quot;表&quot;&quot;時&quot;&quot;点&quot;\)"/>
  </numFmts>
  <fonts count="12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theme="1"/>
      <name val="游ゴシック"/>
      <family val="2"/>
      <scheme val="minor"/>
    </font>
    <font>
      <sz val="11"/>
      <color theme="1"/>
      <name val="游ゴシック"/>
      <family val="3"/>
      <charset val="128"/>
      <scheme val="minor"/>
    </font>
    <font>
      <sz val="11"/>
      <color rgb="FF000000"/>
      <name val="游ゴシック"/>
      <family val="3"/>
      <charset val="128"/>
    </font>
    <font>
      <sz val="11"/>
      <color rgb="FFFF0000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  <font>
      <sz val="8"/>
      <color theme="1"/>
      <name val="游ゴシック"/>
      <family val="3"/>
      <charset val="128"/>
      <scheme val="minor"/>
    </font>
    <font>
      <sz val="11"/>
      <color rgb="FF000000"/>
      <name val="游ゴシック"/>
      <family val="3"/>
      <charset val="128"/>
      <scheme val="minor"/>
    </font>
    <font>
      <sz val="11"/>
      <color rgb="FFFF0000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</borders>
  <cellStyleXfs count="4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4" fillId="0" borderId="0"/>
    <xf numFmtId="9" fontId="1" fillId="0" borderId="0" applyFont="0" applyFill="0" applyBorder="0" applyAlignment="0" applyProtection="0">
      <alignment vertical="center"/>
    </xf>
  </cellStyleXfs>
  <cellXfs count="154">
    <xf numFmtId="0" fontId="0" fillId="0" borderId="0" xfId="0">
      <alignment vertical="center"/>
    </xf>
    <xf numFmtId="38" fontId="0" fillId="0" borderId="0" xfId="1" applyFont="1">
      <alignment vertical="center"/>
    </xf>
    <xf numFmtId="0" fontId="5" fillId="0" borderId="0" xfId="0" applyFont="1" applyAlignment="1">
      <alignment horizontal="left" vertical="center"/>
    </xf>
    <xf numFmtId="38" fontId="5" fillId="0" borderId="0" xfId="1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38" fontId="5" fillId="0" borderId="0" xfId="1" applyFont="1" applyAlignment="1">
      <alignment horizontal="center" vertical="center"/>
    </xf>
    <xf numFmtId="176" fontId="6" fillId="0" borderId="0" xfId="0" applyNumberFormat="1" applyFont="1">
      <alignment vertical="center"/>
    </xf>
    <xf numFmtId="0" fontId="5" fillId="0" borderId="0" xfId="0" applyFont="1" applyAlignment="1">
      <alignment horizontal="right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1" xfId="0" applyFont="1" applyBorder="1" applyAlignment="1">
      <alignment horizontal="right" vertical="center"/>
    </xf>
    <xf numFmtId="177" fontId="5" fillId="0" borderId="1" xfId="3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38" fontId="3" fillId="0" borderId="0" xfId="1" applyFont="1" applyFill="1" applyBorder="1" applyAlignment="1">
      <alignment horizontal="center" vertical="center"/>
    </xf>
    <xf numFmtId="38" fontId="5" fillId="0" borderId="0" xfId="1" applyFont="1" applyFill="1" applyBorder="1" applyAlignment="1">
      <alignment horizontal="center" vertical="center"/>
    </xf>
    <xf numFmtId="177" fontId="5" fillId="0" borderId="0" xfId="3" applyNumberFormat="1" applyFont="1" applyFill="1" applyBorder="1" applyAlignment="1">
      <alignment horizontal="center" vertical="center"/>
    </xf>
    <xf numFmtId="178" fontId="5" fillId="0" borderId="0" xfId="1" applyNumberFormat="1" applyFont="1" applyFill="1" applyBorder="1" applyAlignment="1">
      <alignment horizontal="center" vertical="center"/>
    </xf>
    <xf numFmtId="38" fontId="5" fillId="0" borderId="0" xfId="1" applyFont="1">
      <alignment vertical="center"/>
    </xf>
    <xf numFmtId="0" fontId="5" fillId="0" borderId="0" xfId="0" applyFont="1">
      <alignment vertical="center"/>
    </xf>
    <xf numFmtId="38" fontId="6" fillId="0" borderId="0" xfId="1" applyFont="1">
      <alignment vertical="center"/>
    </xf>
    <xf numFmtId="179" fontId="3" fillId="0" borderId="1" xfId="1" applyNumberFormat="1" applyFont="1" applyFill="1" applyBorder="1" applyAlignment="1">
      <alignment vertical="center"/>
    </xf>
    <xf numFmtId="179" fontId="5" fillId="0" borderId="1" xfId="1" applyNumberFormat="1" applyFont="1" applyFill="1" applyBorder="1" applyAlignment="1">
      <alignment vertical="center"/>
    </xf>
    <xf numFmtId="0" fontId="8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7" fillId="0" borderId="0" xfId="0" applyFont="1" applyAlignment="1">
      <alignment horizontal="right" vertical="center"/>
    </xf>
    <xf numFmtId="0" fontId="8" fillId="0" borderId="0" xfId="0" applyFont="1" applyAlignment="1">
      <alignment horizontal="right" vertical="center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right" vertical="center"/>
    </xf>
    <xf numFmtId="180" fontId="3" fillId="0" borderId="1" xfId="1" applyNumberFormat="1" applyFont="1" applyBorder="1">
      <alignment vertical="center"/>
    </xf>
    <xf numFmtId="180" fontId="3" fillId="0" borderId="6" xfId="1" applyNumberFormat="1" applyFont="1" applyBorder="1">
      <alignment vertical="center"/>
    </xf>
    <xf numFmtId="0" fontId="3" fillId="0" borderId="1" xfId="0" applyFont="1" applyBorder="1" applyAlignment="1">
      <alignment horizontal="left" vertical="center"/>
    </xf>
    <xf numFmtId="180" fontId="3" fillId="0" borderId="1" xfId="1" applyNumberFormat="1" applyFont="1" applyFill="1" applyBorder="1">
      <alignment vertical="center"/>
    </xf>
    <xf numFmtId="38" fontId="3" fillId="0" borderId="1" xfId="1" applyFont="1" applyBorder="1" applyAlignment="1">
      <alignment horizontal="left" vertical="center"/>
    </xf>
    <xf numFmtId="0" fontId="0" fillId="0" borderId="1" xfId="0" applyBorder="1" applyAlignment="1"/>
    <xf numFmtId="0" fontId="0" fillId="0" borderId="1" xfId="0" applyBorder="1" applyAlignment="1">
      <alignment vertical="center" wrapText="1"/>
    </xf>
    <xf numFmtId="180" fontId="0" fillId="0" borderId="1" xfId="1" applyNumberFormat="1" applyFont="1" applyBorder="1">
      <alignment vertical="center"/>
    </xf>
    <xf numFmtId="180" fontId="0" fillId="0" borderId="1" xfId="0" applyNumberFormat="1" applyBorder="1">
      <alignment vertical="center"/>
    </xf>
    <xf numFmtId="180" fontId="0" fillId="0" borderId="0" xfId="0" applyNumberFormat="1">
      <alignment vertical="center"/>
    </xf>
    <xf numFmtId="10" fontId="0" fillId="0" borderId="1" xfId="0" applyNumberFormat="1" applyBorder="1">
      <alignment vertical="center"/>
    </xf>
    <xf numFmtId="10" fontId="0" fillId="0" borderId="1" xfId="3" applyNumberFormat="1" applyFont="1" applyBorder="1">
      <alignment vertical="center"/>
    </xf>
    <xf numFmtId="0" fontId="0" fillId="0" borderId="1" xfId="0" applyBorder="1" applyAlignment="1">
      <alignment horizontal="left" vertical="center"/>
    </xf>
    <xf numFmtId="180" fontId="4" fillId="0" borderId="1" xfId="3" applyNumberFormat="1" applyFont="1" applyBorder="1" applyAlignment="1"/>
    <xf numFmtId="176" fontId="0" fillId="0" borderId="1" xfId="0" applyNumberFormat="1" applyBorder="1">
      <alignment vertical="center"/>
    </xf>
    <xf numFmtId="38" fontId="0" fillId="0" borderId="1" xfId="1" applyFont="1" applyBorder="1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1" xfId="0" applyBorder="1">
      <alignment vertical="center"/>
    </xf>
    <xf numFmtId="38" fontId="0" fillId="0" borderId="1" xfId="1" applyFont="1" applyBorder="1">
      <alignment vertical="center"/>
    </xf>
    <xf numFmtId="38" fontId="3" fillId="0" borderId="0" xfId="1" applyFont="1">
      <alignment vertical="center"/>
    </xf>
    <xf numFmtId="0" fontId="3" fillId="0" borderId="0" xfId="0" applyFont="1" applyAlignment="1">
      <alignment horizontal="left" vertical="center"/>
    </xf>
    <xf numFmtId="38" fontId="0" fillId="0" borderId="0" xfId="1" applyFont="1" applyFill="1">
      <alignment vertical="center"/>
    </xf>
    <xf numFmtId="38" fontId="3" fillId="0" borderId="0" xfId="1" applyFont="1" applyFill="1">
      <alignment vertical="center"/>
    </xf>
    <xf numFmtId="0" fontId="3" fillId="0" borderId="6" xfId="0" applyFont="1" applyBorder="1" applyAlignment="1">
      <alignment horizontal="center" vertical="center"/>
    </xf>
    <xf numFmtId="180" fontId="3" fillId="0" borderId="6" xfId="1" applyNumberFormat="1" applyFont="1" applyFill="1" applyBorder="1">
      <alignment vertical="center"/>
    </xf>
    <xf numFmtId="10" fontId="3" fillId="0" borderId="1" xfId="1" applyNumberFormat="1" applyFont="1" applyFill="1" applyBorder="1">
      <alignment vertical="center"/>
    </xf>
    <xf numFmtId="0" fontId="0" fillId="2" borderId="1" xfId="0" applyFill="1" applyBorder="1" applyAlignment="1"/>
    <xf numFmtId="180" fontId="0" fillId="2" borderId="1" xfId="0" applyNumberFormat="1" applyFill="1" applyBorder="1">
      <alignment vertical="center"/>
    </xf>
    <xf numFmtId="0" fontId="3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38" fontId="11" fillId="0" borderId="0" xfId="1" applyFont="1">
      <alignment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180" fontId="3" fillId="0" borderId="1" xfId="0" applyNumberFormat="1" applyFont="1" applyFill="1" applyBorder="1">
      <alignment vertical="center"/>
    </xf>
    <xf numFmtId="10" fontId="3" fillId="0" borderId="1" xfId="0" applyNumberFormat="1" applyFont="1" applyFill="1" applyBorder="1">
      <alignment vertical="center"/>
    </xf>
    <xf numFmtId="38" fontId="5" fillId="0" borderId="4" xfId="1" applyFont="1" applyFill="1" applyBorder="1" applyAlignment="1">
      <alignment horizontal="center" vertical="center"/>
    </xf>
    <xf numFmtId="0" fontId="11" fillId="0" borderId="0" xfId="0" applyFont="1">
      <alignment vertical="center"/>
    </xf>
    <xf numFmtId="0" fontId="3" fillId="0" borderId="0" xfId="0" applyFont="1" applyFill="1">
      <alignment vertical="center"/>
    </xf>
    <xf numFmtId="0" fontId="8" fillId="0" borderId="0" xfId="0" applyFont="1" applyFill="1">
      <alignment vertical="center"/>
    </xf>
    <xf numFmtId="10" fontId="3" fillId="0" borderId="6" xfId="3" applyNumberFormat="1" applyFont="1" applyFill="1" applyBorder="1">
      <alignment vertical="center"/>
    </xf>
    <xf numFmtId="0" fontId="3" fillId="0" borderId="0" xfId="0" applyFont="1" applyFill="1" applyAlignment="1">
      <alignment horizontal="left" vertical="center"/>
    </xf>
    <xf numFmtId="0" fontId="0" fillId="0" borderId="0" xfId="0" applyFill="1">
      <alignment vertical="center"/>
    </xf>
    <xf numFmtId="14" fontId="5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6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38" fontId="5" fillId="0" borderId="1" xfId="1" applyFont="1" applyFill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56" fontId="10" fillId="0" borderId="2" xfId="0" applyNumberFormat="1" applyFont="1" applyBorder="1" applyAlignment="1">
      <alignment horizontal="center" vertical="center" wrapText="1"/>
    </xf>
    <xf numFmtId="56" fontId="10" fillId="0" borderId="2" xfId="0" applyNumberFormat="1" applyFont="1" applyBorder="1" applyAlignment="1">
      <alignment horizontal="center" vertical="center"/>
    </xf>
    <xf numFmtId="56" fontId="3" fillId="0" borderId="7" xfId="0" applyNumberFormat="1" applyFont="1" applyBorder="1" applyAlignment="1">
      <alignment horizontal="center" vertical="center" wrapText="1"/>
    </xf>
    <xf numFmtId="56" fontId="3" fillId="0" borderId="8" xfId="0" applyNumberFormat="1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56" fontId="5" fillId="0" borderId="9" xfId="0" applyNumberFormat="1" applyFont="1" applyBorder="1" applyAlignment="1">
      <alignment horizontal="center" vertical="center" wrapText="1"/>
    </xf>
    <xf numFmtId="56" fontId="5" fillId="0" borderId="10" xfId="0" applyNumberFormat="1" applyFont="1" applyBorder="1" applyAlignment="1">
      <alignment horizontal="center" vertical="center" wrapText="1"/>
    </xf>
    <xf numFmtId="38" fontId="5" fillId="0" borderId="3" xfId="1" applyFont="1" applyFill="1" applyBorder="1" applyAlignment="1">
      <alignment horizontal="center" vertical="center"/>
    </xf>
    <xf numFmtId="38" fontId="5" fillId="0" borderId="1" xfId="1" applyFont="1" applyFill="1" applyBorder="1" applyAlignment="1">
      <alignment horizontal="center" vertical="center"/>
    </xf>
    <xf numFmtId="181" fontId="3" fillId="0" borderId="0" xfId="0" applyNumberFormat="1" applyFont="1" applyAlignment="1">
      <alignment horizontal="right" vertical="center"/>
    </xf>
    <xf numFmtId="0" fontId="5" fillId="0" borderId="2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56" fontId="5" fillId="0" borderId="2" xfId="0" applyNumberFormat="1" applyFont="1" applyBorder="1" applyAlignment="1">
      <alignment horizontal="center" vertical="center" wrapText="1"/>
    </xf>
    <xf numFmtId="56" fontId="5" fillId="0" borderId="2" xfId="0" applyNumberFormat="1" applyFont="1" applyBorder="1" applyAlignment="1">
      <alignment horizontal="center" vertical="center"/>
    </xf>
    <xf numFmtId="56" fontId="3" fillId="0" borderId="2" xfId="0" applyNumberFormat="1" applyFont="1" applyBorder="1" applyAlignment="1">
      <alignment horizontal="center" vertical="center" wrapText="1"/>
    </xf>
    <xf numFmtId="56" fontId="3" fillId="0" borderId="2" xfId="0" applyNumberFormat="1" applyFont="1" applyBorder="1" applyAlignment="1">
      <alignment horizontal="center" vertical="center"/>
    </xf>
    <xf numFmtId="181" fontId="3" fillId="0" borderId="16" xfId="0" applyNumberFormat="1" applyFont="1" applyBorder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14" fontId="3" fillId="2" borderId="9" xfId="0" applyNumberFormat="1" applyFont="1" applyFill="1" applyBorder="1" applyAlignment="1">
      <alignment horizontal="center" vertical="center"/>
    </xf>
    <xf numFmtId="14" fontId="3" fillId="2" borderId="16" xfId="0" applyNumberFormat="1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center" vertical="center" shrinkToFit="1"/>
    </xf>
    <xf numFmtId="0" fontId="8" fillId="0" borderId="13" xfId="0" applyFont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0" fillId="0" borderId="0" xfId="0" applyAlignment="1">
      <alignment horizontal="right" vertical="center"/>
    </xf>
    <xf numFmtId="0" fontId="0" fillId="0" borderId="2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181" fontId="3" fillId="0" borderId="17" xfId="0" applyNumberFormat="1" applyFont="1" applyBorder="1" applyAlignment="1">
      <alignment horizontal="right" vertical="center"/>
    </xf>
  </cellXfs>
  <cellStyles count="4">
    <cellStyle name="パーセント" xfId="3" builtinId="5"/>
    <cellStyle name="桁区切り" xfId="1" builtinId="6"/>
    <cellStyle name="標準" xfId="0" builtinId="0"/>
    <cellStyle name="標準 2" xfId="2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64"/>
  <sheetViews>
    <sheetView tabSelected="1" view="pageBreakPreview" zoomScaleNormal="100" zoomScaleSheetLayoutView="100" workbookViewId="0">
      <selection sqref="A1:I1"/>
    </sheetView>
  </sheetViews>
  <sheetFormatPr defaultRowHeight="18" x14ac:dyDescent="0.45"/>
  <cols>
    <col min="1" max="1" width="13.59765625" customWidth="1"/>
    <col min="2" max="4" width="13.59765625" style="1" customWidth="1"/>
    <col min="5" max="8" width="13.59765625" customWidth="1"/>
    <col min="9" max="9" width="15.19921875" customWidth="1"/>
    <col min="10" max="10" width="8.09765625" customWidth="1"/>
    <col min="11" max="11" width="10.5" bestFit="1" customWidth="1"/>
  </cols>
  <sheetData>
    <row r="1" spans="1:9" x14ac:dyDescent="0.45">
      <c r="A1" s="84" t="s">
        <v>0</v>
      </c>
      <c r="B1" s="84"/>
      <c r="C1" s="84"/>
      <c r="D1" s="84"/>
      <c r="E1" s="84"/>
      <c r="F1" s="84"/>
      <c r="G1" s="84"/>
      <c r="H1" s="84"/>
      <c r="I1" s="84"/>
    </row>
    <row r="2" spans="1:9" x14ac:dyDescent="0.45">
      <c r="A2" s="2"/>
      <c r="B2" s="3"/>
      <c r="C2" s="3"/>
      <c r="D2" s="3"/>
      <c r="E2" s="2"/>
      <c r="F2" s="2"/>
      <c r="G2" s="2"/>
      <c r="H2" s="2"/>
      <c r="I2" s="2"/>
    </row>
    <row r="3" spans="1:9" x14ac:dyDescent="0.45">
      <c r="A3" s="2"/>
      <c r="B3" s="3"/>
      <c r="C3" s="3"/>
      <c r="D3" s="3"/>
      <c r="E3" s="2"/>
      <c r="F3" s="2"/>
      <c r="G3" s="76"/>
      <c r="H3" s="101">
        <v>44817</v>
      </c>
      <c r="I3" s="101"/>
    </row>
    <row r="4" spans="1:9" x14ac:dyDescent="0.45">
      <c r="A4" s="4"/>
      <c r="B4" s="5"/>
      <c r="C4" s="5"/>
      <c r="D4" s="5"/>
      <c r="E4" s="4"/>
      <c r="F4" s="6"/>
      <c r="G4" s="6"/>
      <c r="H4" s="6"/>
      <c r="I4" s="7" t="s">
        <v>1</v>
      </c>
    </row>
    <row r="5" spans="1:9" ht="19.5" customHeight="1" x14ac:dyDescent="0.45">
      <c r="A5" s="80" t="s">
        <v>2</v>
      </c>
      <c r="B5" s="85" t="s">
        <v>3</v>
      </c>
      <c r="C5" s="81" t="s">
        <v>4</v>
      </c>
      <c r="D5" s="86"/>
      <c r="E5" s="87"/>
      <c r="F5" s="91" t="s">
        <v>149</v>
      </c>
      <c r="G5" s="92"/>
      <c r="H5" s="93">
        <v>44816</v>
      </c>
      <c r="I5" s="94"/>
    </row>
    <row r="6" spans="1:9" ht="21.75" customHeight="1" x14ac:dyDescent="0.45">
      <c r="A6" s="80"/>
      <c r="B6" s="85"/>
      <c r="C6" s="88"/>
      <c r="D6" s="89"/>
      <c r="E6" s="90"/>
      <c r="F6" s="95" t="s">
        <v>5</v>
      </c>
      <c r="G6" s="96"/>
      <c r="H6" s="97" t="s">
        <v>6</v>
      </c>
      <c r="I6" s="98"/>
    </row>
    <row r="7" spans="1:9" ht="18.75" customHeight="1" x14ac:dyDescent="0.45">
      <c r="A7" s="80"/>
      <c r="B7" s="85"/>
      <c r="C7" s="99" t="s">
        <v>7</v>
      </c>
      <c r="D7" s="69"/>
      <c r="E7" s="8"/>
      <c r="F7" s="79" t="s">
        <v>8</v>
      </c>
      <c r="G7" s="8"/>
      <c r="H7" s="79" t="s">
        <v>8</v>
      </c>
      <c r="I7" s="9"/>
    </row>
    <row r="8" spans="1:9" ht="18.75" customHeight="1" x14ac:dyDescent="0.45">
      <c r="A8" s="80"/>
      <c r="B8" s="85"/>
      <c r="C8" s="100"/>
      <c r="D8" s="102" t="s">
        <v>156</v>
      </c>
      <c r="E8" s="81" t="s">
        <v>9</v>
      </c>
      <c r="F8" s="80"/>
      <c r="G8" s="81" t="s">
        <v>10</v>
      </c>
      <c r="H8" s="80"/>
      <c r="I8" s="83" t="s">
        <v>10</v>
      </c>
    </row>
    <row r="9" spans="1:9" ht="35.1" customHeight="1" x14ac:dyDescent="0.45">
      <c r="A9" s="80"/>
      <c r="B9" s="85"/>
      <c r="C9" s="100"/>
      <c r="D9" s="103"/>
      <c r="E9" s="82"/>
      <c r="F9" s="80"/>
      <c r="G9" s="82"/>
      <c r="H9" s="80"/>
      <c r="I9" s="82"/>
    </row>
    <row r="10" spans="1:9" x14ac:dyDescent="0.45">
      <c r="A10" s="10" t="s">
        <v>11</v>
      </c>
      <c r="B10" s="20">
        <f>SUM(B11:B57)</f>
        <v>125918711</v>
      </c>
      <c r="C10" s="21">
        <f>SUM(C11:C57)</f>
        <v>81920751</v>
      </c>
      <c r="D10" s="21">
        <f>SUM(D11:D57)</f>
        <v>3812</v>
      </c>
      <c r="E10" s="11">
        <f>(C10-D10)/$B10</f>
        <v>0.65055414202897932</v>
      </c>
      <c r="F10" s="21">
        <f>SUM(F11:F57)</f>
        <v>221000</v>
      </c>
      <c r="G10" s="11">
        <f>F10/$B10</f>
        <v>1.7551005584864985E-3</v>
      </c>
      <c r="H10" s="21">
        <f>SUM(H11:H57)</f>
        <v>41663</v>
      </c>
      <c r="I10" s="11">
        <f>H10/$B10</f>
        <v>3.3087219261639361E-4</v>
      </c>
    </row>
    <row r="11" spans="1:9" x14ac:dyDescent="0.45">
      <c r="A11" s="12" t="s">
        <v>12</v>
      </c>
      <c r="B11" s="20">
        <v>5181747</v>
      </c>
      <c r="C11" s="21">
        <v>3492359</v>
      </c>
      <c r="D11" s="21">
        <v>69</v>
      </c>
      <c r="E11" s="11">
        <f t="shared" ref="E11:E57" si="0">(C11-D11)/$B11</f>
        <v>0.67395995983593948</v>
      </c>
      <c r="F11" s="21">
        <v>9810</v>
      </c>
      <c r="G11" s="11">
        <f t="shared" ref="G11:G57" si="1">F11/$B11</f>
        <v>1.8931839011051678E-3</v>
      </c>
      <c r="H11" s="21">
        <v>2207</v>
      </c>
      <c r="I11" s="11">
        <f t="shared" ref="I11:I57" si="2">H11/$B11</f>
        <v>4.259181314718762E-4</v>
      </c>
    </row>
    <row r="12" spans="1:9" x14ac:dyDescent="0.45">
      <c r="A12" s="12" t="s">
        <v>13</v>
      </c>
      <c r="B12" s="20">
        <v>1242614</v>
      </c>
      <c r="C12" s="21">
        <v>895468</v>
      </c>
      <c r="D12" s="21">
        <v>40</v>
      </c>
      <c r="E12" s="11">
        <f t="shared" si="0"/>
        <v>0.72060028295190626</v>
      </c>
      <c r="F12" s="21">
        <v>1779</v>
      </c>
      <c r="G12" s="11">
        <f t="shared" si="1"/>
        <v>1.4316593889977098E-3</v>
      </c>
      <c r="H12" s="21">
        <v>492</v>
      </c>
      <c r="I12" s="11">
        <f t="shared" si="2"/>
        <v>3.9593952747997365E-4</v>
      </c>
    </row>
    <row r="13" spans="1:9" x14ac:dyDescent="0.45">
      <c r="A13" s="12" t="s">
        <v>14</v>
      </c>
      <c r="B13" s="20">
        <v>1206138</v>
      </c>
      <c r="C13" s="21">
        <v>883937</v>
      </c>
      <c r="D13" s="21">
        <v>60</v>
      </c>
      <c r="E13" s="11">
        <f t="shared" si="0"/>
        <v>0.73281581377918614</v>
      </c>
      <c r="F13" s="21">
        <v>2856</v>
      </c>
      <c r="G13" s="11">
        <f t="shared" si="1"/>
        <v>2.3678882515931012E-3</v>
      </c>
      <c r="H13" s="21">
        <v>447</v>
      </c>
      <c r="I13" s="11">
        <f t="shared" si="2"/>
        <v>3.7060435870522277E-4</v>
      </c>
    </row>
    <row r="14" spans="1:9" x14ac:dyDescent="0.45">
      <c r="A14" s="12" t="s">
        <v>15</v>
      </c>
      <c r="B14" s="20">
        <v>2268244</v>
      </c>
      <c r="C14" s="21">
        <v>1547293</v>
      </c>
      <c r="D14" s="21">
        <v>29</v>
      </c>
      <c r="E14" s="11">
        <f t="shared" si="0"/>
        <v>0.68214178016121718</v>
      </c>
      <c r="F14" s="21">
        <v>4853</v>
      </c>
      <c r="G14" s="11">
        <f t="shared" si="1"/>
        <v>2.1395405432572509E-3</v>
      </c>
      <c r="H14" s="21">
        <v>1383</v>
      </c>
      <c r="I14" s="11">
        <f t="shared" si="2"/>
        <v>6.0972276351221476E-4</v>
      </c>
    </row>
    <row r="15" spans="1:9" x14ac:dyDescent="0.45">
      <c r="A15" s="12" t="s">
        <v>16</v>
      </c>
      <c r="B15" s="20">
        <v>956417</v>
      </c>
      <c r="C15" s="21">
        <v>730031</v>
      </c>
      <c r="D15" s="21">
        <v>5</v>
      </c>
      <c r="E15" s="11">
        <f t="shared" si="0"/>
        <v>0.76329258053756888</v>
      </c>
      <c r="F15" s="21">
        <v>1442</v>
      </c>
      <c r="G15" s="11">
        <f t="shared" si="1"/>
        <v>1.5077105488505538E-3</v>
      </c>
      <c r="H15" s="21">
        <v>207</v>
      </c>
      <c r="I15" s="11">
        <f t="shared" si="2"/>
        <v>2.1643279029962871E-4</v>
      </c>
    </row>
    <row r="16" spans="1:9" x14ac:dyDescent="0.45">
      <c r="A16" s="12" t="s">
        <v>17</v>
      </c>
      <c r="B16" s="20">
        <v>1056157</v>
      </c>
      <c r="C16" s="21">
        <v>780837</v>
      </c>
      <c r="D16" s="21">
        <v>37</v>
      </c>
      <c r="E16" s="11">
        <f t="shared" si="0"/>
        <v>0.73928402690130346</v>
      </c>
      <c r="F16" s="21">
        <v>2415</v>
      </c>
      <c r="G16" s="11">
        <f t="shared" si="1"/>
        <v>2.2865918608691699E-3</v>
      </c>
      <c r="H16" s="21">
        <v>441</v>
      </c>
      <c r="I16" s="11">
        <f t="shared" si="2"/>
        <v>4.1755155720219628E-4</v>
      </c>
    </row>
    <row r="17" spans="1:9" x14ac:dyDescent="0.45">
      <c r="A17" s="12" t="s">
        <v>18</v>
      </c>
      <c r="B17" s="20">
        <v>1840525</v>
      </c>
      <c r="C17" s="21">
        <v>1324210</v>
      </c>
      <c r="D17" s="21">
        <v>82</v>
      </c>
      <c r="E17" s="11">
        <f t="shared" si="0"/>
        <v>0.71942951060159466</v>
      </c>
      <c r="F17" s="21">
        <v>2687</v>
      </c>
      <c r="G17" s="11">
        <f t="shared" si="1"/>
        <v>1.45990953668111E-3</v>
      </c>
      <c r="H17" s="21">
        <v>561</v>
      </c>
      <c r="I17" s="11">
        <f t="shared" si="2"/>
        <v>3.0480433571942789E-4</v>
      </c>
    </row>
    <row r="18" spans="1:9" x14ac:dyDescent="0.45">
      <c r="A18" s="12" t="s">
        <v>19</v>
      </c>
      <c r="B18" s="20">
        <v>2890374</v>
      </c>
      <c r="C18" s="21">
        <v>2000328</v>
      </c>
      <c r="D18" s="21">
        <v>46</v>
      </c>
      <c r="E18" s="11">
        <f t="shared" si="0"/>
        <v>0.6920495409936569</v>
      </c>
      <c r="F18" s="21">
        <v>5066</v>
      </c>
      <c r="G18" s="11">
        <f t="shared" si="1"/>
        <v>1.7527143546129324E-3</v>
      </c>
      <c r="H18" s="21">
        <v>733</v>
      </c>
      <c r="I18" s="11">
        <f t="shared" si="2"/>
        <v>2.5360039911789963E-4</v>
      </c>
    </row>
    <row r="19" spans="1:9" x14ac:dyDescent="0.45">
      <c r="A19" s="12" t="s">
        <v>20</v>
      </c>
      <c r="B19" s="20">
        <v>1942493</v>
      </c>
      <c r="C19" s="21">
        <v>1333581</v>
      </c>
      <c r="D19" s="21">
        <v>38</v>
      </c>
      <c r="E19" s="11">
        <f t="shared" si="0"/>
        <v>0.68651109682248534</v>
      </c>
      <c r="F19" s="21">
        <v>3733</v>
      </c>
      <c r="G19" s="11">
        <f t="shared" si="1"/>
        <v>1.9217572470016622E-3</v>
      </c>
      <c r="H19" s="21">
        <v>456</v>
      </c>
      <c r="I19" s="11">
        <f t="shared" si="2"/>
        <v>2.3474988069455076E-4</v>
      </c>
    </row>
    <row r="20" spans="1:9" x14ac:dyDescent="0.45">
      <c r="A20" s="12" t="s">
        <v>21</v>
      </c>
      <c r="B20" s="20">
        <v>1943567</v>
      </c>
      <c r="C20" s="21">
        <v>1304321</v>
      </c>
      <c r="D20" s="21">
        <v>45</v>
      </c>
      <c r="E20" s="11">
        <f t="shared" si="0"/>
        <v>0.67107334092418736</v>
      </c>
      <c r="F20" s="21">
        <v>3497</v>
      </c>
      <c r="G20" s="11">
        <f t="shared" si="1"/>
        <v>1.7992690758795555E-3</v>
      </c>
      <c r="H20" s="21">
        <v>501</v>
      </c>
      <c r="I20" s="11">
        <f t="shared" si="2"/>
        <v>2.5777346497445161E-4</v>
      </c>
    </row>
    <row r="21" spans="1:9" x14ac:dyDescent="0.45">
      <c r="A21" s="12" t="s">
        <v>22</v>
      </c>
      <c r="B21" s="20">
        <v>7385810</v>
      </c>
      <c r="C21" s="21">
        <v>4850181</v>
      </c>
      <c r="D21" s="21">
        <v>132</v>
      </c>
      <c r="E21" s="11">
        <f t="shared" si="0"/>
        <v>0.65667123849652242</v>
      </c>
      <c r="F21" s="21">
        <v>14871</v>
      </c>
      <c r="G21" s="11">
        <f t="shared" si="1"/>
        <v>2.0134555316207699E-3</v>
      </c>
      <c r="H21" s="21">
        <v>2533</v>
      </c>
      <c r="I21" s="11">
        <f t="shared" si="2"/>
        <v>3.4295493656078343E-4</v>
      </c>
    </row>
    <row r="22" spans="1:9" x14ac:dyDescent="0.45">
      <c r="A22" s="12" t="s">
        <v>23</v>
      </c>
      <c r="B22" s="20">
        <v>6310821</v>
      </c>
      <c r="C22" s="21">
        <v>4218319</v>
      </c>
      <c r="D22" s="21">
        <v>217</v>
      </c>
      <c r="E22" s="11">
        <f t="shared" si="0"/>
        <v>0.66839195724296407</v>
      </c>
      <c r="F22" s="21">
        <v>11587</v>
      </c>
      <c r="G22" s="11">
        <f t="shared" si="1"/>
        <v>1.8360527100990504E-3</v>
      </c>
      <c r="H22" s="21">
        <v>1799</v>
      </c>
      <c r="I22" s="11">
        <f t="shared" si="2"/>
        <v>2.8506592089999069E-4</v>
      </c>
    </row>
    <row r="23" spans="1:9" x14ac:dyDescent="0.45">
      <c r="A23" s="12" t="s">
        <v>24</v>
      </c>
      <c r="B23" s="20">
        <v>13794837</v>
      </c>
      <c r="C23" s="21">
        <v>8775582</v>
      </c>
      <c r="D23" s="21">
        <v>569</v>
      </c>
      <c r="E23" s="11">
        <f t="shared" si="0"/>
        <v>0.63610849479410303</v>
      </c>
      <c r="F23" s="21">
        <v>22142</v>
      </c>
      <c r="G23" s="11">
        <f t="shared" si="1"/>
        <v>1.6050932678653615E-3</v>
      </c>
      <c r="H23" s="21">
        <v>4331</v>
      </c>
      <c r="I23" s="11">
        <f t="shared" si="2"/>
        <v>3.1395804096851599E-4</v>
      </c>
    </row>
    <row r="24" spans="1:9" x14ac:dyDescent="0.45">
      <c r="A24" s="12" t="s">
        <v>25</v>
      </c>
      <c r="B24" s="20">
        <v>9215144</v>
      </c>
      <c r="C24" s="21">
        <v>5978452</v>
      </c>
      <c r="D24" s="21">
        <v>283</v>
      </c>
      <c r="E24" s="11">
        <f t="shared" si="0"/>
        <v>0.64873310715491805</v>
      </c>
      <c r="F24" s="21">
        <v>17877</v>
      </c>
      <c r="G24" s="11">
        <f t="shared" si="1"/>
        <v>1.9399588329818828E-3</v>
      </c>
      <c r="H24" s="21">
        <v>3189</v>
      </c>
      <c r="I24" s="11">
        <f t="shared" si="2"/>
        <v>3.4606078863227746E-4</v>
      </c>
    </row>
    <row r="25" spans="1:9" x14ac:dyDescent="0.45">
      <c r="A25" s="12" t="s">
        <v>26</v>
      </c>
      <c r="B25" s="20">
        <v>2188274</v>
      </c>
      <c r="C25" s="21">
        <v>1603019</v>
      </c>
      <c r="D25" s="21">
        <v>4</v>
      </c>
      <c r="E25" s="11">
        <f t="shared" si="0"/>
        <v>0.73254766085051504</v>
      </c>
      <c r="F25" s="21">
        <v>2617</v>
      </c>
      <c r="G25" s="11">
        <f t="shared" si="1"/>
        <v>1.1959197065815341E-3</v>
      </c>
      <c r="H25" s="21">
        <v>327</v>
      </c>
      <c r="I25" s="11">
        <f t="shared" si="2"/>
        <v>1.4943284067717296E-4</v>
      </c>
    </row>
    <row r="26" spans="1:9" x14ac:dyDescent="0.45">
      <c r="A26" s="12" t="s">
        <v>27</v>
      </c>
      <c r="B26" s="20">
        <v>1037280</v>
      </c>
      <c r="C26" s="21">
        <v>721737</v>
      </c>
      <c r="D26" s="21">
        <v>10</v>
      </c>
      <c r="E26" s="11">
        <f t="shared" si="0"/>
        <v>0.69578802252043803</v>
      </c>
      <c r="F26" s="21">
        <v>1965</v>
      </c>
      <c r="G26" s="11">
        <f t="shared" si="1"/>
        <v>1.8943776029615919E-3</v>
      </c>
      <c r="H26" s="21">
        <v>481</v>
      </c>
      <c r="I26" s="11">
        <f t="shared" si="2"/>
        <v>4.6371278728983496E-4</v>
      </c>
    </row>
    <row r="27" spans="1:9" x14ac:dyDescent="0.45">
      <c r="A27" s="12" t="s">
        <v>28</v>
      </c>
      <c r="B27" s="20">
        <v>1124501</v>
      </c>
      <c r="C27" s="21">
        <v>743485</v>
      </c>
      <c r="D27" s="21">
        <v>53</v>
      </c>
      <c r="E27" s="11">
        <f t="shared" si="0"/>
        <v>0.66112168864234</v>
      </c>
      <c r="F27" s="21">
        <v>1973</v>
      </c>
      <c r="G27" s="11">
        <f t="shared" si="1"/>
        <v>1.7545560208483584E-3</v>
      </c>
      <c r="H27" s="21">
        <v>470</v>
      </c>
      <c r="I27" s="11">
        <f t="shared" si="2"/>
        <v>4.1796316766281222E-4</v>
      </c>
    </row>
    <row r="28" spans="1:9" x14ac:dyDescent="0.45">
      <c r="A28" s="12" t="s">
        <v>29</v>
      </c>
      <c r="B28" s="20">
        <v>767548</v>
      </c>
      <c r="C28" s="21">
        <v>519008</v>
      </c>
      <c r="D28" s="21">
        <v>48</v>
      </c>
      <c r="E28" s="11">
        <f t="shared" si="0"/>
        <v>0.67612709563440987</v>
      </c>
      <c r="F28" s="21">
        <v>1044</v>
      </c>
      <c r="G28" s="11">
        <f t="shared" si="1"/>
        <v>1.3601755199674809E-3</v>
      </c>
      <c r="H28" s="21">
        <v>115</v>
      </c>
      <c r="I28" s="11">
        <f t="shared" si="2"/>
        <v>1.4982776321480871E-4</v>
      </c>
    </row>
    <row r="29" spans="1:9" x14ac:dyDescent="0.45">
      <c r="A29" s="12" t="s">
        <v>30</v>
      </c>
      <c r="B29" s="20">
        <v>816231</v>
      </c>
      <c r="C29" s="21">
        <v>546329</v>
      </c>
      <c r="D29" s="21">
        <v>6</v>
      </c>
      <c r="E29" s="11">
        <f t="shared" si="0"/>
        <v>0.66932400264140912</v>
      </c>
      <c r="F29" s="21">
        <v>1161</v>
      </c>
      <c r="G29" s="11">
        <f t="shared" si="1"/>
        <v>1.4223914553600635E-3</v>
      </c>
      <c r="H29" s="21">
        <v>230</v>
      </c>
      <c r="I29" s="11">
        <f t="shared" si="2"/>
        <v>2.8178297565272577E-4</v>
      </c>
    </row>
    <row r="30" spans="1:9" x14ac:dyDescent="0.45">
      <c r="A30" s="12" t="s">
        <v>31</v>
      </c>
      <c r="B30" s="20">
        <v>2056494</v>
      </c>
      <c r="C30" s="21">
        <v>1438883</v>
      </c>
      <c r="D30" s="21">
        <v>19</v>
      </c>
      <c r="E30" s="11">
        <f t="shared" si="0"/>
        <v>0.6996684648727397</v>
      </c>
      <c r="F30" s="21">
        <v>3863</v>
      </c>
      <c r="G30" s="11">
        <f t="shared" si="1"/>
        <v>1.878439713415162E-3</v>
      </c>
      <c r="H30" s="21">
        <v>684</v>
      </c>
      <c r="I30" s="11">
        <f t="shared" si="2"/>
        <v>3.326049091317553E-4</v>
      </c>
    </row>
    <row r="31" spans="1:9" x14ac:dyDescent="0.45">
      <c r="A31" s="12" t="s">
        <v>32</v>
      </c>
      <c r="B31" s="20">
        <v>1996605</v>
      </c>
      <c r="C31" s="21">
        <v>1349895</v>
      </c>
      <c r="D31" s="21">
        <v>45</v>
      </c>
      <c r="E31" s="11">
        <f t="shared" si="0"/>
        <v>0.67607263329501832</v>
      </c>
      <c r="F31" s="21">
        <v>3134</v>
      </c>
      <c r="G31" s="11">
        <f t="shared" si="1"/>
        <v>1.569664505498083E-3</v>
      </c>
      <c r="H31" s="21">
        <v>671</v>
      </c>
      <c r="I31" s="11">
        <f t="shared" si="2"/>
        <v>3.3607047963918752E-4</v>
      </c>
    </row>
    <row r="32" spans="1:9" x14ac:dyDescent="0.45">
      <c r="A32" s="12" t="s">
        <v>33</v>
      </c>
      <c r="B32" s="20">
        <v>3658300</v>
      </c>
      <c r="C32" s="21">
        <v>2466593</v>
      </c>
      <c r="D32" s="21">
        <v>52</v>
      </c>
      <c r="E32" s="11">
        <f t="shared" si="0"/>
        <v>0.67423147363529512</v>
      </c>
      <c r="F32" s="21">
        <v>6678</v>
      </c>
      <c r="G32" s="11">
        <f t="shared" si="1"/>
        <v>1.8254380449935763E-3</v>
      </c>
      <c r="H32" s="21">
        <v>996</v>
      </c>
      <c r="I32" s="11">
        <f t="shared" si="2"/>
        <v>2.7225760599185411E-4</v>
      </c>
    </row>
    <row r="33" spans="1:9" x14ac:dyDescent="0.45">
      <c r="A33" s="12" t="s">
        <v>34</v>
      </c>
      <c r="B33" s="20">
        <v>7528445</v>
      </c>
      <c r="C33" s="21">
        <v>4645444</v>
      </c>
      <c r="D33" s="21">
        <v>156</v>
      </c>
      <c r="E33" s="11">
        <f t="shared" si="0"/>
        <v>0.61703153838541691</v>
      </c>
      <c r="F33" s="21">
        <v>12505</v>
      </c>
      <c r="G33" s="11">
        <f t="shared" si="1"/>
        <v>1.6610335866171567E-3</v>
      </c>
      <c r="H33" s="21">
        <v>2239</v>
      </c>
      <c r="I33" s="11">
        <f t="shared" si="2"/>
        <v>2.9740537388531099E-4</v>
      </c>
    </row>
    <row r="34" spans="1:9" x14ac:dyDescent="0.45">
      <c r="A34" s="12" t="s">
        <v>35</v>
      </c>
      <c r="B34" s="20">
        <v>1784880</v>
      </c>
      <c r="C34" s="21">
        <v>1171024</v>
      </c>
      <c r="D34" s="21">
        <v>44</v>
      </c>
      <c r="E34" s="11">
        <f t="shared" si="0"/>
        <v>0.65605530904038367</v>
      </c>
      <c r="F34" s="21">
        <v>3185</v>
      </c>
      <c r="G34" s="11">
        <f t="shared" si="1"/>
        <v>1.7844336874187621E-3</v>
      </c>
      <c r="H34" s="21">
        <v>731</v>
      </c>
      <c r="I34" s="11">
        <f t="shared" si="2"/>
        <v>4.0955134238716329E-4</v>
      </c>
    </row>
    <row r="35" spans="1:9" x14ac:dyDescent="0.45">
      <c r="A35" s="12" t="s">
        <v>36</v>
      </c>
      <c r="B35" s="20">
        <v>1415176</v>
      </c>
      <c r="C35" s="21">
        <v>900791</v>
      </c>
      <c r="D35" s="21">
        <v>14</v>
      </c>
      <c r="E35" s="11">
        <f t="shared" si="0"/>
        <v>0.63651234899404741</v>
      </c>
      <c r="F35" s="21">
        <v>2752</v>
      </c>
      <c r="G35" s="11">
        <f t="shared" si="1"/>
        <v>1.9446344482947704E-3</v>
      </c>
      <c r="H35" s="21">
        <v>592</v>
      </c>
      <c r="I35" s="11">
        <f t="shared" si="2"/>
        <v>4.183225266680611E-4</v>
      </c>
    </row>
    <row r="36" spans="1:9" x14ac:dyDescent="0.45">
      <c r="A36" s="12" t="s">
        <v>37</v>
      </c>
      <c r="B36" s="20">
        <v>2511426</v>
      </c>
      <c r="C36" s="21">
        <v>1559373</v>
      </c>
      <c r="D36" s="21">
        <v>77</v>
      </c>
      <c r="E36" s="11">
        <f t="shared" si="0"/>
        <v>0.62088072672656891</v>
      </c>
      <c r="F36" s="21">
        <v>5798</v>
      </c>
      <c r="G36" s="11">
        <f t="shared" si="1"/>
        <v>2.3086485526549456E-3</v>
      </c>
      <c r="H36" s="21">
        <v>1286</v>
      </c>
      <c r="I36" s="11">
        <f t="shared" si="2"/>
        <v>5.1205968242743361E-4</v>
      </c>
    </row>
    <row r="37" spans="1:9" x14ac:dyDescent="0.45">
      <c r="A37" s="12" t="s">
        <v>38</v>
      </c>
      <c r="B37" s="20">
        <v>8800726</v>
      </c>
      <c r="C37" s="21">
        <v>5147823</v>
      </c>
      <c r="D37" s="21">
        <v>453</v>
      </c>
      <c r="E37" s="11">
        <f t="shared" si="0"/>
        <v>0.58488015647799962</v>
      </c>
      <c r="F37" s="21">
        <v>15541</v>
      </c>
      <c r="G37" s="11">
        <f t="shared" si="1"/>
        <v>1.7658770424167278E-3</v>
      </c>
      <c r="H37" s="21">
        <v>2483</v>
      </c>
      <c r="I37" s="11">
        <f t="shared" si="2"/>
        <v>2.8213581470437778E-4</v>
      </c>
    </row>
    <row r="38" spans="1:9" x14ac:dyDescent="0.45">
      <c r="A38" s="12" t="s">
        <v>39</v>
      </c>
      <c r="B38" s="20">
        <v>5488603</v>
      </c>
      <c r="C38" s="21">
        <v>3417194</v>
      </c>
      <c r="D38" s="21">
        <v>84</v>
      </c>
      <c r="E38" s="11">
        <f t="shared" si="0"/>
        <v>0.62258283209771226</v>
      </c>
      <c r="F38" s="21">
        <v>10642</v>
      </c>
      <c r="G38" s="11">
        <f t="shared" si="1"/>
        <v>1.9389268999780089E-3</v>
      </c>
      <c r="H38" s="21">
        <v>2186</v>
      </c>
      <c r="I38" s="11">
        <f t="shared" si="2"/>
        <v>3.9827985372598457E-4</v>
      </c>
    </row>
    <row r="39" spans="1:9" x14ac:dyDescent="0.45">
      <c r="A39" s="12" t="s">
        <v>40</v>
      </c>
      <c r="B39" s="20">
        <v>1335166</v>
      </c>
      <c r="C39" s="21">
        <v>862666</v>
      </c>
      <c r="D39" s="21">
        <v>42</v>
      </c>
      <c r="E39" s="11">
        <f t="shared" si="0"/>
        <v>0.64607996309073179</v>
      </c>
      <c r="F39" s="21">
        <v>2045</v>
      </c>
      <c r="G39" s="11">
        <f t="shared" si="1"/>
        <v>1.5316447542852349E-3</v>
      </c>
      <c r="H39" s="21">
        <v>421</v>
      </c>
      <c r="I39" s="11">
        <f t="shared" si="2"/>
        <v>3.1531659733696033E-4</v>
      </c>
    </row>
    <row r="40" spans="1:9" x14ac:dyDescent="0.45">
      <c r="A40" s="12" t="s">
        <v>41</v>
      </c>
      <c r="B40" s="20">
        <v>934751</v>
      </c>
      <c r="C40" s="21">
        <v>604800</v>
      </c>
      <c r="D40" s="21">
        <v>15</v>
      </c>
      <c r="E40" s="11">
        <f t="shared" si="0"/>
        <v>0.64700117999338858</v>
      </c>
      <c r="F40" s="21">
        <v>1089</v>
      </c>
      <c r="G40" s="11">
        <f t="shared" si="1"/>
        <v>1.1650161379875496E-3</v>
      </c>
      <c r="H40" s="21">
        <v>106</v>
      </c>
      <c r="I40" s="11">
        <f t="shared" si="2"/>
        <v>1.1339918331191943E-4</v>
      </c>
    </row>
    <row r="41" spans="1:9" x14ac:dyDescent="0.45">
      <c r="A41" s="12" t="s">
        <v>42</v>
      </c>
      <c r="B41" s="20">
        <v>551609</v>
      </c>
      <c r="C41" s="21">
        <v>356279</v>
      </c>
      <c r="D41" s="21">
        <v>1</v>
      </c>
      <c r="E41" s="11">
        <f t="shared" si="0"/>
        <v>0.64588866389054567</v>
      </c>
      <c r="F41" s="21">
        <v>746</v>
      </c>
      <c r="G41" s="11">
        <f t="shared" si="1"/>
        <v>1.3524072304839116E-3</v>
      </c>
      <c r="H41" s="21">
        <v>95</v>
      </c>
      <c r="I41" s="11">
        <f t="shared" si="2"/>
        <v>1.7222344087931851E-4</v>
      </c>
    </row>
    <row r="42" spans="1:9" x14ac:dyDescent="0.45">
      <c r="A42" s="12" t="s">
        <v>43</v>
      </c>
      <c r="B42" s="20">
        <v>666176</v>
      </c>
      <c r="C42" s="21">
        <v>458591</v>
      </c>
      <c r="D42" s="21">
        <v>12</v>
      </c>
      <c r="E42" s="11">
        <f t="shared" si="0"/>
        <v>0.68837514410606204</v>
      </c>
      <c r="F42" s="21">
        <v>970</v>
      </c>
      <c r="G42" s="11">
        <f t="shared" si="1"/>
        <v>1.4560716687481987E-3</v>
      </c>
      <c r="H42" s="21">
        <v>231</v>
      </c>
      <c r="I42" s="11">
        <f t="shared" si="2"/>
        <v>3.4675521183591125E-4</v>
      </c>
    </row>
    <row r="43" spans="1:9" x14ac:dyDescent="0.45">
      <c r="A43" s="12" t="s">
        <v>44</v>
      </c>
      <c r="B43" s="20">
        <v>1879187</v>
      </c>
      <c r="C43" s="21">
        <v>1209728</v>
      </c>
      <c r="D43" s="21">
        <v>33</v>
      </c>
      <c r="E43" s="11">
        <f t="shared" si="0"/>
        <v>0.64373316758789834</v>
      </c>
      <c r="F43" s="21">
        <v>4243</v>
      </c>
      <c r="G43" s="11">
        <f t="shared" si="1"/>
        <v>2.2578913115086472E-3</v>
      </c>
      <c r="H43" s="21">
        <v>693</v>
      </c>
      <c r="I43" s="11">
        <f t="shared" si="2"/>
        <v>3.6877649749599164E-4</v>
      </c>
    </row>
    <row r="44" spans="1:9" x14ac:dyDescent="0.45">
      <c r="A44" s="12" t="s">
        <v>45</v>
      </c>
      <c r="B44" s="20">
        <v>2788648</v>
      </c>
      <c r="C44" s="21">
        <v>1752799</v>
      </c>
      <c r="D44" s="21">
        <v>26</v>
      </c>
      <c r="E44" s="11">
        <f t="shared" si="0"/>
        <v>0.62853863234083329</v>
      </c>
      <c r="F44" s="21">
        <v>4414</v>
      </c>
      <c r="G44" s="11">
        <f t="shared" si="1"/>
        <v>1.5828458808713039E-3</v>
      </c>
      <c r="H44" s="21">
        <v>558</v>
      </c>
      <c r="I44" s="11">
        <f t="shared" si="2"/>
        <v>2.0009696455056358E-4</v>
      </c>
    </row>
    <row r="45" spans="1:9" x14ac:dyDescent="0.45">
      <c r="A45" s="12" t="s">
        <v>46</v>
      </c>
      <c r="B45" s="20">
        <v>1340431</v>
      </c>
      <c r="C45" s="21">
        <v>920626</v>
      </c>
      <c r="D45" s="21">
        <v>52</v>
      </c>
      <c r="E45" s="11">
        <f t="shared" si="0"/>
        <v>0.68677462696699798</v>
      </c>
      <c r="F45" s="21">
        <v>1632</v>
      </c>
      <c r="G45" s="11">
        <f t="shared" si="1"/>
        <v>1.2175188428199587E-3</v>
      </c>
      <c r="H45" s="21">
        <v>281</v>
      </c>
      <c r="I45" s="11">
        <f t="shared" si="2"/>
        <v>2.0963406546103453E-4</v>
      </c>
    </row>
    <row r="46" spans="1:9" x14ac:dyDescent="0.45">
      <c r="A46" s="12" t="s">
        <v>47</v>
      </c>
      <c r="B46" s="20">
        <v>726558</v>
      </c>
      <c r="C46" s="21">
        <v>485444</v>
      </c>
      <c r="D46" s="21">
        <v>3</v>
      </c>
      <c r="E46" s="11">
        <f t="shared" si="0"/>
        <v>0.66813798760732113</v>
      </c>
      <c r="F46" s="21">
        <v>808</v>
      </c>
      <c r="G46" s="11">
        <f t="shared" si="1"/>
        <v>1.1120929093066212E-3</v>
      </c>
      <c r="H46" s="21">
        <v>227</v>
      </c>
      <c r="I46" s="11">
        <f t="shared" si="2"/>
        <v>3.1243204258985517E-4</v>
      </c>
    </row>
    <row r="47" spans="1:9" x14ac:dyDescent="0.45">
      <c r="A47" s="12" t="s">
        <v>48</v>
      </c>
      <c r="B47" s="20">
        <v>964857</v>
      </c>
      <c r="C47" s="21">
        <v>622317</v>
      </c>
      <c r="D47" s="21">
        <v>12</v>
      </c>
      <c r="E47" s="11">
        <f t="shared" si="0"/>
        <v>0.64497122371501681</v>
      </c>
      <c r="F47" s="21">
        <v>1623</v>
      </c>
      <c r="G47" s="11">
        <f t="shared" si="1"/>
        <v>1.6821145516900432E-3</v>
      </c>
      <c r="H47" s="21">
        <v>157</v>
      </c>
      <c r="I47" s="11">
        <f t="shared" si="2"/>
        <v>1.6271841319490866E-4</v>
      </c>
    </row>
    <row r="48" spans="1:9" x14ac:dyDescent="0.45">
      <c r="A48" s="12" t="s">
        <v>49</v>
      </c>
      <c r="B48" s="20">
        <v>1341487</v>
      </c>
      <c r="C48" s="21">
        <v>899055</v>
      </c>
      <c r="D48" s="21">
        <v>40</v>
      </c>
      <c r="E48" s="11">
        <f t="shared" si="0"/>
        <v>0.67016303549717593</v>
      </c>
      <c r="F48" s="21">
        <v>1612</v>
      </c>
      <c r="G48" s="11">
        <f t="shared" si="1"/>
        <v>1.2016516000527772E-3</v>
      </c>
      <c r="H48" s="21">
        <v>1019</v>
      </c>
      <c r="I48" s="11">
        <f t="shared" si="2"/>
        <v>7.5960482658423074E-4</v>
      </c>
    </row>
    <row r="49" spans="1:9" x14ac:dyDescent="0.45">
      <c r="A49" s="12" t="s">
        <v>50</v>
      </c>
      <c r="B49" s="20">
        <v>692927</v>
      </c>
      <c r="C49" s="21">
        <v>447609</v>
      </c>
      <c r="D49" s="21">
        <v>16</v>
      </c>
      <c r="E49" s="11">
        <f t="shared" si="0"/>
        <v>0.64594538818663438</v>
      </c>
      <c r="F49" s="21">
        <v>1058</v>
      </c>
      <c r="G49" s="11">
        <f t="shared" si="1"/>
        <v>1.5268563643789316E-3</v>
      </c>
      <c r="H49" s="21">
        <v>221</v>
      </c>
      <c r="I49" s="11">
        <f t="shared" si="2"/>
        <v>3.1893691543265017E-4</v>
      </c>
    </row>
    <row r="50" spans="1:9" x14ac:dyDescent="0.45">
      <c r="A50" s="12" t="s">
        <v>51</v>
      </c>
      <c r="B50" s="20">
        <v>5108414</v>
      </c>
      <c r="C50" s="21">
        <v>3148434</v>
      </c>
      <c r="D50" s="21">
        <v>378</v>
      </c>
      <c r="E50" s="11">
        <f t="shared" si="0"/>
        <v>0.6162491920192843</v>
      </c>
      <c r="F50" s="21">
        <v>7803</v>
      </c>
      <c r="G50" s="11">
        <f t="shared" si="1"/>
        <v>1.5274799575758738E-3</v>
      </c>
      <c r="H50" s="21">
        <v>2385</v>
      </c>
      <c r="I50" s="11">
        <f t="shared" si="2"/>
        <v>4.6687680364199141E-4</v>
      </c>
    </row>
    <row r="51" spans="1:9" x14ac:dyDescent="0.45">
      <c r="A51" s="12" t="s">
        <v>52</v>
      </c>
      <c r="B51" s="20">
        <v>812168</v>
      </c>
      <c r="C51" s="21">
        <v>512071</v>
      </c>
      <c r="D51" s="21">
        <v>10</v>
      </c>
      <c r="E51" s="11">
        <f t="shared" si="0"/>
        <v>0.63048654958087491</v>
      </c>
      <c r="F51" s="21">
        <v>1238</v>
      </c>
      <c r="G51" s="11">
        <f t="shared" si="1"/>
        <v>1.5243151663202688E-3</v>
      </c>
      <c r="H51" s="21">
        <v>230</v>
      </c>
      <c r="I51" s="11">
        <f t="shared" si="2"/>
        <v>2.8319263994641501E-4</v>
      </c>
    </row>
    <row r="52" spans="1:9" x14ac:dyDescent="0.45">
      <c r="A52" s="12" t="s">
        <v>53</v>
      </c>
      <c r="B52" s="20">
        <v>1319965</v>
      </c>
      <c r="C52" s="21">
        <v>905639</v>
      </c>
      <c r="D52" s="21">
        <v>11</v>
      </c>
      <c r="E52" s="11">
        <f t="shared" si="0"/>
        <v>0.68610001022754397</v>
      </c>
      <c r="F52" s="21">
        <v>2467</v>
      </c>
      <c r="G52" s="11">
        <f t="shared" si="1"/>
        <v>1.8689889504645957E-3</v>
      </c>
      <c r="H52" s="21">
        <v>277</v>
      </c>
      <c r="I52" s="11">
        <f t="shared" si="2"/>
        <v>2.0985404916039441E-4</v>
      </c>
    </row>
    <row r="53" spans="1:9" x14ac:dyDescent="0.45">
      <c r="A53" s="12" t="s">
        <v>54</v>
      </c>
      <c r="B53" s="20">
        <v>1747317</v>
      </c>
      <c r="C53" s="21">
        <v>1172906</v>
      </c>
      <c r="D53" s="21">
        <v>57</v>
      </c>
      <c r="E53" s="11">
        <f t="shared" si="0"/>
        <v>0.67122851777897197</v>
      </c>
      <c r="F53" s="21">
        <v>2782</v>
      </c>
      <c r="G53" s="11">
        <f t="shared" si="1"/>
        <v>1.5921552872203498E-3</v>
      </c>
      <c r="H53" s="21">
        <v>221</v>
      </c>
      <c r="I53" s="11">
        <f t="shared" si="2"/>
        <v>1.2647962562030817E-4</v>
      </c>
    </row>
    <row r="54" spans="1:9" x14ac:dyDescent="0.45">
      <c r="A54" s="12" t="s">
        <v>55</v>
      </c>
      <c r="B54" s="20">
        <v>1131106</v>
      </c>
      <c r="C54" s="21">
        <v>744147</v>
      </c>
      <c r="D54" s="21">
        <v>115</v>
      </c>
      <c r="E54" s="11">
        <f t="shared" si="0"/>
        <v>0.65779157744720651</v>
      </c>
      <c r="F54" s="21">
        <v>1701</v>
      </c>
      <c r="G54" s="11">
        <f t="shared" si="1"/>
        <v>1.5038378365953323E-3</v>
      </c>
      <c r="H54" s="21">
        <v>338</v>
      </c>
      <c r="I54" s="11">
        <f t="shared" si="2"/>
        <v>2.9882256835345227E-4</v>
      </c>
    </row>
    <row r="55" spans="1:9" x14ac:dyDescent="0.45">
      <c r="A55" s="12" t="s">
        <v>56</v>
      </c>
      <c r="B55" s="20">
        <v>1078190</v>
      </c>
      <c r="C55" s="21">
        <v>692826</v>
      </c>
      <c r="D55" s="21">
        <v>122</v>
      </c>
      <c r="E55" s="11">
        <f t="shared" si="0"/>
        <v>0.64246932358860687</v>
      </c>
      <c r="F55" s="21">
        <v>2139</v>
      </c>
      <c r="G55" s="11">
        <f t="shared" si="1"/>
        <v>1.9838803921386769E-3</v>
      </c>
      <c r="H55" s="21">
        <v>282</v>
      </c>
      <c r="I55" s="11">
        <f t="shared" si="2"/>
        <v>2.6154944861295318E-4</v>
      </c>
    </row>
    <row r="56" spans="1:9" x14ac:dyDescent="0.45">
      <c r="A56" s="12" t="s">
        <v>57</v>
      </c>
      <c r="B56" s="20">
        <v>1605061</v>
      </c>
      <c r="C56" s="21">
        <v>1062926</v>
      </c>
      <c r="D56" s="21">
        <v>65</v>
      </c>
      <c r="E56" s="11">
        <f t="shared" si="0"/>
        <v>0.66219352410905252</v>
      </c>
      <c r="F56" s="21">
        <v>2846</v>
      </c>
      <c r="G56" s="11">
        <f t="shared" si="1"/>
        <v>1.7731413323231952E-3</v>
      </c>
      <c r="H56" s="21">
        <v>760</v>
      </c>
      <c r="I56" s="11">
        <f t="shared" si="2"/>
        <v>4.7350225318539295E-4</v>
      </c>
    </row>
    <row r="57" spans="1:9" x14ac:dyDescent="0.45">
      <c r="A57" s="12" t="s">
        <v>58</v>
      </c>
      <c r="B57" s="20">
        <v>1485316</v>
      </c>
      <c r="C57" s="21">
        <v>716391</v>
      </c>
      <c r="D57" s="21">
        <v>85</v>
      </c>
      <c r="E57" s="11">
        <f t="shared" si="0"/>
        <v>0.48225832078830361</v>
      </c>
      <c r="F57" s="21">
        <v>2311</v>
      </c>
      <c r="G57" s="11">
        <f t="shared" si="1"/>
        <v>1.5558978695442585E-3</v>
      </c>
      <c r="H57" s="21">
        <v>390</v>
      </c>
      <c r="I57" s="11">
        <f t="shared" si="2"/>
        <v>2.6257038906199085E-4</v>
      </c>
    </row>
    <row r="58" spans="1:9" ht="9.75" customHeight="1" x14ac:dyDescent="0.45">
      <c r="A58" s="4"/>
      <c r="B58" s="13"/>
      <c r="C58" s="14"/>
      <c r="D58" s="14"/>
      <c r="E58" s="15"/>
      <c r="F58" s="16"/>
      <c r="G58" s="15"/>
      <c r="H58" s="16"/>
      <c r="I58" s="15"/>
    </row>
    <row r="59" spans="1:9" ht="18.75" customHeight="1" x14ac:dyDescent="0.45">
      <c r="A59" s="2" t="s">
        <v>59</v>
      </c>
      <c r="B59" s="13"/>
      <c r="C59" s="14"/>
      <c r="D59" s="14"/>
      <c r="E59" s="15"/>
      <c r="F59" s="16"/>
      <c r="G59" s="15"/>
      <c r="H59" s="16"/>
      <c r="I59" s="15"/>
    </row>
    <row r="60" spans="1:9" ht="18.75" customHeight="1" x14ac:dyDescent="0.45">
      <c r="A60" s="2" t="s">
        <v>60</v>
      </c>
      <c r="B60" s="13"/>
      <c r="C60" s="14"/>
      <c r="D60" s="14"/>
      <c r="E60" s="15"/>
      <c r="F60" s="16"/>
      <c r="G60" s="15"/>
      <c r="H60" s="16"/>
      <c r="I60" s="15"/>
    </row>
    <row r="61" spans="1:9" x14ac:dyDescent="0.45">
      <c r="A61" s="2" t="s">
        <v>61</v>
      </c>
      <c r="B61" s="17"/>
      <c r="C61" s="17"/>
      <c r="D61" s="17"/>
      <c r="E61" s="18"/>
      <c r="F61" s="18"/>
      <c r="G61" s="18"/>
      <c r="H61" s="18"/>
      <c r="I61" s="18"/>
    </row>
    <row r="62" spans="1:9" x14ac:dyDescent="0.45">
      <c r="A62" s="2" t="s">
        <v>62</v>
      </c>
    </row>
    <row r="63" spans="1:9" s="70" customFormat="1" x14ac:dyDescent="0.45">
      <c r="A63" s="77" t="s">
        <v>157</v>
      </c>
      <c r="B63" s="59"/>
      <c r="C63" s="59"/>
      <c r="D63" s="59"/>
      <c r="F63" s="59"/>
      <c r="H63" s="59"/>
    </row>
    <row r="64" spans="1:9" x14ac:dyDescent="0.45">
      <c r="A64" s="49" t="s">
        <v>63</v>
      </c>
      <c r="B64" s="51"/>
      <c r="C64" s="51"/>
      <c r="D64" s="51"/>
      <c r="E64" s="24"/>
      <c r="F64" s="24"/>
      <c r="G64" s="24"/>
      <c r="H64" s="24"/>
      <c r="I64" s="24"/>
    </row>
  </sheetData>
  <mergeCells count="16">
    <mergeCell ref="H7:H9"/>
    <mergeCell ref="E8:E9"/>
    <mergeCell ref="G8:G9"/>
    <mergeCell ref="I8:I9"/>
    <mergeCell ref="A1:I1"/>
    <mergeCell ref="A5:A9"/>
    <mergeCell ref="B5:B9"/>
    <mergeCell ref="C5:E6"/>
    <mergeCell ref="F5:G5"/>
    <mergeCell ref="H5:I5"/>
    <mergeCell ref="F6:G6"/>
    <mergeCell ref="H6:I6"/>
    <mergeCell ref="C7:C9"/>
    <mergeCell ref="F7:F9"/>
    <mergeCell ref="H3:I3"/>
    <mergeCell ref="D8:D9"/>
  </mergeCells>
  <phoneticPr fontId="2"/>
  <pageMargins left="0.7" right="0.7" top="0.75" bottom="0.75" header="0.3" footer="0.3"/>
  <pageSetup paperSize="9" scale="61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6"/>
  <sheetViews>
    <sheetView view="pageBreakPreview" zoomScaleNormal="100" zoomScaleSheetLayoutView="100" workbookViewId="0">
      <selection activeCell="F11" sqref="F11"/>
    </sheetView>
  </sheetViews>
  <sheetFormatPr defaultRowHeight="18" x14ac:dyDescent="0.45"/>
  <cols>
    <col min="1" max="1" width="13.59765625" customWidth="1"/>
    <col min="2" max="4" width="13.59765625" style="1" customWidth="1"/>
    <col min="5" max="5" width="13.59765625" customWidth="1"/>
    <col min="6" max="6" width="13.59765625" style="1" customWidth="1"/>
    <col min="7" max="7" width="13.59765625" customWidth="1"/>
    <col min="8" max="8" width="13.59765625" style="1" customWidth="1"/>
    <col min="9" max="9" width="15.69921875" customWidth="1"/>
    <col min="11" max="11" width="9.5" bestFit="1" customWidth="1"/>
  </cols>
  <sheetData>
    <row r="1" spans="1:9" x14ac:dyDescent="0.45">
      <c r="A1" s="84" t="s">
        <v>64</v>
      </c>
      <c r="B1" s="84"/>
      <c r="C1" s="84"/>
      <c r="D1" s="84"/>
      <c r="E1" s="84"/>
      <c r="F1" s="84"/>
      <c r="G1" s="84"/>
      <c r="H1" s="84"/>
      <c r="I1" s="84"/>
    </row>
    <row r="2" spans="1:9" x14ac:dyDescent="0.45">
      <c r="A2" s="2"/>
      <c r="B2" s="3"/>
      <c r="C2" s="3"/>
      <c r="D2" s="3"/>
      <c r="E2" s="2"/>
      <c r="F2" s="3"/>
      <c r="G2" s="2"/>
      <c r="H2" s="3"/>
      <c r="I2" s="2"/>
    </row>
    <row r="3" spans="1:9" x14ac:dyDescent="0.45">
      <c r="A3" s="4"/>
      <c r="B3" s="5"/>
      <c r="C3" s="5"/>
      <c r="D3" s="5"/>
      <c r="E3" s="4"/>
      <c r="F3" s="19"/>
      <c r="G3" s="6"/>
      <c r="H3" s="101">
        <f>'進捗状況 (都道府県別)'!H3</f>
        <v>44817</v>
      </c>
      <c r="I3" s="101"/>
    </row>
    <row r="4" spans="1:9" x14ac:dyDescent="0.45">
      <c r="A4" s="2" t="s">
        <v>65</v>
      </c>
      <c r="B4" s="5"/>
      <c r="C4" s="5"/>
      <c r="D4" s="5"/>
      <c r="E4" s="4"/>
      <c r="F4" s="19"/>
      <c r="G4" s="6"/>
      <c r="H4" s="19"/>
      <c r="I4" s="7" t="s">
        <v>1</v>
      </c>
    </row>
    <row r="5" spans="1:9" ht="24" customHeight="1" x14ac:dyDescent="0.45">
      <c r="A5" s="104" t="s">
        <v>66</v>
      </c>
      <c r="B5" s="85" t="s">
        <v>3</v>
      </c>
      <c r="C5" s="81" t="s">
        <v>4</v>
      </c>
      <c r="D5" s="86"/>
      <c r="E5" s="87"/>
      <c r="F5" s="105" t="str">
        <f>'進捗状況 (都道府県別)'!F5</f>
        <v>直近1週間</v>
      </c>
      <c r="G5" s="106"/>
      <c r="H5" s="107">
        <f>'進捗状況 (都道府県別)'!H5:I5</f>
        <v>44816</v>
      </c>
      <c r="I5" s="108"/>
    </row>
    <row r="6" spans="1:9" ht="23.25" customHeight="1" x14ac:dyDescent="0.45">
      <c r="A6" s="104"/>
      <c r="B6" s="85"/>
      <c r="C6" s="88"/>
      <c r="D6" s="89"/>
      <c r="E6" s="90"/>
      <c r="F6" s="95" t="s">
        <v>5</v>
      </c>
      <c r="G6" s="96"/>
      <c r="H6" s="97" t="s">
        <v>6</v>
      </c>
      <c r="I6" s="98"/>
    </row>
    <row r="7" spans="1:9" ht="18.75" customHeight="1" x14ac:dyDescent="0.45">
      <c r="A7" s="80"/>
      <c r="B7" s="85"/>
      <c r="C7" s="99" t="s">
        <v>7</v>
      </c>
      <c r="D7" s="69"/>
      <c r="E7" s="8"/>
      <c r="F7" s="99" t="s">
        <v>8</v>
      </c>
      <c r="G7" s="8"/>
      <c r="H7" s="99" t="s">
        <v>8</v>
      </c>
      <c r="I7" s="9"/>
    </row>
    <row r="8" spans="1:9" ht="18.75" customHeight="1" x14ac:dyDescent="0.45">
      <c r="A8" s="80"/>
      <c r="B8" s="85"/>
      <c r="C8" s="100"/>
      <c r="D8" s="102" t="s">
        <v>156</v>
      </c>
      <c r="E8" s="83" t="s">
        <v>9</v>
      </c>
      <c r="F8" s="100"/>
      <c r="G8" s="81" t="s">
        <v>10</v>
      </c>
      <c r="H8" s="100"/>
      <c r="I8" s="83" t="s">
        <v>10</v>
      </c>
    </row>
    <row r="9" spans="1:9" ht="35.1" customHeight="1" x14ac:dyDescent="0.45">
      <c r="A9" s="80"/>
      <c r="B9" s="85"/>
      <c r="C9" s="100"/>
      <c r="D9" s="103"/>
      <c r="E9" s="82"/>
      <c r="F9" s="100"/>
      <c r="G9" s="82"/>
      <c r="H9" s="100"/>
      <c r="I9" s="82"/>
    </row>
    <row r="10" spans="1:9" x14ac:dyDescent="0.45">
      <c r="A10" s="10" t="s">
        <v>67</v>
      </c>
      <c r="B10" s="20">
        <f>SUM(B11:B30)</f>
        <v>27484752</v>
      </c>
      <c r="C10" s="21">
        <f>SUM(C11:C30)</f>
        <v>17102541</v>
      </c>
      <c r="D10" s="21">
        <f>SUM(D11:D30)</f>
        <v>702</v>
      </c>
      <c r="E10" s="11">
        <f>(C10-D10)/$B10</f>
        <v>0.6222300641461127</v>
      </c>
      <c r="F10" s="21">
        <f>SUM(F11:F30)</f>
        <v>49557</v>
      </c>
      <c r="G10" s="11">
        <f>F10/$B10</f>
        <v>1.8030724817891754E-3</v>
      </c>
      <c r="H10" s="21">
        <f>SUM(H11:H30)</f>
        <v>10098</v>
      </c>
      <c r="I10" s="11">
        <f>H10/$B10</f>
        <v>3.6740371534005475E-4</v>
      </c>
    </row>
    <row r="11" spans="1:9" x14ac:dyDescent="0.45">
      <c r="A11" s="12" t="s">
        <v>68</v>
      </c>
      <c r="B11" s="20">
        <v>1960668</v>
      </c>
      <c r="C11" s="21">
        <v>1232441</v>
      </c>
      <c r="D11" s="21">
        <v>14</v>
      </c>
      <c r="E11" s="11">
        <f t="shared" ref="E11:E30" si="0">(C11-D11)/$B11</f>
        <v>0.62857505707238548</v>
      </c>
      <c r="F11" s="21">
        <v>3808</v>
      </c>
      <c r="G11" s="11">
        <f t="shared" ref="G11:G30" si="1">F11/$B11</f>
        <v>1.9421952110199178E-3</v>
      </c>
      <c r="H11" s="21">
        <v>1082</v>
      </c>
      <c r="I11" s="11">
        <f t="shared" ref="I11:I30" si="2">H11/$B11</f>
        <v>5.518527359042938E-4</v>
      </c>
    </row>
    <row r="12" spans="1:9" x14ac:dyDescent="0.45">
      <c r="A12" s="12" t="s">
        <v>69</v>
      </c>
      <c r="B12" s="20">
        <v>1065365</v>
      </c>
      <c r="C12" s="21">
        <v>689310</v>
      </c>
      <c r="D12" s="21">
        <v>10</v>
      </c>
      <c r="E12" s="11">
        <f t="shared" si="0"/>
        <v>0.64700830231892359</v>
      </c>
      <c r="F12" s="21">
        <v>2239</v>
      </c>
      <c r="G12" s="11">
        <f t="shared" si="1"/>
        <v>2.1016271418715653E-3</v>
      </c>
      <c r="H12" s="21">
        <v>880</v>
      </c>
      <c r="I12" s="11">
        <f t="shared" si="2"/>
        <v>8.2600798787270087E-4</v>
      </c>
    </row>
    <row r="13" spans="1:9" x14ac:dyDescent="0.45">
      <c r="A13" s="12" t="s">
        <v>70</v>
      </c>
      <c r="B13" s="20">
        <v>1332226</v>
      </c>
      <c r="C13" s="21">
        <v>865483</v>
      </c>
      <c r="D13" s="21">
        <v>3</v>
      </c>
      <c r="E13" s="11">
        <f t="shared" si="0"/>
        <v>0.64964953393793545</v>
      </c>
      <c r="F13" s="21">
        <v>1938</v>
      </c>
      <c r="G13" s="11">
        <f t="shared" si="1"/>
        <v>1.4547081351062056E-3</v>
      </c>
      <c r="H13" s="21">
        <v>333</v>
      </c>
      <c r="I13" s="11">
        <f t="shared" si="2"/>
        <v>2.4995758977831091E-4</v>
      </c>
    </row>
    <row r="14" spans="1:9" x14ac:dyDescent="0.45">
      <c r="A14" s="12" t="s">
        <v>71</v>
      </c>
      <c r="B14" s="20">
        <v>976328</v>
      </c>
      <c r="C14" s="21">
        <v>646938</v>
      </c>
      <c r="D14" s="21">
        <v>0</v>
      </c>
      <c r="E14" s="11">
        <f t="shared" si="0"/>
        <v>0.66262362648618089</v>
      </c>
      <c r="F14" s="21">
        <v>1569</v>
      </c>
      <c r="G14" s="11">
        <f t="shared" si="1"/>
        <v>1.6070418957563441E-3</v>
      </c>
      <c r="H14" s="21">
        <v>369</v>
      </c>
      <c r="I14" s="11">
        <f t="shared" si="2"/>
        <v>3.7794675559852834E-4</v>
      </c>
    </row>
    <row r="15" spans="1:9" x14ac:dyDescent="0.45">
      <c r="A15" s="12" t="s">
        <v>72</v>
      </c>
      <c r="B15" s="20">
        <v>3755776</v>
      </c>
      <c r="C15" s="21">
        <v>2448519</v>
      </c>
      <c r="D15" s="21">
        <v>71</v>
      </c>
      <c r="E15" s="11">
        <f t="shared" si="0"/>
        <v>0.65191534319405631</v>
      </c>
      <c r="F15" s="21">
        <v>6995</v>
      </c>
      <c r="G15" s="11">
        <f t="shared" si="1"/>
        <v>1.8624646411287574E-3</v>
      </c>
      <c r="H15" s="21">
        <v>960</v>
      </c>
      <c r="I15" s="11">
        <f t="shared" si="2"/>
        <v>2.5560629813918616E-4</v>
      </c>
    </row>
    <row r="16" spans="1:9" x14ac:dyDescent="0.45">
      <c r="A16" s="12" t="s">
        <v>73</v>
      </c>
      <c r="B16" s="20">
        <v>1522390</v>
      </c>
      <c r="C16" s="21">
        <v>949993</v>
      </c>
      <c r="D16" s="21">
        <v>62</v>
      </c>
      <c r="E16" s="11">
        <f t="shared" si="0"/>
        <v>0.62397348905339634</v>
      </c>
      <c r="F16" s="21">
        <v>3007</v>
      </c>
      <c r="G16" s="11">
        <f t="shared" si="1"/>
        <v>1.9751837571187411E-3</v>
      </c>
      <c r="H16" s="21">
        <v>488</v>
      </c>
      <c r="I16" s="11">
        <f t="shared" si="2"/>
        <v>3.2054861106549571E-4</v>
      </c>
    </row>
    <row r="17" spans="1:9" x14ac:dyDescent="0.45">
      <c r="A17" s="12" t="s">
        <v>74</v>
      </c>
      <c r="B17" s="20">
        <v>719112</v>
      </c>
      <c r="C17" s="21">
        <v>471578</v>
      </c>
      <c r="D17" s="21">
        <v>17</v>
      </c>
      <c r="E17" s="11">
        <f t="shared" si="0"/>
        <v>0.65575459733671526</v>
      </c>
      <c r="F17" s="21">
        <v>990</v>
      </c>
      <c r="G17" s="11">
        <f t="shared" si="1"/>
        <v>1.3766979274438475E-3</v>
      </c>
      <c r="H17" s="21">
        <v>69</v>
      </c>
      <c r="I17" s="11">
        <f t="shared" si="2"/>
        <v>9.5951673730934814E-5</v>
      </c>
    </row>
    <row r="18" spans="1:9" x14ac:dyDescent="0.45">
      <c r="A18" s="12" t="s">
        <v>75</v>
      </c>
      <c r="B18" s="20">
        <v>779613</v>
      </c>
      <c r="C18" s="21">
        <v>546972</v>
      </c>
      <c r="D18" s="21">
        <v>3</v>
      </c>
      <c r="E18" s="11">
        <f t="shared" si="0"/>
        <v>0.70159040446991006</v>
      </c>
      <c r="F18" s="21">
        <v>1090</v>
      </c>
      <c r="G18" s="11">
        <f t="shared" si="1"/>
        <v>1.3981295848068207E-3</v>
      </c>
      <c r="H18" s="21">
        <v>104</v>
      </c>
      <c r="I18" s="11">
        <f t="shared" si="2"/>
        <v>1.3339952001826548E-4</v>
      </c>
    </row>
    <row r="19" spans="1:9" x14ac:dyDescent="0.45">
      <c r="A19" s="12" t="s">
        <v>76</v>
      </c>
      <c r="B19" s="20">
        <v>689079</v>
      </c>
      <c r="C19" s="21">
        <v>464450</v>
      </c>
      <c r="D19" s="21">
        <v>12</v>
      </c>
      <c r="E19" s="11">
        <f t="shared" si="0"/>
        <v>0.6739981917893304</v>
      </c>
      <c r="F19" s="21">
        <v>1268</v>
      </c>
      <c r="G19" s="11">
        <f t="shared" si="1"/>
        <v>1.8401373427429947E-3</v>
      </c>
      <c r="H19" s="21">
        <v>198</v>
      </c>
      <c r="I19" s="11">
        <f t="shared" si="2"/>
        <v>2.8734005825166637E-4</v>
      </c>
    </row>
    <row r="20" spans="1:9" x14ac:dyDescent="0.45">
      <c r="A20" s="12" t="s">
        <v>77</v>
      </c>
      <c r="B20" s="20">
        <v>795771</v>
      </c>
      <c r="C20" s="21">
        <v>525777</v>
      </c>
      <c r="D20" s="21">
        <v>5</v>
      </c>
      <c r="E20" s="11">
        <f t="shared" si="0"/>
        <v>0.66070766589885788</v>
      </c>
      <c r="F20" s="21">
        <v>1350</v>
      </c>
      <c r="G20" s="11">
        <f t="shared" si="1"/>
        <v>1.6964679537203543E-3</v>
      </c>
      <c r="H20" s="21">
        <v>230</v>
      </c>
      <c r="I20" s="11">
        <f t="shared" si="2"/>
        <v>2.890278735968011E-4</v>
      </c>
    </row>
    <row r="21" spans="1:9" x14ac:dyDescent="0.45">
      <c r="A21" s="12" t="s">
        <v>78</v>
      </c>
      <c r="B21" s="20">
        <v>2293433</v>
      </c>
      <c r="C21" s="21">
        <v>1383345</v>
      </c>
      <c r="D21" s="21">
        <v>30</v>
      </c>
      <c r="E21" s="11">
        <f t="shared" si="0"/>
        <v>0.60316346716908664</v>
      </c>
      <c r="F21" s="21">
        <v>3619</v>
      </c>
      <c r="G21" s="11">
        <f t="shared" si="1"/>
        <v>1.5779837475086475E-3</v>
      </c>
      <c r="H21" s="21">
        <v>489</v>
      </c>
      <c r="I21" s="11">
        <f t="shared" si="2"/>
        <v>2.1321747790321321E-4</v>
      </c>
    </row>
    <row r="22" spans="1:9" x14ac:dyDescent="0.45">
      <c r="A22" s="12" t="s">
        <v>79</v>
      </c>
      <c r="B22" s="20">
        <v>1388807</v>
      </c>
      <c r="C22" s="21">
        <v>838934</v>
      </c>
      <c r="D22" s="21">
        <v>44</v>
      </c>
      <c r="E22" s="11">
        <f t="shared" si="0"/>
        <v>0.60403641398696872</v>
      </c>
      <c r="F22" s="21">
        <v>3222</v>
      </c>
      <c r="G22" s="11">
        <f t="shared" si="1"/>
        <v>2.3199767858312925E-3</v>
      </c>
      <c r="H22" s="21">
        <v>445</v>
      </c>
      <c r="I22" s="11">
        <f t="shared" si="2"/>
        <v>3.2041889189786632E-4</v>
      </c>
    </row>
    <row r="23" spans="1:9" x14ac:dyDescent="0.45">
      <c r="A23" s="12" t="s">
        <v>80</v>
      </c>
      <c r="B23" s="20">
        <v>2732197</v>
      </c>
      <c r="C23" s="21">
        <v>1503124</v>
      </c>
      <c r="D23" s="21">
        <v>112</v>
      </c>
      <c r="E23" s="11">
        <f t="shared" si="0"/>
        <v>0.55011113766686659</v>
      </c>
      <c r="F23" s="21">
        <v>5247</v>
      </c>
      <c r="G23" s="11">
        <f t="shared" si="1"/>
        <v>1.9204325310363784E-3</v>
      </c>
      <c r="H23" s="21">
        <v>794</v>
      </c>
      <c r="I23" s="11">
        <f t="shared" si="2"/>
        <v>2.9060862009584228E-4</v>
      </c>
    </row>
    <row r="24" spans="1:9" x14ac:dyDescent="0.45">
      <c r="A24" s="12" t="s">
        <v>81</v>
      </c>
      <c r="B24" s="20">
        <v>826154</v>
      </c>
      <c r="C24" s="21">
        <v>492614</v>
      </c>
      <c r="D24" s="21">
        <v>15</v>
      </c>
      <c r="E24" s="11">
        <f t="shared" si="0"/>
        <v>0.59625566177734413</v>
      </c>
      <c r="F24" s="21">
        <v>1373</v>
      </c>
      <c r="G24" s="11">
        <f t="shared" si="1"/>
        <v>1.6619177538328206E-3</v>
      </c>
      <c r="H24" s="21">
        <v>164</v>
      </c>
      <c r="I24" s="11">
        <f t="shared" si="2"/>
        <v>1.9851020511914242E-4</v>
      </c>
    </row>
    <row r="25" spans="1:9" x14ac:dyDescent="0.45">
      <c r="A25" s="12" t="s">
        <v>82</v>
      </c>
      <c r="B25" s="20">
        <v>1517627</v>
      </c>
      <c r="C25" s="21">
        <v>909529</v>
      </c>
      <c r="D25" s="21">
        <v>7</v>
      </c>
      <c r="E25" s="11">
        <f t="shared" si="0"/>
        <v>0.59930536291196712</v>
      </c>
      <c r="F25" s="21">
        <v>3699</v>
      </c>
      <c r="G25" s="11">
        <f t="shared" si="1"/>
        <v>2.4373577960855996E-3</v>
      </c>
      <c r="H25" s="21">
        <v>1115</v>
      </c>
      <c r="I25" s="11">
        <f t="shared" si="2"/>
        <v>7.3469963304553755E-4</v>
      </c>
    </row>
    <row r="26" spans="1:9" x14ac:dyDescent="0.45">
      <c r="A26" s="12" t="s">
        <v>83</v>
      </c>
      <c r="B26" s="20">
        <v>704487</v>
      </c>
      <c r="C26" s="21">
        <v>433079</v>
      </c>
      <c r="D26" s="21">
        <v>11</v>
      </c>
      <c r="E26" s="11">
        <f t="shared" si="0"/>
        <v>0.61472816389798535</v>
      </c>
      <c r="F26" s="21">
        <v>1610</v>
      </c>
      <c r="G26" s="11">
        <f t="shared" si="1"/>
        <v>2.285350900726344E-3</v>
      </c>
      <c r="H26" s="21">
        <v>352</v>
      </c>
      <c r="I26" s="11">
        <f t="shared" si="2"/>
        <v>4.9965435841967272E-4</v>
      </c>
    </row>
    <row r="27" spans="1:9" x14ac:dyDescent="0.45">
      <c r="A27" s="12" t="s">
        <v>84</v>
      </c>
      <c r="B27" s="20">
        <v>1189149</v>
      </c>
      <c r="C27" s="21">
        <v>713442</v>
      </c>
      <c r="D27" s="21">
        <v>4</v>
      </c>
      <c r="E27" s="11">
        <f t="shared" si="0"/>
        <v>0.59995677581194617</v>
      </c>
      <c r="F27" s="21">
        <v>1953</v>
      </c>
      <c r="G27" s="11">
        <f t="shared" si="1"/>
        <v>1.6423509585426217E-3</v>
      </c>
      <c r="H27" s="21">
        <v>261</v>
      </c>
      <c r="I27" s="11">
        <f t="shared" si="2"/>
        <v>2.194846903121476E-4</v>
      </c>
    </row>
    <row r="28" spans="1:9" x14ac:dyDescent="0.45">
      <c r="A28" s="12" t="s">
        <v>85</v>
      </c>
      <c r="B28" s="20">
        <v>936583</v>
      </c>
      <c r="C28" s="21">
        <v>603094</v>
      </c>
      <c r="D28" s="21">
        <v>268</v>
      </c>
      <c r="E28" s="11">
        <f t="shared" si="0"/>
        <v>0.64364396962148573</v>
      </c>
      <c r="F28" s="21">
        <v>1426</v>
      </c>
      <c r="G28" s="11">
        <f t="shared" si="1"/>
        <v>1.5225559293730508E-3</v>
      </c>
      <c r="H28" s="21">
        <v>767</v>
      </c>
      <c r="I28" s="11">
        <f t="shared" si="2"/>
        <v>8.1893436032898313E-4</v>
      </c>
    </row>
    <row r="29" spans="1:9" x14ac:dyDescent="0.45">
      <c r="A29" s="12" t="s">
        <v>86</v>
      </c>
      <c r="B29" s="20">
        <v>1568265</v>
      </c>
      <c r="C29" s="21">
        <v>918690</v>
      </c>
      <c r="D29" s="21">
        <v>5</v>
      </c>
      <c r="E29" s="11">
        <f t="shared" si="0"/>
        <v>0.58579704322930115</v>
      </c>
      <c r="F29" s="21">
        <v>1976</v>
      </c>
      <c r="G29" s="11">
        <f t="shared" si="1"/>
        <v>1.2599911367020243E-3</v>
      </c>
      <c r="H29" s="21">
        <v>973</v>
      </c>
      <c r="I29" s="11">
        <f t="shared" si="2"/>
        <v>6.2043085830519715E-4</v>
      </c>
    </row>
    <row r="30" spans="1:9" x14ac:dyDescent="0.45">
      <c r="A30" s="12" t="s">
        <v>87</v>
      </c>
      <c r="B30" s="20">
        <v>731722</v>
      </c>
      <c r="C30" s="21">
        <v>465229</v>
      </c>
      <c r="D30" s="21">
        <v>9</v>
      </c>
      <c r="E30" s="11">
        <f t="shared" si="0"/>
        <v>0.63578790852263567</v>
      </c>
      <c r="F30" s="21">
        <v>1178</v>
      </c>
      <c r="G30" s="11">
        <f t="shared" si="1"/>
        <v>1.6099010279860384E-3</v>
      </c>
      <c r="H30" s="21">
        <v>25</v>
      </c>
      <c r="I30" s="11">
        <f t="shared" si="2"/>
        <v>3.4165981069313207E-5</v>
      </c>
    </row>
    <row r="31" spans="1:9" x14ac:dyDescent="0.45">
      <c r="A31" s="4"/>
      <c r="B31" s="13"/>
      <c r="C31" s="14"/>
      <c r="D31" s="14"/>
      <c r="E31" s="15"/>
      <c r="F31" s="14"/>
      <c r="G31" s="15"/>
      <c r="H31" s="14"/>
      <c r="I31" s="15"/>
    </row>
    <row r="32" spans="1:9" x14ac:dyDescent="0.45">
      <c r="A32" s="4"/>
      <c r="B32" s="13"/>
      <c r="C32" s="14"/>
      <c r="D32" s="14"/>
      <c r="E32" s="15"/>
      <c r="F32" s="14"/>
      <c r="G32" s="15"/>
      <c r="H32" s="14"/>
      <c r="I32" s="15"/>
    </row>
    <row r="33" spans="1:9" x14ac:dyDescent="0.45">
      <c r="A33" s="2" t="s">
        <v>88</v>
      </c>
      <c r="B33" s="5"/>
      <c r="C33" s="5"/>
      <c r="D33" s="5"/>
      <c r="E33" s="4"/>
      <c r="F33" s="19"/>
      <c r="G33" s="6"/>
      <c r="H33" s="19"/>
      <c r="I33" s="6"/>
    </row>
    <row r="34" spans="1:9" ht="22.5" customHeight="1" x14ac:dyDescent="0.45">
      <c r="A34" s="104"/>
      <c r="B34" s="85" t="s">
        <v>3</v>
      </c>
      <c r="C34" s="81" t="s">
        <v>4</v>
      </c>
      <c r="D34" s="86"/>
      <c r="E34" s="87"/>
      <c r="F34" s="105" t="str">
        <f>F5</f>
        <v>直近1週間</v>
      </c>
      <c r="G34" s="106"/>
      <c r="H34" s="105">
        <f>'進捗状況 (都道府県別)'!H5:I5</f>
        <v>44816</v>
      </c>
      <c r="I34" s="106"/>
    </row>
    <row r="35" spans="1:9" ht="24" customHeight="1" x14ac:dyDescent="0.45">
      <c r="A35" s="104"/>
      <c r="B35" s="85"/>
      <c r="C35" s="88"/>
      <c r="D35" s="89"/>
      <c r="E35" s="90"/>
      <c r="F35" s="95" t="s">
        <v>5</v>
      </c>
      <c r="G35" s="96"/>
      <c r="H35" s="97" t="s">
        <v>6</v>
      </c>
      <c r="I35" s="98"/>
    </row>
    <row r="36" spans="1:9" ht="18.75" customHeight="1" x14ac:dyDescent="0.45">
      <c r="A36" s="80"/>
      <c r="B36" s="85"/>
      <c r="C36" s="99" t="s">
        <v>7</v>
      </c>
      <c r="D36" s="69"/>
      <c r="E36" s="8"/>
      <c r="F36" s="99" t="s">
        <v>8</v>
      </c>
      <c r="G36" s="8"/>
      <c r="H36" s="99" t="s">
        <v>8</v>
      </c>
      <c r="I36" s="9"/>
    </row>
    <row r="37" spans="1:9" ht="18.75" customHeight="1" x14ac:dyDescent="0.45">
      <c r="A37" s="80"/>
      <c r="B37" s="85"/>
      <c r="C37" s="100"/>
      <c r="D37" s="83" t="s">
        <v>155</v>
      </c>
      <c r="E37" s="83" t="s">
        <v>9</v>
      </c>
      <c r="F37" s="100"/>
      <c r="G37" s="81" t="s">
        <v>10</v>
      </c>
      <c r="H37" s="100"/>
      <c r="I37" s="83" t="s">
        <v>10</v>
      </c>
    </row>
    <row r="38" spans="1:9" ht="35.1" customHeight="1" x14ac:dyDescent="0.45">
      <c r="A38" s="80"/>
      <c r="B38" s="85"/>
      <c r="C38" s="100"/>
      <c r="D38" s="82"/>
      <c r="E38" s="82"/>
      <c r="F38" s="100"/>
      <c r="G38" s="82"/>
      <c r="H38" s="100"/>
      <c r="I38" s="82"/>
    </row>
    <row r="39" spans="1:9" x14ac:dyDescent="0.45">
      <c r="A39" s="10" t="s">
        <v>67</v>
      </c>
      <c r="B39" s="20">
        <v>9522872</v>
      </c>
      <c r="C39" s="21">
        <v>5979095</v>
      </c>
      <c r="D39" s="21">
        <v>510</v>
      </c>
      <c r="E39" s="11">
        <f t="shared" ref="E39" si="3">(C39-D39)/$B39</f>
        <v>0.62781322693405939</v>
      </c>
      <c r="F39" s="21">
        <v>15247</v>
      </c>
      <c r="G39" s="11">
        <f t="shared" ref="G39" si="4">F39/$B39</f>
        <v>1.6010926115566817E-3</v>
      </c>
      <c r="H39" s="21">
        <v>2389</v>
      </c>
      <c r="I39" s="11">
        <f t="shared" ref="I39" si="5">H39/$B39</f>
        <v>2.5086969561283613E-4</v>
      </c>
    </row>
    <row r="40" spans="1:9" ht="18.75" customHeight="1" x14ac:dyDescent="0.45">
      <c r="A40" s="4"/>
      <c r="B40" s="13"/>
      <c r="C40" s="14"/>
      <c r="D40" s="14"/>
      <c r="E40" s="15"/>
      <c r="F40" s="14"/>
      <c r="G40" s="15"/>
      <c r="H40" s="14"/>
      <c r="I40" s="15"/>
    </row>
    <row r="41" spans="1:9" ht="18.75" customHeight="1" x14ac:dyDescent="0.45">
      <c r="A41" s="2" t="s">
        <v>89</v>
      </c>
      <c r="B41" s="13"/>
      <c r="C41" s="14"/>
      <c r="D41" s="14"/>
      <c r="E41" s="15"/>
      <c r="F41" s="14"/>
      <c r="G41" s="15"/>
      <c r="H41" s="14"/>
      <c r="I41" s="15"/>
    </row>
    <row r="42" spans="1:9" ht="18.75" customHeight="1" x14ac:dyDescent="0.45">
      <c r="A42" s="2" t="s">
        <v>90</v>
      </c>
      <c r="B42" s="13"/>
      <c r="C42" s="14"/>
      <c r="D42" s="14"/>
      <c r="E42" s="15"/>
      <c r="F42" s="14"/>
      <c r="G42" s="15"/>
      <c r="H42" s="14"/>
      <c r="I42" s="15"/>
    </row>
    <row r="43" spans="1:9" x14ac:dyDescent="0.45">
      <c r="A43" s="2" t="s">
        <v>61</v>
      </c>
      <c r="B43" s="17"/>
      <c r="C43" s="17"/>
      <c r="D43" s="17"/>
      <c r="E43" s="18"/>
      <c r="F43" s="17"/>
      <c r="G43" s="18"/>
      <c r="H43" s="17"/>
      <c r="I43" s="18"/>
    </row>
    <row r="44" spans="1:9" x14ac:dyDescent="0.45">
      <c r="A44" s="2" t="s">
        <v>91</v>
      </c>
      <c r="B44" s="17"/>
      <c r="C44" s="17"/>
      <c r="D44" s="17"/>
      <c r="E44" s="18"/>
      <c r="F44" s="17"/>
      <c r="G44" s="18"/>
      <c r="H44" s="17"/>
      <c r="I44" s="18"/>
    </row>
    <row r="45" spans="1:9" s="70" customFormat="1" x14ac:dyDescent="0.45">
      <c r="A45" s="77" t="s">
        <v>157</v>
      </c>
      <c r="B45" s="59"/>
      <c r="C45" s="59"/>
      <c r="D45" s="59"/>
      <c r="F45" s="59"/>
      <c r="H45" s="59"/>
    </row>
    <row r="46" spans="1:9" x14ac:dyDescent="0.45">
      <c r="A46" s="49" t="s">
        <v>158</v>
      </c>
      <c r="B46" s="50"/>
      <c r="C46" s="50"/>
      <c r="D46" s="50"/>
      <c r="F46" s="50"/>
      <c r="H46" s="50"/>
    </row>
  </sheetData>
  <mergeCells count="30">
    <mergeCell ref="A1:I1"/>
    <mergeCell ref="A5:A9"/>
    <mergeCell ref="B5:B9"/>
    <mergeCell ref="C5:E6"/>
    <mergeCell ref="F5:G5"/>
    <mergeCell ref="H5:I5"/>
    <mergeCell ref="F6:G6"/>
    <mergeCell ref="H6:I6"/>
    <mergeCell ref="C7:C9"/>
    <mergeCell ref="F7:F9"/>
    <mergeCell ref="H7:H9"/>
    <mergeCell ref="E8:E9"/>
    <mergeCell ref="G8:G9"/>
    <mergeCell ref="I8:I9"/>
    <mergeCell ref="H3:I3"/>
    <mergeCell ref="D8:D9"/>
    <mergeCell ref="A34:A38"/>
    <mergeCell ref="B34:B38"/>
    <mergeCell ref="C34:E35"/>
    <mergeCell ref="F34:G34"/>
    <mergeCell ref="H34:I34"/>
    <mergeCell ref="F35:G35"/>
    <mergeCell ref="H35:I35"/>
    <mergeCell ref="C36:C38"/>
    <mergeCell ref="F36:F38"/>
    <mergeCell ref="H36:H38"/>
    <mergeCell ref="E37:E38"/>
    <mergeCell ref="G37:G38"/>
    <mergeCell ref="I37:I38"/>
    <mergeCell ref="D37:D38"/>
  </mergeCells>
  <phoneticPr fontId="2"/>
  <pageMargins left="0.7" right="0.7" top="0.75" bottom="0.75" header="0.3" footer="0.3"/>
  <pageSetup paperSize="9" scale="64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62"/>
  <sheetViews>
    <sheetView view="pageBreakPreview" zoomScaleNormal="100" zoomScaleSheetLayoutView="100" workbookViewId="0">
      <selection activeCell="J7" sqref="J7"/>
    </sheetView>
  </sheetViews>
  <sheetFormatPr defaultRowHeight="18" x14ac:dyDescent="0.45"/>
  <cols>
    <col min="1" max="1" width="12.69921875" customWidth="1"/>
    <col min="2" max="2" width="14.09765625" style="27" customWidth="1"/>
    <col min="3" max="4" width="13.8984375" customWidth="1"/>
    <col min="5" max="5" width="13.8984375" style="75" customWidth="1"/>
    <col min="6" max="7" width="14" customWidth="1"/>
    <col min="8" max="8" width="14" style="75" customWidth="1"/>
    <col min="9" max="10" width="14.09765625" customWidth="1"/>
    <col min="11" max="11" width="14.09765625" style="75" customWidth="1"/>
    <col min="12" max="12" width="12.8984375" customWidth="1"/>
    <col min="13" max="28" width="13.09765625" customWidth="1"/>
    <col min="30" max="30" width="11.59765625" bestFit="1" customWidth="1"/>
  </cols>
  <sheetData>
    <row r="1" spans="1:30" x14ac:dyDescent="0.45">
      <c r="A1" s="22" t="s">
        <v>92</v>
      </c>
      <c r="B1" s="23"/>
      <c r="C1" s="24"/>
      <c r="D1" s="24"/>
      <c r="E1" s="71"/>
      <c r="F1" s="24"/>
      <c r="G1" s="24"/>
      <c r="H1" s="71"/>
      <c r="M1" s="25"/>
    </row>
    <row r="2" spans="1:30" x14ac:dyDescent="0.45">
      <c r="A2" s="22"/>
      <c r="B2" s="22"/>
      <c r="C2" s="22"/>
      <c r="D2" s="22"/>
      <c r="E2" s="72"/>
      <c r="F2" s="22"/>
      <c r="G2" s="22"/>
      <c r="H2" s="72"/>
      <c r="I2" s="22"/>
      <c r="J2" s="22"/>
      <c r="K2" s="72"/>
      <c r="L2" s="22"/>
      <c r="S2" s="26"/>
      <c r="T2" s="26"/>
      <c r="U2" s="26"/>
      <c r="V2" s="26"/>
      <c r="W2" s="26"/>
      <c r="X2" s="26"/>
      <c r="Y2" s="109">
        <f>'進捗状況 (都道府県別)'!H3</f>
        <v>44817</v>
      </c>
      <c r="Z2" s="109"/>
      <c r="AA2" s="109"/>
      <c r="AB2" s="109"/>
    </row>
    <row r="3" spans="1:30" x14ac:dyDescent="0.45">
      <c r="A3" s="111" t="s">
        <v>2</v>
      </c>
      <c r="B3" s="129" t="str">
        <f>_xlfn.CONCAT("接種回数（",TEXT('進捗状況 (都道府県別)'!H3-1,"m月d日"),"まで）")</f>
        <v>接種回数（9月12日まで）</v>
      </c>
      <c r="C3" s="130"/>
      <c r="D3" s="130"/>
      <c r="E3" s="130"/>
      <c r="F3" s="130"/>
      <c r="G3" s="130"/>
      <c r="H3" s="130"/>
      <c r="I3" s="130"/>
      <c r="J3" s="130"/>
      <c r="K3" s="130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0"/>
      <c r="AA3" s="130"/>
      <c r="AB3" s="131"/>
    </row>
    <row r="4" spans="1:30" x14ac:dyDescent="0.45">
      <c r="A4" s="112"/>
      <c r="B4" s="112"/>
      <c r="C4" s="114" t="s">
        <v>93</v>
      </c>
      <c r="D4" s="115"/>
      <c r="E4" s="116"/>
      <c r="F4" s="114" t="s">
        <v>94</v>
      </c>
      <c r="G4" s="115"/>
      <c r="H4" s="116"/>
      <c r="I4" s="123" t="s">
        <v>95</v>
      </c>
      <c r="J4" s="124"/>
      <c r="K4" s="124"/>
      <c r="L4" s="124"/>
      <c r="M4" s="124"/>
      <c r="N4" s="124"/>
      <c r="O4" s="124"/>
      <c r="P4" s="124"/>
      <c r="Q4" s="124"/>
      <c r="R4" s="124"/>
      <c r="S4" s="124"/>
      <c r="T4" s="124"/>
      <c r="U4" s="125"/>
      <c r="V4" s="123" t="s">
        <v>96</v>
      </c>
      <c r="W4" s="124"/>
      <c r="X4" s="124"/>
      <c r="Y4" s="124"/>
      <c r="Z4" s="124"/>
      <c r="AA4" s="124"/>
      <c r="AB4" s="125"/>
    </row>
    <row r="5" spans="1:30" x14ac:dyDescent="0.45">
      <c r="A5" s="112"/>
      <c r="B5" s="112"/>
      <c r="C5" s="117"/>
      <c r="D5" s="118"/>
      <c r="E5" s="119"/>
      <c r="F5" s="117"/>
      <c r="G5" s="118"/>
      <c r="H5" s="119"/>
      <c r="I5" s="120"/>
      <c r="J5" s="121"/>
      <c r="K5" s="122"/>
      <c r="L5" s="61" t="s">
        <v>97</v>
      </c>
      <c r="M5" s="61" t="s">
        <v>98</v>
      </c>
      <c r="N5" s="62" t="s">
        <v>99</v>
      </c>
      <c r="O5" s="63" t="s">
        <v>100</v>
      </c>
      <c r="P5" s="63" t="s">
        <v>101</v>
      </c>
      <c r="Q5" s="63" t="s">
        <v>102</v>
      </c>
      <c r="R5" s="63" t="s">
        <v>103</v>
      </c>
      <c r="S5" s="63" t="s">
        <v>104</v>
      </c>
      <c r="T5" s="63" t="s">
        <v>148</v>
      </c>
      <c r="U5" s="63" t="s">
        <v>153</v>
      </c>
      <c r="V5" s="64"/>
      <c r="W5" s="65"/>
      <c r="X5" s="61" t="s">
        <v>105</v>
      </c>
      <c r="Y5" s="61" t="s">
        <v>106</v>
      </c>
      <c r="Z5" s="61" t="s">
        <v>107</v>
      </c>
      <c r="AA5" s="61" t="s">
        <v>147</v>
      </c>
      <c r="AB5" s="61" t="s">
        <v>154</v>
      </c>
    </row>
    <row r="6" spans="1:30" x14ac:dyDescent="0.45">
      <c r="A6" s="113"/>
      <c r="B6" s="113"/>
      <c r="C6" s="52" t="s">
        <v>7</v>
      </c>
      <c r="D6" s="78" t="s">
        <v>150</v>
      </c>
      <c r="E6" s="60" t="s">
        <v>108</v>
      </c>
      <c r="F6" s="52" t="s">
        <v>7</v>
      </c>
      <c r="G6" s="78" t="s">
        <v>150</v>
      </c>
      <c r="H6" s="60" t="s">
        <v>108</v>
      </c>
      <c r="I6" s="52" t="s">
        <v>7</v>
      </c>
      <c r="J6" s="78" t="s">
        <v>150</v>
      </c>
      <c r="K6" s="60" t="s">
        <v>108</v>
      </c>
      <c r="L6" s="126" t="s">
        <v>7</v>
      </c>
      <c r="M6" s="127"/>
      <c r="N6" s="127"/>
      <c r="O6" s="127"/>
      <c r="P6" s="127"/>
      <c r="Q6" s="127"/>
      <c r="R6" s="127"/>
      <c r="S6" s="127"/>
      <c r="T6" s="127"/>
      <c r="U6" s="128"/>
      <c r="V6" s="60" t="s">
        <v>7</v>
      </c>
      <c r="W6" s="60" t="s">
        <v>108</v>
      </c>
      <c r="X6" s="66" t="s">
        <v>109</v>
      </c>
      <c r="Y6" s="66" t="s">
        <v>109</v>
      </c>
      <c r="Z6" s="66" t="s">
        <v>109</v>
      </c>
      <c r="AA6" s="66" t="s">
        <v>109</v>
      </c>
      <c r="AB6" s="66" t="s">
        <v>109</v>
      </c>
      <c r="AD6" s="58" t="s">
        <v>110</v>
      </c>
    </row>
    <row r="7" spans="1:30" x14ac:dyDescent="0.45">
      <c r="A7" s="28" t="s">
        <v>11</v>
      </c>
      <c r="B7" s="30">
        <f>C7+F7+I7+V7</f>
        <v>320033483</v>
      </c>
      <c r="C7" s="30">
        <f>SUM(C8:C54)</f>
        <v>104169528</v>
      </c>
      <c r="D7" s="30">
        <f>SUM(D8:D54)</f>
        <v>1576528</v>
      </c>
      <c r="E7" s="73">
        <f t="shared" ref="E7:E54" si="0">(C7-D7)/AD7</f>
        <v>0.81475579908056717</v>
      </c>
      <c r="F7" s="30">
        <f>SUM(F8:F54)</f>
        <v>102742875</v>
      </c>
      <c r="G7" s="30">
        <f>SUM(G8:G54)</f>
        <v>1481104</v>
      </c>
      <c r="H7" s="73">
        <f>(F7-G7)/AD7</f>
        <v>0.80418366893860593</v>
      </c>
      <c r="I7" s="30">
        <f>SUM(I8:I54)</f>
        <v>81920751</v>
      </c>
      <c r="J7" s="30">
        <f>SUM(J8:J54)</f>
        <v>3812</v>
      </c>
      <c r="K7" s="73">
        <f>(I7-J7)/AD7</f>
        <v>0.65055414202897932</v>
      </c>
      <c r="L7" s="53">
        <f>SUM(L8:L54)</f>
        <v>1039966</v>
      </c>
      <c r="M7" s="53">
        <f t="shared" ref="M7" si="1">SUM(M8:M54)</f>
        <v>5307302</v>
      </c>
      <c r="N7" s="53">
        <f t="shared" ref="N7:U7" si="2">SUM(N8:N54)</f>
        <v>23301403</v>
      </c>
      <c r="O7" s="53">
        <f t="shared" si="2"/>
        <v>25515450</v>
      </c>
      <c r="P7" s="53">
        <f t="shared" si="2"/>
        <v>13758709</v>
      </c>
      <c r="Q7" s="53">
        <f t="shared" si="2"/>
        <v>6563688</v>
      </c>
      <c r="R7" s="53">
        <f t="shared" si="2"/>
        <v>2733202</v>
      </c>
      <c r="S7" s="53">
        <f t="shared" ref="S7:T7" si="3">SUM(S8:S54)</f>
        <v>1864240</v>
      </c>
      <c r="T7" s="53">
        <f t="shared" si="3"/>
        <v>1543546</v>
      </c>
      <c r="U7" s="53">
        <f t="shared" si="2"/>
        <v>293245</v>
      </c>
      <c r="V7" s="53">
        <f>SUM(V8:V54)</f>
        <v>31200329</v>
      </c>
      <c r="W7" s="54">
        <f>V7/AD7</f>
        <v>0.24778151517132352</v>
      </c>
      <c r="X7" s="53">
        <f>SUM(X8:X54)</f>
        <v>6916</v>
      </c>
      <c r="Y7" s="53">
        <f t="shared" ref="Y7" si="4">SUM(Y8:Y54)</f>
        <v>757226</v>
      </c>
      <c r="Z7" s="53">
        <f t="shared" ref="Z7:AB7" si="5">SUM(Z8:Z54)</f>
        <v>12687057</v>
      </c>
      <c r="AA7" s="53">
        <f t="shared" ref="AA7" si="6">SUM(AA8:AA54)</f>
        <v>14838476</v>
      </c>
      <c r="AB7" s="53">
        <f t="shared" si="5"/>
        <v>2910654</v>
      </c>
      <c r="AD7" s="59">
        <f>SUM(AD8:AD54)</f>
        <v>125918711</v>
      </c>
    </row>
    <row r="8" spans="1:30" x14ac:dyDescent="0.45">
      <c r="A8" s="31" t="s">
        <v>12</v>
      </c>
      <c r="B8" s="30">
        <f>C8+F8+I8+V8</f>
        <v>13531669</v>
      </c>
      <c r="C8" s="32">
        <f>SUM(一般接種!D7+一般接種!G7+一般接種!J7+一般接種!M7+医療従事者等!C5)</f>
        <v>4335096</v>
      </c>
      <c r="D8" s="32">
        <v>64616</v>
      </c>
      <c r="E8" s="73">
        <f t="shared" si="0"/>
        <v>0.82413904036611596</v>
      </c>
      <c r="F8" s="32">
        <f>SUM(一般接種!E7+一般接種!H7+一般接種!K7+一般接種!N7+医療従事者等!D5)</f>
        <v>4271895</v>
      </c>
      <c r="G8" s="32">
        <v>60177</v>
      </c>
      <c r="H8" s="73">
        <f t="shared" ref="H8:H54" si="7">(F8-G8)/AD8</f>
        <v>0.81279884949998527</v>
      </c>
      <c r="I8" s="29">
        <f>SUM(L8:U8)</f>
        <v>3492359</v>
      </c>
      <c r="J8" s="32">
        <v>69</v>
      </c>
      <c r="K8" s="73">
        <f t="shared" ref="K8:K54" si="8">(I8-J8)/AD8</f>
        <v>0.67395995983593948</v>
      </c>
      <c r="L8" s="67">
        <v>42128</v>
      </c>
      <c r="M8" s="67">
        <v>231835</v>
      </c>
      <c r="N8" s="67">
        <v>924007</v>
      </c>
      <c r="O8" s="67">
        <v>1076061</v>
      </c>
      <c r="P8" s="67">
        <v>656660</v>
      </c>
      <c r="Q8" s="67">
        <v>306508</v>
      </c>
      <c r="R8" s="67">
        <v>121090</v>
      </c>
      <c r="S8" s="67">
        <v>68367</v>
      </c>
      <c r="T8" s="67">
        <v>56283</v>
      </c>
      <c r="U8" s="67">
        <v>9420</v>
      </c>
      <c r="V8" s="67">
        <f>SUM(X8:AB8)</f>
        <v>1432319</v>
      </c>
      <c r="W8" s="68">
        <f t="shared" ref="W8:W54" si="9">V8/AD8</f>
        <v>0.27641623568267615</v>
      </c>
      <c r="X8" s="67">
        <v>156</v>
      </c>
      <c r="Y8" s="67">
        <v>26829</v>
      </c>
      <c r="Z8" s="67">
        <v>526203</v>
      </c>
      <c r="AA8" s="67">
        <v>747812</v>
      </c>
      <c r="AB8" s="67">
        <v>131319</v>
      </c>
      <c r="AD8" s="59">
        <v>5181747</v>
      </c>
    </row>
    <row r="9" spans="1:30" x14ac:dyDescent="0.45">
      <c r="A9" s="31" t="s">
        <v>13</v>
      </c>
      <c r="B9" s="30">
        <f>C9+F9+I9+V9</f>
        <v>3414598</v>
      </c>
      <c r="C9" s="32">
        <f>SUM(一般接種!D8+一般接種!G8+一般接種!J8+一般接種!M8+医療従事者等!C6)</f>
        <v>1098762</v>
      </c>
      <c r="D9" s="32">
        <v>18046</v>
      </c>
      <c r="E9" s="73">
        <f t="shared" si="0"/>
        <v>0.86971175280497404</v>
      </c>
      <c r="F9" s="32">
        <f>SUM(一般接種!E8+一般接種!H8+一般接種!K8+一般接種!N8+医療従事者等!D6)</f>
        <v>1085038</v>
      </c>
      <c r="G9" s="32">
        <v>16956</v>
      </c>
      <c r="H9" s="73">
        <f t="shared" si="7"/>
        <v>0.85954447640216514</v>
      </c>
      <c r="I9" s="29">
        <f t="shared" ref="I9:I54" si="10">SUM(L9:U9)</f>
        <v>895468</v>
      </c>
      <c r="J9" s="32">
        <v>40</v>
      </c>
      <c r="K9" s="73">
        <f t="shared" si="8"/>
        <v>0.72060028295190626</v>
      </c>
      <c r="L9" s="67">
        <v>10727</v>
      </c>
      <c r="M9" s="67">
        <v>43977</v>
      </c>
      <c r="N9" s="67">
        <v>228423</v>
      </c>
      <c r="O9" s="67">
        <v>263833</v>
      </c>
      <c r="P9" s="67">
        <v>181646</v>
      </c>
      <c r="Q9" s="67">
        <v>92301</v>
      </c>
      <c r="R9" s="67">
        <v>41313</v>
      </c>
      <c r="S9" s="67">
        <v>18912</v>
      </c>
      <c r="T9" s="67">
        <v>11866</v>
      </c>
      <c r="U9" s="67">
        <v>2470</v>
      </c>
      <c r="V9" s="67">
        <f t="shared" ref="V9:V54" si="11">SUM(X9:AB9)</f>
        <v>335330</v>
      </c>
      <c r="W9" s="68">
        <f t="shared" si="9"/>
        <v>0.26985854014199101</v>
      </c>
      <c r="X9" s="67">
        <v>70</v>
      </c>
      <c r="Y9" s="67">
        <v>5725</v>
      </c>
      <c r="Z9" s="67">
        <v>121360</v>
      </c>
      <c r="AA9" s="67">
        <v>169728</v>
      </c>
      <c r="AB9" s="67">
        <v>38447</v>
      </c>
      <c r="AD9" s="59">
        <v>1242614</v>
      </c>
    </row>
    <row r="10" spans="1:30" x14ac:dyDescent="0.45">
      <c r="A10" s="31" t="s">
        <v>14</v>
      </c>
      <c r="B10" s="30">
        <f t="shared" ref="B10:B54" si="12">C10+F10+I10+V10</f>
        <v>3362677</v>
      </c>
      <c r="C10" s="32">
        <f>SUM(一般接種!D9+一般接種!G9+一般接種!J9+一般接種!M9+医療従事者等!C7)</f>
        <v>1064168</v>
      </c>
      <c r="D10" s="32">
        <v>19430</v>
      </c>
      <c r="E10" s="73">
        <f t="shared" si="0"/>
        <v>0.86618446645408731</v>
      </c>
      <c r="F10" s="32">
        <f>SUM(一般接種!E9+一般接種!H9+一般接種!K9+一般接種!N9+医療従事者等!D7)</f>
        <v>1049020</v>
      </c>
      <c r="G10" s="32">
        <v>18304</v>
      </c>
      <c r="H10" s="73">
        <f t="shared" si="7"/>
        <v>0.85455893106758929</v>
      </c>
      <c r="I10" s="29">
        <f t="shared" si="10"/>
        <v>883937</v>
      </c>
      <c r="J10" s="32">
        <v>60</v>
      </c>
      <c r="K10" s="73">
        <f t="shared" si="8"/>
        <v>0.73281581377918614</v>
      </c>
      <c r="L10" s="67">
        <v>10460</v>
      </c>
      <c r="M10" s="67">
        <v>47803</v>
      </c>
      <c r="N10" s="67">
        <v>221633</v>
      </c>
      <c r="O10" s="67">
        <v>256812</v>
      </c>
      <c r="P10" s="67">
        <v>168641</v>
      </c>
      <c r="Q10" s="67">
        <v>106799</v>
      </c>
      <c r="R10" s="67">
        <v>40207</v>
      </c>
      <c r="S10" s="67">
        <v>17210</v>
      </c>
      <c r="T10" s="67">
        <v>11835</v>
      </c>
      <c r="U10" s="67">
        <v>2537</v>
      </c>
      <c r="V10" s="67">
        <f t="shared" si="11"/>
        <v>365552</v>
      </c>
      <c r="W10" s="68">
        <f t="shared" si="9"/>
        <v>0.30307643072351587</v>
      </c>
      <c r="X10" s="67">
        <v>6</v>
      </c>
      <c r="Y10" s="67">
        <v>5459</v>
      </c>
      <c r="Z10" s="67">
        <v>132353</v>
      </c>
      <c r="AA10" s="67">
        <v>181186</v>
      </c>
      <c r="AB10" s="67">
        <v>46548</v>
      </c>
      <c r="AD10" s="59">
        <v>1206138</v>
      </c>
    </row>
    <row r="11" spans="1:30" x14ac:dyDescent="0.45">
      <c r="A11" s="31" t="s">
        <v>15</v>
      </c>
      <c r="B11" s="30">
        <f t="shared" si="12"/>
        <v>6015426</v>
      </c>
      <c r="C11" s="32">
        <f>SUM(一般接種!D10+一般接種!G10+一般接種!J10+一般接種!M10+医療従事者等!C8)</f>
        <v>1943293</v>
      </c>
      <c r="D11" s="32">
        <v>27621</v>
      </c>
      <c r="E11" s="73">
        <f t="shared" si="0"/>
        <v>0.84456169618436117</v>
      </c>
      <c r="F11" s="32">
        <f>SUM(一般接種!E10+一般接種!H10+一般接種!K10+一般接種!N10+医療従事者等!D8)</f>
        <v>1909142</v>
      </c>
      <c r="G11" s="32">
        <v>25993</v>
      </c>
      <c r="H11" s="73">
        <f t="shared" si="7"/>
        <v>0.83022329167408793</v>
      </c>
      <c r="I11" s="29">
        <f t="shared" si="10"/>
        <v>1547293</v>
      </c>
      <c r="J11" s="32">
        <v>29</v>
      </c>
      <c r="K11" s="73">
        <f t="shared" si="8"/>
        <v>0.68214178016121718</v>
      </c>
      <c r="L11" s="67">
        <v>18981</v>
      </c>
      <c r="M11" s="67">
        <v>126075</v>
      </c>
      <c r="N11" s="67">
        <v>460713</v>
      </c>
      <c r="O11" s="67">
        <v>394107</v>
      </c>
      <c r="P11" s="67">
        <v>269937</v>
      </c>
      <c r="Q11" s="67">
        <v>151306</v>
      </c>
      <c r="R11" s="67">
        <v>60503</v>
      </c>
      <c r="S11" s="67">
        <v>35609</v>
      </c>
      <c r="T11" s="67">
        <v>24913</v>
      </c>
      <c r="U11" s="67">
        <v>5149</v>
      </c>
      <c r="V11" s="67">
        <f t="shared" si="11"/>
        <v>615698</v>
      </c>
      <c r="W11" s="68">
        <f t="shared" si="9"/>
        <v>0.27144257848802861</v>
      </c>
      <c r="X11" s="67">
        <v>26</v>
      </c>
      <c r="Y11" s="67">
        <v>24636</v>
      </c>
      <c r="Z11" s="67">
        <v>276192</v>
      </c>
      <c r="AA11" s="67">
        <v>268658</v>
      </c>
      <c r="AB11" s="67">
        <v>46186</v>
      </c>
      <c r="AD11" s="59">
        <v>2268244</v>
      </c>
    </row>
    <row r="12" spans="1:30" x14ac:dyDescent="0.45">
      <c r="A12" s="31" t="s">
        <v>16</v>
      </c>
      <c r="B12" s="30">
        <f t="shared" si="12"/>
        <v>2691873</v>
      </c>
      <c r="C12" s="32">
        <f>SUM(一般接種!D11+一般接種!G11+一般接種!J11+一般接種!M11+医療従事者等!C9)</f>
        <v>859239</v>
      </c>
      <c r="D12" s="32">
        <v>16259</v>
      </c>
      <c r="E12" s="73">
        <f t="shared" si="0"/>
        <v>0.88139378534676815</v>
      </c>
      <c r="F12" s="32">
        <f>SUM(一般接種!E11+一般接種!H11+一般接種!K11+一般接種!N11+医療従事者等!D9)</f>
        <v>849443</v>
      </c>
      <c r="G12" s="32">
        <v>15264</v>
      </c>
      <c r="H12" s="73">
        <f t="shared" si="7"/>
        <v>0.87219173226741054</v>
      </c>
      <c r="I12" s="29">
        <f t="shared" si="10"/>
        <v>730031</v>
      </c>
      <c r="J12" s="32">
        <v>5</v>
      </c>
      <c r="K12" s="73">
        <f t="shared" si="8"/>
        <v>0.76329258053756888</v>
      </c>
      <c r="L12" s="67">
        <v>4887</v>
      </c>
      <c r="M12" s="67">
        <v>29839</v>
      </c>
      <c r="N12" s="67">
        <v>127772</v>
      </c>
      <c r="O12" s="67">
        <v>229434</v>
      </c>
      <c r="P12" s="67">
        <v>189337</v>
      </c>
      <c r="Q12" s="67">
        <v>89894</v>
      </c>
      <c r="R12" s="67">
        <v>30904</v>
      </c>
      <c r="S12" s="67">
        <v>14011</v>
      </c>
      <c r="T12" s="67">
        <v>11798</v>
      </c>
      <c r="U12" s="67">
        <v>2155</v>
      </c>
      <c r="V12" s="67">
        <f t="shared" si="11"/>
        <v>253160</v>
      </c>
      <c r="W12" s="68">
        <f t="shared" si="9"/>
        <v>0.26469625696741067</v>
      </c>
      <c r="X12" s="67">
        <v>3</v>
      </c>
      <c r="Y12" s="67">
        <v>1518</v>
      </c>
      <c r="Z12" s="67">
        <v>58098</v>
      </c>
      <c r="AA12" s="67">
        <v>138632</v>
      </c>
      <c r="AB12" s="67">
        <v>54909</v>
      </c>
      <c r="AD12" s="59">
        <v>956417</v>
      </c>
    </row>
    <row r="13" spans="1:30" x14ac:dyDescent="0.45">
      <c r="A13" s="31" t="s">
        <v>17</v>
      </c>
      <c r="B13" s="30">
        <f t="shared" si="12"/>
        <v>2967606</v>
      </c>
      <c r="C13" s="32">
        <f>SUM(一般接種!D12+一般接種!G12+一般接種!J12+一般接種!M12+医療従事者等!C10)</f>
        <v>937167</v>
      </c>
      <c r="D13" s="32">
        <v>17257</v>
      </c>
      <c r="E13" s="73">
        <f t="shared" si="0"/>
        <v>0.8709973990609351</v>
      </c>
      <c r="F13" s="32">
        <f>SUM(一般接種!E12+一般接種!H12+一般接種!K12+一般接種!N12+医療従事者等!D10)</f>
        <v>927530</v>
      </c>
      <c r="G13" s="32">
        <v>16091</v>
      </c>
      <c r="H13" s="73">
        <f t="shared" si="7"/>
        <v>0.86297681121272685</v>
      </c>
      <c r="I13" s="29">
        <f t="shared" si="10"/>
        <v>780837</v>
      </c>
      <c r="J13" s="32">
        <v>37</v>
      </c>
      <c r="K13" s="73">
        <f t="shared" si="8"/>
        <v>0.73928402690130346</v>
      </c>
      <c r="L13" s="67">
        <v>9648</v>
      </c>
      <c r="M13" s="67">
        <v>34749</v>
      </c>
      <c r="N13" s="67">
        <v>192903</v>
      </c>
      <c r="O13" s="67">
        <v>270873</v>
      </c>
      <c r="P13" s="67">
        <v>142547</v>
      </c>
      <c r="Q13" s="67">
        <v>77143</v>
      </c>
      <c r="R13" s="67">
        <v>25827</v>
      </c>
      <c r="S13" s="67">
        <v>13556</v>
      </c>
      <c r="T13" s="67">
        <v>10480</v>
      </c>
      <c r="U13" s="67">
        <v>3111</v>
      </c>
      <c r="V13" s="67">
        <f t="shared" si="11"/>
        <v>322072</v>
      </c>
      <c r="W13" s="68">
        <f t="shared" si="9"/>
        <v>0.3049470864653645</v>
      </c>
      <c r="X13" s="67">
        <v>2</v>
      </c>
      <c r="Y13" s="67">
        <v>3617</v>
      </c>
      <c r="Z13" s="67">
        <v>99827</v>
      </c>
      <c r="AA13" s="67">
        <v>175819</v>
      </c>
      <c r="AB13" s="67">
        <v>42807</v>
      </c>
      <c r="AD13" s="59">
        <v>1056157</v>
      </c>
    </row>
    <row r="14" spans="1:30" x14ac:dyDescent="0.45">
      <c r="A14" s="31" t="s">
        <v>18</v>
      </c>
      <c r="B14" s="30">
        <f t="shared" si="12"/>
        <v>5033535</v>
      </c>
      <c r="C14" s="32">
        <f>SUM(一般接種!D13+一般接種!G13+一般接種!J13+一般接種!M13+医療従事者等!C11)</f>
        <v>1603333</v>
      </c>
      <c r="D14" s="32">
        <v>23163</v>
      </c>
      <c r="E14" s="73">
        <f t="shared" si="0"/>
        <v>0.85854307874112001</v>
      </c>
      <c r="F14" s="32">
        <f>SUM(一般接種!E13+一般接種!H13+一般接種!K13+一般接種!N13+医療従事者等!D11)</f>
        <v>1583897</v>
      </c>
      <c r="G14" s="32">
        <v>21562</v>
      </c>
      <c r="H14" s="73">
        <f t="shared" si="7"/>
        <v>0.84885290881677777</v>
      </c>
      <c r="I14" s="29">
        <f t="shared" si="10"/>
        <v>1324210</v>
      </c>
      <c r="J14" s="32">
        <v>82</v>
      </c>
      <c r="K14" s="73">
        <f t="shared" si="8"/>
        <v>0.71942951060159466</v>
      </c>
      <c r="L14" s="67">
        <v>19151</v>
      </c>
      <c r="M14" s="67">
        <v>75619</v>
      </c>
      <c r="N14" s="67">
        <v>346513</v>
      </c>
      <c r="O14" s="67">
        <v>419659</v>
      </c>
      <c r="P14" s="67">
        <v>237439</v>
      </c>
      <c r="Q14" s="67">
        <v>129150</v>
      </c>
      <c r="R14" s="67">
        <v>49869</v>
      </c>
      <c r="S14" s="67">
        <v>23688</v>
      </c>
      <c r="T14" s="67">
        <v>18943</v>
      </c>
      <c r="U14" s="67">
        <v>4179</v>
      </c>
      <c r="V14" s="67">
        <f t="shared" si="11"/>
        <v>522095</v>
      </c>
      <c r="W14" s="68">
        <f t="shared" si="9"/>
        <v>0.28366634520041834</v>
      </c>
      <c r="X14" s="67">
        <v>189</v>
      </c>
      <c r="Y14" s="67">
        <v>13237</v>
      </c>
      <c r="Z14" s="67">
        <v>199340</v>
      </c>
      <c r="AA14" s="67">
        <v>238140</v>
      </c>
      <c r="AB14" s="67">
        <v>71189</v>
      </c>
      <c r="AD14" s="59">
        <v>1840525</v>
      </c>
    </row>
    <row r="15" spans="1:30" x14ac:dyDescent="0.45">
      <c r="A15" s="31" t="s">
        <v>19</v>
      </c>
      <c r="B15" s="30">
        <f t="shared" si="12"/>
        <v>7749117</v>
      </c>
      <c r="C15" s="32">
        <f>SUM(一般接種!D14+一般接種!G14+一般接種!J14+一般接種!M14+医療従事者等!C12)</f>
        <v>2487405</v>
      </c>
      <c r="D15" s="32">
        <v>40061</v>
      </c>
      <c r="E15" s="73">
        <f t="shared" si="0"/>
        <v>0.84672225808839963</v>
      </c>
      <c r="F15" s="32">
        <f>SUM(一般接種!E14+一般接種!H14+一般接種!K14+一般接種!N14+医療従事者等!D12)</f>
        <v>2453944</v>
      </c>
      <c r="G15" s="32">
        <v>37661</v>
      </c>
      <c r="H15" s="73">
        <f t="shared" si="7"/>
        <v>0.83597589792878013</v>
      </c>
      <c r="I15" s="29">
        <f t="shared" si="10"/>
        <v>2000328</v>
      </c>
      <c r="J15" s="32">
        <v>46</v>
      </c>
      <c r="K15" s="73">
        <f t="shared" si="8"/>
        <v>0.6920495409936569</v>
      </c>
      <c r="L15" s="67">
        <v>21299</v>
      </c>
      <c r="M15" s="67">
        <v>142202</v>
      </c>
      <c r="N15" s="67">
        <v>555782</v>
      </c>
      <c r="O15" s="67">
        <v>593332</v>
      </c>
      <c r="P15" s="67">
        <v>347192</v>
      </c>
      <c r="Q15" s="67">
        <v>181650</v>
      </c>
      <c r="R15" s="67">
        <v>71426</v>
      </c>
      <c r="S15" s="67">
        <v>42170</v>
      </c>
      <c r="T15" s="67">
        <v>37516</v>
      </c>
      <c r="U15" s="67">
        <v>7759</v>
      </c>
      <c r="V15" s="67">
        <f t="shared" si="11"/>
        <v>807440</v>
      </c>
      <c r="W15" s="68">
        <f t="shared" si="9"/>
        <v>0.2793548516558757</v>
      </c>
      <c r="X15" s="67">
        <v>91</v>
      </c>
      <c r="Y15" s="67">
        <v>26731</v>
      </c>
      <c r="Z15" s="67">
        <v>335654</v>
      </c>
      <c r="AA15" s="67">
        <v>366878</v>
      </c>
      <c r="AB15" s="67">
        <v>78086</v>
      </c>
      <c r="AD15" s="59">
        <v>2890374</v>
      </c>
    </row>
    <row r="16" spans="1:30" x14ac:dyDescent="0.45">
      <c r="A16" s="33" t="s">
        <v>20</v>
      </c>
      <c r="B16" s="30">
        <f t="shared" si="12"/>
        <v>5108707</v>
      </c>
      <c r="C16" s="32">
        <f>SUM(一般接種!D15+一般接種!G15+一般接種!J15+一般接種!M15+医療従事者等!C13)</f>
        <v>1642209</v>
      </c>
      <c r="D16" s="32">
        <v>26683</v>
      </c>
      <c r="E16" s="73">
        <f t="shared" si="0"/>
        <v>0.83167661350645794</v>
      </c>
      <c r="F16" s="32">
        <f>SUM(一般接種!E15+一般接種!H15+一般接種!K15+一般接種!N15+医療従事者等!D13)</f>
        <v>1621791</v>
      </c>
      <c r="G16" s="32">
        <v>25131</v>
      </c>
      <c r="H16" s="73">
        <f t="shared" si="7"/>
        <v>0.82196435199509088</v>
      </c>
      <c r="I16" s="29">
        <f t="shared" si="10"/>
        <v>1333581</v>
      </c>
      <c r="J16" s="32">
        <v>38</v>
      </c>
      <c r="K16" s="73">
        <f t="shared" si="8"/>
        <v>0.68651109682248534</v>
      </c>
      <c r="L16" s="67">
        <v>14857</v>
      </c>
      <c r="M16" s="67">
        <v>72359</v>
      </c>
      <c r="N16" s="67">
        <v>367266</v>
      </c>
      <c r="O16" s="67">
        <v>348258</v>
      </c>
      <c r="P16" s="67">
        <v>253902</v>
      </c>
      <c r="Q16" s="67">
        <v>148063</v>
      </c>
      <c r="R16" s="67">
        <v>63681</v>
      </c>
      <c r="S16" s="67">
        <v>33477</v>
      </c>
      <c r="T16" s="67">
        <v>26065</v>
      </c>
      <c r="U16" s="67">
        <v>5653</v>
      </c>
      <c r="V16" s="67">
        <f t="shared" si="11"/>
        <v>511126</v>
      </c>
      <c r="W16" s="68">
        <f t="shared" si="9"/>
        <v>0.26312887614009423</v>
      </c>
      <c r="X16" s="67">
        <v>250</v>
      </c>
      <c r="Y16" s="67">
        <v>9114</v>
      </c>
      <c r="Z16" s="67">
        <v>219719</v>
      </c>
      <c r="AA16" s="67">
        <v>230966</v>
      </c>
      <c r="AB16" s="67">
        <v>51077</v>
      </c>
      <c r="AD16" s="59">
        <v>1942493</v>
      </c>
    </row>
    <row r="17" spans="1:30" x14ac:dyDescent="0.45">
      <c r="A17" s="31" t="s">
        <v>21</v>
      </c>
      <c r="B17" s="30">
        <f t="shared" si="12"/>
        <v>5024446</v>
      </c>
      <c r="C17" s="32">
        <f>SUM(一般接種!D16+一般接種!G16+一般接種!J16+一般接種!M16+医療従事者等!C14)</f>
        <v>1620603</v>
      </c>
      <c r="D17" s="32">
        <v>27028</v>
      </c>
      <c r="E17" s="73">
        <f t="shared" si="0"/>
        <v>0.81992285318694957</v>
      </c>
      <c r="F17" s="32">
        <f>SUM(一般接種!E16+一般接種!H16+一般接種!K16+一般接種!N16+医療従事者等!D14)</f>
        <v>1595458</v>
      </c>
      <c r="G17" s="32">
        <v>25475</v>
      </c>
      <c r="H17" s="73">
        <f t="shared" si="7"/>
        <v>0.80778434702791313</v>
      </c>
      <c r="I17" s="29">
        <f t="shared" si="10"/>
        <v>1304321</v>
      </c>
      <c r="J17" s="32">
        <v>45</v>
      </c>
      <c r="K17" s="73">
        <f t="shared" si="8"/>
        <v>0.67107334092418736</v>
      </c>
      <c r="L17" s="67">
        <v>16396</v>
      </c>
      <c r="M17" s="67">
        <v>72388</v>
      </c>
      <c r="N17" s="67">
        <v>402748</v>
      </c>
      <c r="O17" s="67">
        <v>435753</v>
      </c>
      <c r="P17" s="67">
        <v>217812</v>
      </c>
      <c r="Q17" s="67">
        <v>78436</v>
      </c>
      <c r="R17" s="67">
        <v>38076</v>
      </c>
      <c r="S17" s="67">
        <v>17337</v>
      </c>
      <c r="T17" s="67">
        <v>19939</v>
      </c>
      <c r="U17" s="67">
        <v>5436</v>
      </c>
      <c r="V17" s="67">
        <f t="shared" si="11"/>
        <v>504064</v>
      </c>
      <c r="W17" s="68">
        <f t="shared" si="9"/>
        <v>0.25934994780215964</v>
      </c>
      <c r="X17" s="67">
        <v>53</v>
      </c>
      <c r="Y17" s="67">
        <v>7103</v>
      </c>
      <c r="Z17" s="67">
        <v>196064</v>
      </c>
      <c r="AA17" s="67">
        <v>242025</v>
      </c>
      <c r="AB17" s="67">
        <v>58819</v>
      </c>
      <c r="AD17" s="59">
        <v>1943567</v>
      </c>
    </row>
    <row r="18" spans="1:30" x14ac:dyDescent="0.45">
      <c r="A18" s="31" t="s">
        <v>22</v>
      </c>
      <c r="B18" s="30">
        <f t="shared" si="12"/>
        <v>18832087</v>
      </c>
      <c r="C18" s="32">
        <f>SUM(一般接種!D17+一般接種!G17+一般接種!J17+一般接種!M17+医療従事者等!C15)</f>
        <v>6159559</v>
      </c>
      <c r="D18" s="32">
        <v>78538</v>
      </c>
      <c r="E18" s="73">
        <f t="shared" si="0"/>
        <v>0.82333840161065608</v>
      </c>
      <c r="F18" s="32">
        <f>SUM(一般接種!E17+一般接種!H17+一般接種!K17+一般接種!N17+医療従事者等!D15)</f>
        <v>6072429</v>
      </c>
      <c r="G18" s="32">
        <v>73632</v>
      </c>
      <c r="H18" s="73">
        <f t="shared" si="7"/>
        <v>0.81220570255665936</v>
      </c>
      <c r="I18" s="29">
        <f t="shared" si="10"/>
        <v>4850181</v>
      </c>
      <c r="J18" s="32">
        <v>132</v>
      </c>
      <c r="K18" s="73">
        <f t="shared" si="8"/>
        <v>0.65667123849652242</v>
      </c>
      <c r="L18" s="67">
        <v>50604</v>
      </c>
      <c r="M18" s="67">
        <v>272938</v>
      </c>
      <c r="N18" s="67">
        <v>1320057</v>
      </c>
      <c r="O18" s="67">
        <v>1420362</v>
      </c>
      <c r="P18" s="67">
        <v>839460</v>
      </c>
      <c r="Q18" s="67">
        <v>479095</v>
      </c>
      <c r="R18" s="67">
        <v>202785</v>
      </c>
      <c r="S18" s="67">
        <v>130689</v>
      </c>
      <c r="T18" s="67">
        <v>114135</v>
      </c>
      <c r="U18" s="67">
        <v>20056</v>
      </c>
      <c r="V18" s="67">
        <f t="shared" si="11"/>
        <v>1749918</v>
      </c>
      <c r="W18" s="68">
        <f t="shared" si="9"/>
        <v>0.23692973417946034</v>
      </c>
      <c r="X18" s="67">
        <v>226</v>
      </c>
      <c r="Y18" s="67">
        <v>45074</v>
      </c>
      <c r="Z18" s="67">
        <v>706481</v>
      </c>
      <c r="AA18" s="67">
        <v>838611</v>
      </c>
      <c r="AB18" s="67">
        <v>159526</v>
      </c>
      <c r="AD18" s="59">
        <v>7385810</v>
      </c>
    </row>
    <row r="19" spans="1:30" x14ac:dyDescent="0.45">
      <c r="A19" s="31" t="s">
        <v>23</v>
      </c>
      <c r="B19" s="30">
        <f t="shared" si="12"/>
        <v>16241109</v>
      </c>
      <c r="C19" s="32">
        <f>SUM(一般接種!D18+一般接種!G18+一般接種!J18+一般接種!M18+医療従事者等!C16)</f>
        <v>5261847</v>
      </c>
      <c r="D19" s="32">
        <v>71600</v>
      </c>
      <c r="E19" s="73">
        <f t="shared" si="0"/>
        <v>0.8224360982509249</v>
      </c>
      <c r="F19" s="32">
        <f>SUM(一般接種!E18+一般接種!H18+一般接種!K18+一般接種!N18+医療従事者等!D16)</f>
        <v>5196457</v>
      </c>
      <c r="G19" s="32">
        <v>67634</v>
      </c>
      <c r="H19" s="73">
        <f t="shared" si="7"/>
        <v>0.81270297477935116</v>
      </c>
      <c r="I19" s="29">
        <f t="shared" si="10"/>
        <v>4218319</v>
      </c>
      <c r="J19" s="32">
        <v>217</v>
      </c>
      <c r="K19" s="73">
        <f t="shared" si="8"/>
        <v>0.66839195724296407</v>
      </c>
      <c r="L19" s="67">
        <v>43683</v>
      </c>
      <c r="M19" s="67">
        <v>215131</v>
      </c>
      <c r="N19" s="67">
        <v>1090914</v>
      </c>
      <c r="O19" s="67">
        <v>1327346</v>
      </c>
      <c r="P19" s="67">
        <v>756891</v>
      </c>
      <c r="Q19" s="67">
        <v>394890</v>
      </c>
      <c r="R19" s="67">
        <v>169973</v>
      </c>
      <c r="S19" s="67">
        <v>115255</v>
      </c>
      <c r="T19" s="67">
        <v>87709</v>
      </c>
      <c r="U19" s="67">
        <v>16527</v>
      </c>
      <c r="V19" s="67">
        <f t="shared" si="11"/>
        <v>1564486</v>
      </c>
      <c r="W19" s="68">
        <f t="shared" si="9"/>
        <v>0.2479053042385452</v>
      </c>
      <c r="X19" s="67">
        <v>253</v>
      </c>
      <c r="Y19" s="67">
        <v>35596</v>
      </c>
      <c r="Z19" s="67">
        <v>641544</v>
      </c>
      <c r="AA19" s="67">
        <v>732054</v>
      </c>
      <c r="AB19" s="67">
        <v>155039</v>
      </c>
      <c r="AD19" s="59">
        <v>6310821</v>
      </c>
    </row>
    <row r="20" spans="1:30" x14ac:dyDescent="0.45">
      <c r="A20" s="31" t="s">
        <v>24</v>
      </c>
      <c r="B20" s="30">
        <f t="shared" si="12"/>
        <v>34341070</v>
      </c>
      <c r="C20" s="32">
        <f>SUM(一般接種!D19+一般接種!G19+一般接種!J19+一般接種!M19+医療従事者等!C17)</f>
        <v>11350029</v>
      </c>
      <c r="D20" s="32">
        <v>171688</v>
      </c>
      <c r="E20" s="73">
        <f t="shared" si="0"/>
        <v>0.81032787846641463</v>
      </c>
      <c r="F20" s="32">
        <f>SUM(一般接種!E19+一般接種!H19+一般接種!K19+一般接種!N19+医療従事者等!D17)</f>
        <v>11203167</v>
      </c>
      <c r="G20" s="32">
        <v>161431</v>
      </c>
      <c r="H20" s="73">
        <f t="shared" si="7"/>
        <v>0.80042526055219065</v>
      </c>
      <c r="I20" s="29">
        <f t="shared" si="10"/>
        <v>8775582</v>
      </c>
      <c r="J20" s="32">
        <v>569</v>
      </c>
      <c r="K20" s="73">
        <f t="shared" si="8"/>
        <v>0.63610849479410303</v>
      </c>
      <c r="L20" s="67">
        <v>105333</v>
      </c>
      <c r="M20" s="67">
        <v>616745</v>
      </c>
      <c r="N20" s="67">
        <v>2644384</v>
      </c>
      <c r="O20" s="67">
        <v>2947209</v>
      </c>
      <c r="P20" s="67">
        <v>1271350</v>
      </c>
      <c r="Q20" s="67">
        <v>519549</v>
      </c>
      <c r="R20" s="67">
        <v>237303</v>
      </c>
      <c r="S20" s="67">
        <v>231528</v>
      </c>
      <c r="T20" s="67">
        <v>174674</v>
      </c>
      <c r="U20" s="67">
        <v>27507</v>
      </c>
      <c r="V20" s="67">
        <f t="shared" si="11"/>
        <v>3012292</v>
      </c>
      <c r="W20" s="68">
        <f t="shared" si="9"/>
        <v>0.21836372550106972</v>
      </c>
      <c r="X20" s="67">
        <v>1401</v>
      </c>
      <c r="Y20" s="67">
        <v>145485</v>
      </c>
      <c r="Z20" s="67">
        <v>1520877</v>
      </c>
      <c r="AA20" s="67">
        <v>1193859</v>
      </c>
      <c r="AB20" s="67">
        <v>150670</v>
      </c>
      <c r="AD20" s="59">
        <v>13794837</v>
      </c>
    </row>
    <row r="21" spans="1:30" x14ac:dyDescent="0.45">
      <c r="A21" s="31" t="s">
        <v>25</v>
      </c>
      <c r="B21" s="30">
        <f t="shared" si="12"/>
        <v>23368235</v>
      </c>
      <c r="C21" s="32">
        <f>SUM(一般接種!D20+一般接種!G20+一般接種!J20+一般接種!M20+医療従事者等!C18)</f>
        <v>7648670</v>
      </c>
      <c r="D21" s="32">
        <v>121282</v>
      </c>
      <c r="E21" s="73">
        <f t="shared" si="0"/>
        <v>0.81684974212014483</v>
      </c>
      <c r="F21" s="32">
        <f>SUM(一般接種!E20+一般接種!H20+一般接種!K20+一般接種!N20+医療従事者等!D18)</f>
        <v>7556001</v>
      </c>
      <c r="G21" s="32">
        <v>114088</v>
      </c>
      <c r="H21" s="73">
        <f t="shared" si="7"/>
        <v>0.80757424951796741</v>
      </c>
      <c r="I21" s="29">
        <f t="shared" si="10"/>
        <v>5978452</v>
      </c>
      <c r="J21" s="32">
        <v>283</v>
      </c>
      <c r="K21" s="73">
        <f t="shared" si="8"/>
        <v>0.64873310715491805</v>
      </c>
      <c r="L21" s="67">
        <v>51962</v>
      </c>
      <c r="M21" s="67">
        <v>308806</v>
      </c>
      <c r="N21" s="67">
        <v>1462303</v>
      </c>
      <c r="O21" s="67">
        <v>2067834</v>
      </c>
      <c r="P21" s="67">
        <v>1104263</v>
      </c>
      <c r="Q21" s="67">
        <v>478764</v>
      </c>
      <c r="R21" s="67">
        <v>191706</v>
      </c>
      <c r="S21" s="67">
        <v>162743</v>
      </c>
      <c r="T21" s="67">
        <v>124540</v>
      </c>
      <c r="U21" s="67">
        <v>25531</v>
      </c>
      <c r="V21" s="67">
        <f t="shared" si="11"/>
        <v>2185112</v>
      </c>
      <c r="W21" s="68">
        <f t="shared" si="9"/>
        <v>0.23712185072745473</v>
      </c>
      <c r="X21" s="67">
        <v>678</v>
      </c>
      <c r="Y21" s="67">
        <v>47785</v>
      </c>
      <c r="Z21" s="67">
        <v>895501</v>
      </c>
      <c r="AA21" s="67">
        <v>1038771</v>
      </c>
      <c r="AB21" s="67">
        <v>202377</v>
      </c>
      <c r="AD21" s="59">
        <v>9215144</v>
      </c>
    </row>
    <row r="22" spans="1:30" x14ac:dyDescent="0.45">
      <c r="A22" s="31" t="s">
        <v>26</v>
      </c>
      <c r="B22" s="30">
        <f t="shared" si="12"/>
        <v>6038381</v>
      </c>
      <c r="C22" s="32">
        <f>SUM(一般接種!D21+一般接種!G21+一般接種!J21+一般接種!M21+医療従事者等!C19)</f>
        <v>1912244</v>
      </c>
      <c r="D22" s="32">
        <v>29147</v>
      </c>
      <c r="E22" s="73">
        <f t="shared" si="0"/>
        <v>0.86053985926808074</v>
      </c>
      <c r="F22" s="32">
        <f>SUM(一般接種!E21+一般接種!H21+一般接種!K21+一般接種!N21+医療従事者等!D19)</f>
        <v>1881164</v>
      </c>
      <c r="G22" s="32">
        <v>27293</v>
      </c>
      <c r="H22" s="73">
        <f t="shared" si="7"/>
        <v>0.84718412776462182</v>
      </c>
      <c r="I22" s="29">
        <f t="shared" si="10"/>
        <v>1603019</v>
      </c>
      <c r="J22" s="32">
        <v>4</v>
      </c>
      <c r="K22" s="73">
        <f t="shared" si="8"/>
        <v>0.73254766085051504</v>
      </c>
      <c r="L22" s="67">
        <v>16836</v>
      </c>
      <c r="M22" s="67">
        <v>65144</v>
      </c>
      <c r="N22" s="67">
        <v>344213</v>
      </c>
      <c r="O22" s="67">
        <v>568164</v>
      </c>
      <c r="P22" s="67">
        <v>356828</v>
      </c>
      <c r="Q22" s="67">
        <v>150127</v>
      </c>
      <c r="R22" s="67">
        <v>50204</v>
      </c>
      <c r="S22" s="67">
        <v>28406</v>
      </c>
      <c r="T22" s="67">
        <v>19169</v>
      </c>
      <c r="U22" s="67">
        <v>3928</v>
      </c>
      <c r="V22" s="67">
        <f t="shared" si="11"/>
        <v>641954</v>
      </c>
      <c r="W22" s="68">
        <f t="shared" si="9"/>
        <v>0.29336088625099049</v>
      </c>
      <c r="X22" s="67">
        <v>9</v>
      </c>
      <c r="Y22" s="67">
        <v>6127</v>
      </c>
      <c r="Z22" s="67">
        <v>190053</v>
      </c>
      <c r="AA22" s="67">
        <v>349037</v>
      </c>
      <c r="AB22" s="67">
        <v>96728</v>
      </c>
      <c r="AD22" s="59">
        <v>2188274</v>
      </c>
    </row>
    <row r="23" spans="1:30" x14ac:dyDescent="0.45">
      <c r="A23" s="31" t="s">
        <v>27</v>
      </c>
      <c r="B23" s="30">
        <f t="shared" si="12"/>
        <v>2816723</v>
      </c>
      <c r="C23" s="32">
        <f>SUM(一般接種!D22+一般接種!G22+一般接種!J22+一般接種!M22+医療従事者等!C20)</f>
        <v>900290</v>
      </c>
      <c r="D23" s="32">
        <v>14097</v>
      </c>
      <c r="E23" s="73">
        <f t="shared" si="0"/>
        <v>0.85434308961900352</v>
      </c>
      <c r="F23" s="32">
        <f>SUM(一般接種!E22+一般接種!H22+一般接種!K22+一般接種!N22+医療従事者等!D20)</f>
        <v>892274</v>
      </c>
      <c r="G23" s="32">
        <v>13188</v>
      </c>
      <c r="H23" s="73">
        <f t="shared" si="7"/>
        <v>0.8474915162733303</v>
      </c>
      <c r="I23" s="29">
        <f t="shared" si="10"/>
        <v>721737</v>
      </c>
      <c r="J23" s="32">
        <v>10</v>
      </c>
      <c r="K23" s="73">
        <f t="shared" si="8"/>
        <v>0.69578802252043803</v>
      </c>
      <c r="L23" s="67">
        <v>10213</v>
      </c>
      <c r="M23" s="67">
        <v>39375</v>
      </c>
      <c r="N23" s="67">
        <v>213133</v>
      </c>
      <c r="O23" s="67">
        <v>219801</v>
      </c>
      <c r="P23" s="67">
        <v>127801</v>
      </c>
      <c r="Q23" s="67">
        <v>63104</v>
      </c>
      <c r="R23" s="67">
        <v>20069</v>
      </c>
      <c r="S23" s="67">
        <v>13746</v>
      </c>
      <c r="T23" s="67">
        <v>11730</v>
      </c>
      <c r="U23" s="67">
        <v>2765</v>
      </c>
      <c r="V23" s="67">
        <f t="shared" si="11"/>
        <v>302422</v>
      </c>
      <c r="W23" s="68">
        <f t="shared" si="9"/>
        <v>0.29155290760450409</v>
      </c>
      <c r="X23" s="67">
        <v>104</v>
      </c>
      <c r="Y23" s="67">
        <v>3819</v>
      </c>
      <c r="Z23" s="67">
        <v>125903</v>
      </c>
      <c r="AA23" s="67">
        <v>140943</v>
      </c>
      <c r="AB23" s="67">
        <v>31653</v>
      </c>
      <c r="AD23" s="59">
        <v>1037280</v>
      </c>
    </row>
    <row r="24" spans="1:30" x14ac:dyDescent="0.45">
      <c r="A24" s="31" t="s">
        <v>28</v>
      </c>
      <c r="B24" s="30">
        <f t="shared" si="12"/>
        <v>2900720</v>
      </c>
      <c r="C24" s="32">
        <f>SUM(一般接種!D23+一般接種!G23+一般接種!J23+一般接種!M23+医療従事者等!C21)</f>
        <v>941633</v>
      </c>
      <c r="D24" s="32">
        <v>13961</v>
      </c>
      <c r="E24" s="73">
        <f t="shared" si="0"/>
        <v>0.82496325036616236</v>
      </c>
      <c r="F24" s="32">
        <f>SUM(一般接種!E23+一般接種!H23+一般接種!K23+一般接種!N23+医療従事者等!D21)</f>
        <v>930420</v>
      </c>
      <c r="G24" s="32">
        <v>13186</v>
      </c>
      <c r="H24" s="73">
        <f t="shared" si="7"/>
        <v>0.81568091091070616</v>
      </c>
      <c r="I24" s="29">
        <f t="shared" si="10"/>
        <v>743485</v>
      </c>
      <c r="J24" s="32">
        <v>53</v>
      </c>
      <c r="K24" s="73">
        <f t="shared" si="8"/>
        <v>0.66112168864234</v>
      </c>
      <c r="L24" s="67">
        <v>9379</v>
      </c>
      <c r="M24" s="67">
        <v>55491</v>
      </c>
      <c r="N24" s="67">
        <v>204856</v>
      </c>
      <c r="O24" s="67">
        <v>217002</v>
      </c>
      <c r="P24" s="67">
        <v>131553</v>
      </c>
      <c r="Q24" s="67">
        <v>68177</v>
      </c>
      <c r="R24" s="67">
        <v>26882</v>
      </c>
      <c r="S24" s="67">
        <v>13884</v>
      </c>
      <c r="T24" s="67">
        <v>13167</v>
      </c>
      <c r="U24" s="67">
        <v>3094</v>
      </c>
      <c r="V24" s="67">
        <f t="shared" si="11"/>
        <v>285182</v>
      </c>
      <c r="W24" s="68">
        <f t="shared" si="9"/>
        <v>0.25360760017109812</v>
      </c>
      <c r="X24" s="67">
        <v>39</v>
      </c>
      <c r="Y24" s="67">
        <v>6872</v>
      </c>
      <c r="Z24" s="67">
        <v>103597</v>
      </c>
      <c r="AA24" s="67">
        <v>139783</v>
      </c>
      <c r="AB24" s="67">
        <v>34891</v>
      </c>
      <c r="AD24" s="59">
        <v>1124501</v>
      </c>
    </row>
    <row r="25" spans="1:30" x14ac:dyDescent="0.45">
      <c r="A25" s="31" t="s">
        <v>29</v>
      </c>
      <c r="B25" s="30">
        <f t="shared" si="12"/>
        <v>2005228</v>
      </c>
      <c r="C25" s="32">
        <f>SUM(一般接種!D24+一般接種!G24+一般接種!J24+一般接種!M24+医療従事者等!C22)</f>
        <v>650259</v>
      </c>
      <c r="D25" s="32">
        <v>8939</v>
      </c>
      <c r="E25" s="73">
        <f t="shared" si="0"/>
        <v>0.83554383569496626</v>
      </c>
      <c r="F25" s="32">
        <f>SUM(一般接種!E24+一般接種!H24+一般接種!K24+一般接種!N24+医療従事者等!D22)</f>
        <v>643624</v>
      </c>
      <c r="G25" s="32">
        <v>8315</v>
      </c>
      <c r="H25" s="73">
        <f t="shared" si="7"/>
        <v>0.82771240365423404</v>
      </c>
      <c r="I25" s="29">
        <f t="shared" si="10"/>
        <v>519008</v>
      </c>
      <c r="J25" s="32">
        <v>48</v>
      </c>
      <c r="K25" s="73">
        <f t="shared" si="8"/>
        <v>0.67612709563440987</v>
      </c>
      <c r="L25" s="67">
        <v>7675</v>
      </c>
      <c r="M25" s="67">
        <v>32413</v>
      </c>
      <c r="N25" s="67">
        <v>143808</v>
      </c>
      <c r="O25" s="67">
        <v>172182</v>
      </c>
      <c r="P25" s="67">
        <v>92089</v>
      </c>
      <c r="Q25" s="67">
        <v>34605</v>
      </c>
      <c r="R25" s="67">
        <v>15973</v>
      </c>
      <c r="S25" s="67">
        <v>10587</v>
      </c>
      <c r="T25" s="67">
        <v>8380</v>
      </c>
      <c r="U25" s="67">
        <v>1296</v>
      </c>
      <c r="V25" s="67">
        <f t="shared" si="11"/>
        <v>192337</v>
      </c>
      <c r="W25" s="68">
        <f t="shared" si="9"/>
        <v>0.25058628255171012</v>
      </c>
      <c r="X25" s="67">
        <v>146</v>
      </c>
      <c r="Y25" s="67">
        <v>3811</v>
      </c>
      <c r="Z25" s="67">
        <v>69349</v>
      </c>
      <c r="AA25" s="67">
        <v>100672</v>
      </c>
      <c r="AB25" s="67">
        <v>18359</v>
      </c>
      <c r="AD25" s="59">
        <v>767548</v>
      </c>
    </row>
    <row r="26" spans="1:30" x14ac:dyDescent="0.45">
      <c r="A26" s="31" t="s">
        <v>30</v>
      </c>
      <c r="B26" s="30">
        <f t="shared" si="12"/>
        <v>2131246</v>
      </c>
      <c r="C26" s="32">
        <f>SUM(一般接種!D25+一般接種!G25+一般接種!J25+一般接種!M25+医療従事者等!C23)</f>
        <v>684850</v>
      </c>
      <c r="D26" s="32">
        <v>10248</v>
      </c>
      <c r="E26" s="73">
        <f t="shared" si="0"/>
        <v>0.82648416930991353</v>
      </c>
      <c r="F26" s="32">
        <f>SUM(一般接種!E25+一般接種!H25+一般接種!K25+一般接種!N25+医療従事者等!D23)</f>
        <v>676491</v>
      </c>
      <c r="G26" s="32">
        <v>9572</v>
      </c>
      <c r="H26" s="73">
        <f t="shared" si="7"/>
        <v>0.81707139277974006</v>
      </c>
      <c r="I26" s="29">
        <f t="shared" si="10"/>
        <v>546329</v>
      </c>
      <c r="J26" s="32">
        <v>6</v>
      </c>
      <c r="K26" s="73">
        <f t="shared" si="8"/>
        <v>0.66932400264140912</v>
      </c>
      <c r="L26" s="67">
        <v>6871</v>
      </c>
      <c r="M26" s="67">
        <v>38037</v>
      </c>
      <c r="N26" s="67">
        <v>169311</v>
      </c>
      <c r="O26" s="67">
        <v>165334</v>
      </c>
      <c r="P26" s="67">
        <v>96492</v>
      </c>
      <c r="Q26" s="67">
        <v>34689</v>
      </c>
      <c r="R26" s="67">
        <v>12464</v>
      </c>
      <c r="S26" s="67">
        <v>13005</v>
      </c>
      <c r="T26" s="67">
        <v>8821</v>
      </c>
      <c r="U26" s="67">
        <v>1305</v>
      </c>
      <c r="V26" s="67">
        <f t="shared" si="11"/>
        <v>223576</v>
      </c>
      <c r="W26" s="68">
        <f t="shared" si="9"/>
        <v>0.27391265462840791</v>
      </c>
      <c r="X26" s="67">
        <v>117</v>
      </c>
      <c r="Y26" s="67">
        <v>6418</v>
      </c>
      <c r="Z26" s="67">
        <v>90120</v>
      </c>
      <c r="AA26" s="67">
        <v>109738</v>
      </c>
      <c r="AB26" s="67">
        <v>17183</v>
      </c>
      <c r="AD26" s="59">
        <v>816231</v>
      </c>
    </row>
    <row r="27" spans="1:30" x14ac:dyDescent="0.45">
      <c r="A27" s="31" t="s">
        <v>31</v>
      </c>
      <c r="B27" s="30">
        <f t="shared" si="12"/>
        <v>5513829</v>
      </c>
      <c r="C27" s="32">
        <f>SUM(一般接種!D26+一般接種!G26+一般接種!J26+一般接種!M26+医療従事者等!C24)</f>
        <v>1739336</v>
      </c>
      <c r="D27" s="32">
        <v>29624</v>
      </c>
      <c r="E27" s="73">
        <f t="shared" si="0"/>
        <v>0.83137222865712224</v>
      </c>
      <c r="F27" s="32">
        <f>SUM(一般接種!E26+一般接種!H26+一般接種!K26+一般接種!N26+医療従事者等!D24)</f>
        <v>1716636</v>
      </c>
      <c r="G27" s="32">
        <v>27935</v>
      </c>
      <c r="H27" s="73">
        <f t="shared" si="7"/>
        <v>0.82115532552003556</v>
      </c>
      <c r="I27" s="29">
        <f t="shared" si="10"/>
        <v>1438883</v>
      </c>
      <c r="J27" s="32">
        <v>19</v>
      </c>
      <c r="K27" s="73">
        <f t="shared" si="8"/>
        <v>0.6996684648727397</v>
      </c>
      <c r="L27" s="67">
        <v>14392</v>
      </c>
      <c r="M27" s="67">
        <v>69429</v>
      </c>
      <c r="N27" s="67">
        <v>457878</v>
      </c>
      <c r="O27" s="67">
        <v>433203</v>
      </c>
      <c r="P27" s="67">
        <v>235747</v>
      </c>
      <c r="Q27" s="67">
        <v>123349</v>
      </c>
      <c r="R27" s="67">
        <v>48348</v>
      </c>
      <c r="S27" s="67">
        <v>27742</v>
      </c>
      <c r="T27" s="67">
        <v>24078</v>
      </c>
      <c r="U27" s="67">
        <v>4717</v>
      </c>
      <c r="V27" s="67">
        <f t="shared" si="11"/>
        <v>618974</v>
      </c>
      <c r="W27" s="68">
        <f t="shared" si="9"/>
        <v>0.30098507459783497</v>
      </c>
      <c r="X27" s="67">
        <v>13</v>
      </c>
      <c r="Y27" s="67">
        <v>6594</v>
      </c>
      <c r="Z27" s="67">
        <v>257351</v>
      </c>
      <c r="AA27" s="67">
        <v>304167</v>
      </c>
      <c r="AB27" s="67">
        <v>50849</v>
      </c>
      <c r="AD27" s="59">
        <v>2056494</v>
      </c>
    </row>
    <row r="28" spans="1:30" x14ac:dyDescent="0.45">
      <c r="A28" s="31" t="s">
        <v>32</v>
      </c>
      <c r="B28" s="30">
        <f t="shared" si="12"/>
        <v>5269937</v>
      </c>
      <c r="C28" s="32">
        <f>SUM(一般接種!D27+一般接種!G27+一般接種!J27+一般接種!M27+医療従事者等!C25)</f>
        <v>1674513</v>
      </c>
      <c r="D28" s="32">
        <v>25220</v>
      </c>
      <c r="E28" s="73">
        <f t="shared" si="0"/>
        <v>0.8260487176982928</v>
      </c>
      <c r="F28" s="32">
        <f>SUM(一般接種!E27+一般接種!H27+一般接種!K27+一般接種!N27+医療従事者等!D25)</f>
        <v>1660310</v>
      </c>
      <c r="G28" s="32">
        <v>23724</v>
      </c>
      <c r="H28" s="73">
        <f t="shared" si="7"/>
        <v>0.81968441429326278</v>
      </c>
      <c r="I28" s="29">
        <f t="shared" si="10"/>
        <v>1349895</v>
      </c>
      <c r="J28" s="32">
        <v>45</v>
      </c>
      <c r="K28" s="73">
        <f t="shared" si="8"/>
        <v>0.67607263329501832</v>
      </c>
      <c r="L28" s="67">
        <v>15513</v>
      </c>
      <c r="M28" s="67">
        <v>85361</v>
      </c>
      <c r="N28" s="67">
        <v>466911</v>
      </c>
      <c r="O28" s="67">
        <v>403710</v>
      </c>
      <c r="P28" s="67">
        <v>192498</v>
      </c>
      <c r="Q28" s="67">
        <v>97952</v>
      </c>
      <c r="R28" s="67">
        <v>38055</v>
      </c>
      <c r="S28" s="67">
        <v>22401</v>
      </c>
      <c r="T28" s="67">
        <v>22590</v>
      </c>
      <c r="U28" s="67">
        <v>4904</v>
      </c>
      <c r="V28" s="67">
        <f t="shared" si="11"/>
        <v>585219</v>
      </c>
      <c r="W28" s="68">
        <f t="shared" si="9"/>
        <v>0.29310704921604425</v>
      </c>
      <c r="X28" s="67">
        <v>43</v>
      </c>
      <c r="Y28" s="67">
        <v>9429</v>
      </c>
      <c r="Z28" s="67">
        <v>257333</v>
      </c>
      <c r="AA28" s="67">
        <v>274893</v>
      </c>
      <c r="AB28" s="67">
        <v>43521</v>
      </c>
      <c r="AD28" s="59">
        <v>1996605</v>
      </c>
    </row>
    <row r="29" spans="1:30" x14ac:dyDescent="0.45">
      <c r="A29" s="31" t="s">
        <v>33</v>
      </c>
      <c r="B29" s="30">
        <f t="shared" si="12"/>
        <v>9678695</v>
      </c>
      <c r="C29" s="32">
        <f>SUM(一般接種!D28+一般接種!G28+一般接種!J28+一般接種!M28+医療従事者等!C26)</f>
        <v>3152241</v>
      </c>
      <c r="D29" s="32">
        <v>44051</v>
      </c>
      <c r="E29" s="73">
        <f t="shared" si="0"/>
        <v>0.84962687587130636</v>
      </c>
      <c r="F29" s="32">
        <f>SUM(一般接種!E28+一般接種!H28+一般接種!K28+一般接種!N28+医療従事者等!D26)</f>
        <v>3117202</v>
      </c>
      <c r="G29" s="32">
        <v>41004</v>
      </c>
      <c r="H29" s="73">
        <f t="shared" si="7"/>
        <v>0.84088183035836317</v>
      </c>
      <c r="I29" s="29">
        <f t="shared" si="10"/>
        <v>2466593</v>
      </c>
      <c r="J29" s="32">
        <v>52</v>
      </c>
      <c r="K29" s="73">
        <f t="shared" si="8"/>
        <v>0.67423147363529512</v>
      </c>
      <c r="L29" s="67">
        <v>23596</v>
      </c>
      <c r="M29" s="67">
        <v>116041</v>
      </c>
      <c r="N29" s="67">
        <v>657927</v>
      </c>
      <c r="O29" s="67">
        <v>757521</v>
      </c>
      <c r="P29" s="67">
        <v>454050</v>
      </c>
      <c r="Q29" s="67">
        <v>252076</v>
      </c>
      <c r="R29" s="67">
        <v>88165</v>
      </c>
      <c r="S29" s="67">
        <v>53145</v>
      </c>
      <c r="T29" s="67">
        <v>53578</v>
      </c>
      <c r="U29" s="67">
        <v>10494</v>
      </c>
      <c r="V29" s="67">
        <f t="shared" si="11"/>
        <v>942659</v>
      </c>
      <c r="W29" s="68">
        <f t="shared" si="9"/>
        <v>0.25767678976573816</v>
      </c>
      <c r="X29" s="67">
        <v>26</v>
      </c>
      <c r="Y29" s="67">
        <v>12196</v>
      </c>
      <c r="Z29" s="67">
        <v>353754</v>
      </c>
      <c r="AA29" s="67">
        <v>456834</v>
      </c>
      <c r="AB29" s="67">
        <v>119849</v>
      </c>
      <c r="AD29" s="59">
        <v>3658300</v>
      </c>
    </row>
    <row r="30" spans="1:30" x14ac:dyDescent="0.45">
      <c r="A30" s="31" t="s">
        <v>34</v>
      </c>
      <c r="B30" s="30">
        <f t="shared" si="12"/>
        <v>18262140</v>
      </c>
      <c r="C30" s="32">
        <f>SUM(一般接種!D29+一般接種!G29+一般接種!J29+一般接種!M29+医療従事者等!C27)</f>
        <v>6035714</v>
      </c>
      <c r="D30" s="32">
        <v>94028</v>
      </c>
      <c r="E30" s="73">
        <f t="shared" si="0"/>
        <v>0.78923150796744879</v>
      </c>
      <c r="F30" s="32">
        <f>SUM(一般接種!E29+一般接種!H29+一般接種!K29+一般接種!N29+医療従事者等!D27)</f>
        <v>5930000</v>
      </c>
      <c r="G30" s="32">
        <v>88833</v>
      </c>
      <c r="H30" s="73">
        <f t="shared" si="7"/>
        <v>0.77587961391761517</v>
      </c>
      <c r="I30" s="29">
        <f t="shared" si="10"/>
        <v>4645444</v>
      </c>
      <c r="J30" s="32">
        <v>156</v>
      </c>
      <c r="K30" s="73">
        <f t="shared" si="8"/>
        <v>0.61703153838541691</v>
      </c>
      <c r="L30" s="67">
        <v>43255</v>
      </c>
      <c r="M30" s="67">
        <v>375828</v>
      </c>
      <c r="N30" s="67">
        <v>1356723</v>
      </c>
      <c r="O30" s="67">
        <v>1362800</v>
      </c>
      <c r="P30" s="67">
        <v>761715</v>
      </c>
      <c r="Q30" s="67">
        <v>370711</v>
      </c>
      <c r="R30" s="67">
        <v>150565</v>
      </c>
      <c r="S30" s="67">
        <v>109105</v>
      </c>
      <c r="T30" s="67">
        <v>94943</v>
      </c>
      <c r="U30" s="67">
        <v>19799</v>
      </c>
      <c r="V30" s="67">
        <f t="shared" si="11"/>
        <v>1650982</v>
      </c>
      <c r="W30" s="68">
        <f t="shared" si="9"/>
        <v>0.21929920455020924</v>
      </c>
      <c r="X30" s="67">
        <v>67</v>
      </c>
      <c r="Y30" s="67">
        <v>45288</v>
      </c>
      <c r="Z30" s="67">
        <v>692962</v>
      </c>
      <c r="AA30" s="67">
        <v>753930</v>
      </c>
      <c r="AB30" s="67">
        <v>158735</v>
      </c>
      <c r="AD30" s="59">
        <v>7528445</v>
      </c>
    </row>
    <row r="31" spans="1:30" x14ac:dyDescent="0.45">
      <c r="A31" s="31" t="s">
        <v>35</v>
      </c>
      <c r="B31" s="30">
        <f t="shared" si="12"/>
        <v>4559129</v>
      </c>
      <c r="C31" s="32">
        <f>SUM(一般接種!D30+一般接種!G30+一般接種!J30+一般接種!M30+医療従事者等!C28)</f>
        <v>1485190</v>
      </c>
      <c r="D31" s="32">
        <v>23080</v>
      </c>
      <c r="E31" s="73">
        <f t="shared" si="0"/>
        <v>0.81916431356729869</v>
      </c>
      <c r="F31" s="32">
        <f>SUM(一般接種!E30+一般接種!H30+一般接種!K30+一般接種!N30+医療従事者等!D28)</f>
        <v>1469321</v>
      </c>
      <c r="G31" s="32">
        <v>21815</v>
      </c>
      <c r="H31" s="73">
        <f t="shared" si="7"/>
        <v>0.81098225090762399</v>
      </c>
      <c r="I31" s="29">
        <f t="shared" si="10"/>
        <v>1171024</v>
      </c>
      <c r="J31" s="32">
        <v>44</v>
      </c>
      <c r="K31" s="73">
        <f t="shared" si="8"/>
        <v>0.65605530904038367</v>
      </c>
      <c r="L31" s="67">
        <v>16834</v>
      </c>
      <c r="M31" s="67">
        <v>67564</v>
      </c>
      <c r="N31" s="67">
        <v>347276</v>
      </c>
      <c r="O31" s="67">
        <v>354049</v>
      </c>
      <c r="P31" s="67">
        <v>197067</v>
      </c>
      <c r="Q31" s="67">
        <v>98826</v>
      </c>
      <c r="R31" s="67">
        <v>40858</v>
      </c>
      <c r="S31" s="67">
        <v>24620</v>
      </c>
      <c r="T31" s="67">
        <v>20564</v>
      </c>
      <c r="U31" s="67">
        <v>3366</v>
      </c>
      <c r="V31" s="67">
        <f t="shared" si="11"/>
        <v>433594</v>
      </c>
      <c r="W31" s="68">
        <f t="shared" si="9"/>
        <v>0.24292613509031419</v>
      </c>
      <c r="X31" s="67">
        <v>82</v>
      </c>
      <c r="Y31" s="67">
        <v>5591</v>
      </c>
      <c r="Z31" s="67">
        <v>162639</v>
      </c>
      <c r="AA31" s="67">
        <v>229213</v>
      </c>
      <c r="AB31" s="67">
        <v>36069</v>
      </c>
      <c r="AD31" s="59">
        <v>1784880</v>
      </c>
    </row>
    <row r="32" spans="1:30" x14ac:dyDescent="0.45">
      <c r="A32" s="31" t="s">
        <v>36</v>
      </c>
      <c r="B32" s="30">
        <f t="shared" si="12"/>
        <v>3543288</v>
      </c>
      <c r="C32" s="32">
        <f>SUM(一般接種!D31+一般接種!G31+一般接種!J31+一般接種!M31+医療従事者等!C29)</f>
        <v>1161731</v>
      </c>
      <c r="D32" s="32">
        <v>12003</v>
      </c>
      <c r="E32" s="73">
        <f t="shared" si="0"/>
        <v>0.81242757084631168</v>
      </c>
      <c r="F32" s="32">
        <f>SUM(一般接種!E31+一般接種!H31+一般接種!K31+一般接種!N31+医療従事者等!D29)</f>
        <v>1149389</v>
      </c>
      <c r="G32" s="32">
        <v>11297</v>
      </c>
      <c r="H32" s="73">
        <f t="shared" si="7"/>
        <v>0.80420527199443748</v>
      </c>
      <c r="I32" s="29">
        <f t="shared" si="10"/>
        <v>900791</v>
      </c>
      <c r="J32" s="32">
        <v>14</v>
      </c>
      <c r="K32" s="73">
        <f t="shared" si="8"/>
        <v>0.63651234899404741</v>
      </c>
      <c r="L32" s="67">
        <v>8770</v>
      </c>
      <c r="M32" s="67">
        <v>53147</v>
      </c>
      <c r="N32" s="67">
        <v>238947</v>
      </c>
      <c r="O32" s="67">
        <v>286165</v>
      </c>
      <c r="P32" s="67">
        <v>161332</v>
      </c>
      <c r="Q32" s="67">
        <v>83280</v>
      </c>
      <c r="R32" s="67">
        <v>25268</v>
      </c>
      <c r="S32" s="67">
        <v>21634</v>
      </c>
      <c r="T32" s="67">
        <v>18222</v>
      </c>
      <c r="U32" s="67">
        <v>4026</v>
      </c>
      <c r="V32" s="67">
        <f t="shared" si="11"/>
        <v>331377</v>
      </c>
      <c r="W32" s="68">
        <f t="shared" si="9"/>
        <v>0.23415956743189539</v>
      </c>
      <c r="X32" s="67">
        <v>9</v>
      </c>
      <c r="Y32" s="67">
        <v>7096</v>
      </c>
      <c r="Z32" s="67">
        <v>134585</v>
      </c>
      <c r="AA32" s="67">
        <v>153497</v>
      </c>
      <c r="AB32" s="67">
        <v>36190</v>
      </c>
      <c r="AD32" s="59">
        <v>1415176</v>
      </c>
    </row>
    <row r="33" spans="1:30" x14ac:dyDescent="0.45">
      <c r="A33" s="31" t="s">
        <v>37</v>
      </c>
      <c r="B33" s="30">
        <f t="shared" si="12"/>
        <v>6208951</v>
      </c>
      <c r="C33" s="32">
        <f>SUM(一般接種!D32+一般接種!G32+一般接種!J32+一般接種!M32+医療従事者等!C30)</f>
        <v>2036887</v>
      </c>
      <c r="D33" s="32">
        <v>32086</v>
      </c>
      <c r="E33" s="73">
        <f t="shared" si="0"/>
        <v>0.79827197775287828</v>
      </c>
      <c r="F33" s="32">
        <f>SUM(一般接種!E32+一般接種!H32+一般接種!K32+一般接種!N32+医療従事者等!D30)</f>
        <v>2005389</v>
      </c>
      <c r="G33" s="32">
        <v>29972</v>
      </c>
      <c r="H33" s="73">
        <f t="shared" si="7"/>
        <v>0.7865718520075845</v>
      </c>
      <c r="I33" s="29">
        <f t="shared" si="10"/>
        <v>1559373</v>
      </c>
      <c r="J33" s="32">
        <v>77</v>
      </c>
      <c r="K33" s="73">
        <f t="shared" si="8"/>
        <v>0.62088072672656891</v>
      </c>
      <c r="L33" s="67">
        <v>26266</v>
      </c>
      <c r="M33" s="67">
        <v>97777</v>
      </c>
      <c r="N33" s="67">
        <v>451985</v>
      </c>
      <c r="O33" s="67">
        <v>475968</v>
      </c>
      <c r="P33" s="67">
        <v>252988</v>
      </c>
      <c r="Q33" s="67">
        <v>126169</v>
      </c>
      <c r="R33" s="67">
        <v>51407</v>
      </c>
      <c r="S33" s="67">
        <v>37070</v>
      </c>
      <c r="T33" s="67">
        <v>33713</v>
      </c>
      <c r="U33" s="67">
        <v>6030</v>
      </c>
      <c r="V33" s="67">
        <f t="shared" si="11"/>
        <v>607302</v>
      </c>
      <c r="W33" s="68">
        <f t="shared" si="9"/>
        <v>0.24181560595454535</v>
      </c>
      <c r="X33" s="67">
        <v>15</v>
      </c>
      <c r="Y33" s="67">
        <v>8348</v>
      </c>
      <c r="Z33" s="67">
        <v>243454</v>
      </c>
      <c r="AA33" s="67">
        <v>297266</v>
      </c>
      <c r="AB33" s="67">
        <v>58219</v>
      </c>
      <c r="AD33" s="59">
        <v>2511426</v>
      </c>
    </row>
    <row r="34" spans="1:30" x14ac:dyDescent="0.45">
      <c r="A34" s="31" t="s">
        <v>38</v>
      </c>
      <c r="B34" s="30">
        <f t="shared" si="12"/>
        <v>20761001</v>
      </c>
      <c r="C34" s="32">
        <f>SUM(一般接種!D33+一般接種!G33+一般接種!J33+一般接種!M33+医療従事者等!C31)</f>
        <v>6922619</v>
      </c>
      <c r="D34" s="32">
        <v>108877</v>
      </c>
      <c r="E34" s="73">
        <f t="shared" si="0"/>
        <v>0.77422499007468248</v>
      </c>
      <c r="F34" s="32">
        <f>SUM(一般接種!E33+一般接種!H33+一般接種!K33+一般接種!N33+医療従事者等!D31)</f>
        <v>6832968</v>
      </c>
      <c r="G34" s="32">
        <v>102426</v>
      </c>
      <c r="H34" s="73">
        <f t="shared" si="7"/>
        <v>0.76477122455579238</v>
      </c>
      <c r="I34" s="29">
        <f t="shared" si="10"/>
        <v>5147823</v>
      </c>
      <c r="J34" s="32">
        <v>453</v>
      </c>
      <c r="K34" s="73">
        <f t="shared" si="8"/>
        <v>0.58488015647799962</v>
      </c>
      <c r="L34" s="67">
        <v>65715</v>
      </c>
      <c r="M34" s="67">
        <v>376339</v>
      </c>
      <c r="N34" s="67">
        <v>1531297</v>
      </c>
      <c r="O34" s="67">
        <v>1563104</v>
      </c>
      <c r="P34" s="67">
        <v>775377</v>
      </c>
      <c r="Q34" s="67">
        <v>371094</v>
      </c>
      <c r="R34" s="67">
        <v>199067</v>
      </c>
      <c r="S34" s="67">
        <v>138282</v>
      </c>
      <c r="T34" s="67">
        <v>108793</v>
      </c>
      <c r="U34" s="67">
        <v>18755</v>
      </c>
      <c r="V34" s="67">
        <f t="shared" si="11"/>
        <v>1857591</v>
      </c>
      <c r="W34" s="68">
        <f t="shared" si="9"/>
        <v>0.21107247288462339</v>
      </c>
      <c r="X34" s="67">
        <v>463</v>
      </c>
      <c r="Y34" s="67">
        <v>49876</v>
      </c>
      <c r="Z34" s="67">
        <v>797093</v>
      </c>
      <c r="AA34" s="67">
        <v>863093</v>
      </c>
      <c r="AB34" s="67">
        <v>147066</v>
      </c>
      <c r="AD34" s="59">
        <v>8800726</v>
      </c>
    </row>
    <row r="35" spans="1:30" x14ac:dyDescent="0.45">
      <c r="A35" s="31" t="s">
        <v>39</v>
      </c>
      <c r="B35" s="30">
        <f t="shared" si="12"/>
        <v>13556696</v>
      </c>
      <c r="C35" s="32">
        <f>SUM(一般接種!D34+一般接種!G34+一般接種!J34+一般接種!M34+医療従事者等!C32)</f>
        <v>4446815</v>
      </c>
      <c r="D35" s="32">
        <v>65996</v>
      </c>
      <c r="E35" s="73">
        <f t="shared" si="0"/>
        <v>0.79816649154620944</v>
      </c>
      <c r="F35" s="32">
        <f>SUM(一般接種!E34+一般接種!H34+一般接種!K34+一般接種!N34+医療従事者等!D32)</f>
        <v>4394252</v>
      </c>
      <c r="G35" s="32">
        <v>62062</v>
      </c>
      <c r="H35" s="73">
        <f t="shared" si="7"/>
        <v>0.78930649566018896</v>
      </c>
      <c r="I35" s="29">
        <f t="shared" si="10"/>
        <v>3417194</v>
      </c>
      <c r="J35" s="32">
        <v>84</v>
      </c>
      <c r="K35" s="73">
        <f t="shared" si="8"/>
        <v>0.62258283209771226</v>
      </c>
      <c r="L35" s="67">
        <v>45811</v>
      </c>
      <c r="M35" s="67">
        <v>244311</v>
      </c>
      <c r="N35" s="67">
        <v>1011149</v>
      </c>
      <c r="O35" s="67">
        <v>1038507</v>
      </c>
      <c r="P35" s="67">
        <v>545623</v>
      </c>
      <c r="Q35" s="67">
        <v>253995</v>
      </c>
      <c r="R35" s="67">
        <v>116173</v>
      </c>
      <c r="S35" s="67">
        <v>81036</v>
      </c>
      <c r="T35" s="67">
        <v>67342</v>
      </c>
      <c r="U35" s="67">
        <v>13247</v>
      </c>
      <c r="V35" s="67">
        <f t="shared" si="11"/>
        <v>1298435</v>
      </c>
      <c r="W35" s="68">
        <f t="shared" si="9"/>
        <v>0.23656930552273503</v>
      </c>
      <c r="X35" s="67">
        <v>108</v>
      </c>
      <c r="Y35" s="67">
        <v>26905</v>
      </c>
      <c r="Z35" s="67">
        <v>537713</v>
      </c>
      <c r="AA35" s="67">
        <v>617607</v>
      </c>
      <c r="AB35" s="67">
        <v>116102</v>
      </c>
      <c r="AD35" s="59">
        <v>5488603</v>
      </c>
    </row>
    <row r="36" spans="1:30" x14ac:dyDescent="0.45">
      <c r="A36" s="31" t="s">
        <v>40</v>
      </c>
      <c r="B36" s="30">
        <f t="shared" si="12"/>
        <v>3406142</v>
      </c>
      <c r="C36" s="32">
        <f>SUM(一般接種!D35+一般接種!G35+一般接種!J35+一般接種!M35+医療従事者等!C33)</f>
        <v>1097041</v>
      </c>
      <c r="D36" s="32">
        <v>13097</v>
      </c>
      <c r="E36" s="73">
        <f t="shared" si="0"/>
        <v>0.81184212300193381</v>
      </c>
      <c r="F36" s="32">
        <f>SUM(一般接種!E35+一般接種!H35+一般接種!K35+一般接種!N35+医療従事者等!D33)</f>
        <v>1085811</v>
      </c>
      <c r="G36" s="32">
        <v>12196</v>
      </c>
      <c r="H36" s="73">
        <f t="shared" si="7"/>
        <v>0.80410600629434836</v>
      </c>
      <c r="I36" s="29">
        <f t="shared" si="10"/>
        <v>862666</v>
      </c>
      <c r="J36" s="32">
        <v>42</v>
      </c>
      <c r="K36" s="73">
        <f t="shared" si="8"/>
        <v>0.64607996309073179</v>
      </c>
      <c r="L36" s="67">
        <v>7600</v>
      </c>
      <c r="M36" s="67">
        <v>54600</v>
      </c>
      <c r="N36" s="67">
        <v>307998</v>
      </c>
      <c r="O36" s="67">
        <v>254523</v>
      </c>
      <c r="P36" s="67">
        <v>131858</v>
      </c>
      <c r="Q36" s="67">
        <v>53896</v>
      </c>
      <c r="R36" s="67">
        <v>20417</v>
      </c>
      <c r="S36" s="67">
        <v>14670</v>
      </c>
      <c r="T36" s="67">
        <v>14739</v>
      </c>
      <c r="U36" s="67">
        <v>2365</v>
      </c>
      <c r="V36" s="67">
        <f t="shared" si="11"/>
        <v>360624</v>
      </c>
      <c r="W36" s="68">
        <f t="shared" si="9"/>
        <v>0.27009675201435629</v>
      </c>
      <c r="X36" s="67">
        <v>71</v>
      </c>
      <c r="Y36" s="67">
        <v>5860</v>
      </c>
      <c r="Z36" s="67">
        <v>159332</v>
      </c>
      <c r="AA36" s="67">
        <v>168933</v>
      </c>
      <c r="AB36" s="67">
        <v>26428</v>
      </c>
      <c r="AD36" s="59">
        <v>1335166</v>
      </c>
    </row>
    <row r="37" spans="1:30" x14ac:dyDescent="0.45">
      <c r="A37" s="31" t="s">
        <v>41</v>
      </c>
      <c r="B37" s="30">
        <f t="shared" si="12"/>
        <v>2349452</v>
      </c>
      <c r="C37" s="32">
        <f>SUM(一般接種!D36+一般接種!G36+一般接種!J36+一般接種!M36+医療従事者等!C34)</f>
        <v>751717</v>
      </c>
      <c r="D37" s="32">
        <v>12822</v>
      </c>
      <c r="E37" s="73">
        <f t="shared" si="0"/>
        <v>0.79047254295528968</v>
      </c>
      <c r="F37" s="32">
        <f>SUM(一般接種!E36+一般接種!H36+一般接種!K36+一般接種!N36+医療従事者等!D34)</f>
        <v>742615</v>
      </c>
      <c r="G37" s="32">
        <v>12120</v>
      </c>
      <c r="H37" s="73">
        <f t="shared" si="7"/>
        <v>0.78148619257962815</v>
      </c>
      <c r="I37" s="29">
        <f t="shared" si="10"/>
        <v>604800</v>
      </c>
      <c r="J37" s="32">
        <v>15</v>
      </c>
      <c r="K37" s="73">
        <f t="shared" si="8"/>
        <v>0.64700117999338858</v>
      </c>
      <c r="L37" s="67">
        <v>7692</v>
      </c>
      <c r="M37" s="67">
        <v>44860</v>
      </c>
      <c r="N37" s="67">
        <v>212630</v>
      </c>
      <c r="O37" s="67">
        <v>197570</v>
      </c>
      <c r="P37" s="67">
        <v>83873</v>
      </c>
      <c r="Q37" s="67">
        <v>30047</v>
      </c>
      <c r="R37" s="67">
        <v>10781</v>
      </c>
      <c r="S37" s="67">
        <v>8355</v>
      </c>
      <c r="T37" s="67">
        <v>7595</v>
      </c>
      <c r="U37" s="67">
        <v>1397</v>
      </c>
      <c r="V37" s="67">
        <f t="shared" si="11"/>
        <v>250320</v>
      </c>
      <c r="W37" s="68">
        <f t="shared" si="9"/>
        <v>0.26779324119471387</v>
      </c>
      <c r="X37" s="67">
        <v>2</v>
      </c>
      <c r="Y37" s="67">
        <v>3038</v>
      </c>
      <c r="Z37" s="67">
        <v>91276</v>
      </c>
      <c r="AA37" s="67">
        <v>130850</v>
      </c>
      <c r="AB37" s="67">
        <v>25154</v>
      </c>
      <c r="AD37" s="59">
        <v>934751</v>
      </c>
    </row>
    <row r="38" spans="1:30" x14ac:dyDescent="0.45">
      <c r="A38" s="31" t="s">
        <v>42</v>
      </c>
      <c r="B38" s="30">
        <f t="shared" si="12"/>
        <v>1394530</v>
      </c>
      <c r="C38" s="32">
        <f>SUM(一般接種!D37+一般接種!G37+一般接種!J37+一般接種!M37+医療従事者等!C35)</f>
        <v>446072</v>
      </c>
      <c r="D38" s="32">
        <v>6725</v>
      </c>
      <c r="E38" s="73">
        <f t="shared" si="0"/>
        <v>0.7964826534737468</v>
      </c>
      <c r="F38" s="32">
        <f>SUM(一般接種!E37+一般接種!H37+一般接種!K37+一般接種!N37+医療従事者等!D35)</f>
        <v>440623</v>
      </c>
      <c r="G38" s="32">
        <v>6290</v>
      </c>
      <c r="H38" s="73">
        <f t="shared" si="7"/>
        <v>0.78739288155196885</v>
      </c>
      <c r="I38" s="29">
        <f t="shared" si="10"/>
        <v>356279</v>
      </c>
      <c r="J38" s="32">
        <v>1</v>
      </c>
      <c r="K38" s="73">
        <f t="shared" si="8"/>
        <v>0.64588866389054567</v>
      </c>
      <c r="L38" s="67">
        <v>4921</v>
      </c>
      <c r="M38" s="67">
        <v>23227</v>
      </c>
      <c r="N38" s="67">
        <v>108426</v>
      </c>
      <c r="O38" s="67">
        <v>110750</v>
      </c>
      <c r="P38" s="67">
        <v>59684</v>
      </c>
      <c r="Q38" s="67">
        <v>25079</v>
      </c>
      <c r="R38" s="67">
        <v>9455</v>
      </c>
      <c r="S38" s="67">
        <v>7483</v>
      </c>
      <c r="T38" s="67">
        <v>6022</v>
      </c>
      <c r="U38" s="67">
        <v>1232</v>
      </c>
      <c r="V38" s="67">
        <f t="shared" si="11"/>
        <v>151556</v>
      </c>
      <c r="W38" s="68">
        <f t="shared" si="9"/>
        <v>0.27475258743058945</v>
      </c>
      <c r="X38" s="67">
        <v>17</v>
      </c>
      <c r="Y38" s="67">
        <v>2693</v>
      </c>
      <c r="Z38" s="67">
        <v>57823</v>
      </c>
      <c r="AA38" s="67">
        <v>73439</v>
      </c>
      <c r="AB38" s="67">
        <v>17584</v>
      </c>
      <c r="AD38" s="59">
        <v>551609</v>
      </c>
    </row>
    <row r="39" spans="1:30" x14ac:dyDescent="0.45">
      <c r="A39" s="31" t="s">
        <v>43</v>
      </c>
      <c r="B39" s="30">
        <f t="shared" si="12"/>
        <v>1762531</v>
      </c>
      <c r="C39" s="32">
        <f>SUM(一般接種!D38+一般接種!G38+一般接種!J38+一般接種!M38+医療従事者等!C36)</f>
        <v>567337</v>
      </c>
      <c r="D39" s="32">
        <v>9442</v>
      </c>
      <c r="E39" s="73">
        <f t="shared" si="0"/>
        <v>0.83745886972811989</v>
      </c>
      <c r="F39" s="32">
        <f>SUM(一般接種!E38+一般接種!H38+一般接種!K38+一般接種!N38+医療従事者等!D36)</f>
        <v>558450</v>
      </c>
      <c r="G39" s="32">
        <v>8810</v>
      </c>
      <c r="H39" s="73">
        <f t="shared" si="7"/>
        <v>0.82506724949562882</v>
      </c>
      <c r="I39" s="29">
        <f t="shared" si="10"/>
        <v>458591</v>
      </c>
      <c r="J39" s="32">
        <v>12</v>
      </c>
      <c r="K39" s="73">
        <f t="shared" si="8"/>
        <v>0.68837514410606204</v>
      </c>
      <c r="L39" s="67">
        <v>4906</v>
      </c>
      <c r="M39" s="67">
        <v>30279</v>
      </c>
      <c r="N39" s="67">
        <v>111474</v>
      </c>
      <c r="O39" s="67">
        <v>142709</v>
      </c>
      <c r="P39" s="67">
        <v>82682</v>
      </c>
      <c r="Q39" s="67">
        <v>45577</v>
      </c>
      <c r="R39" s="67">
        <v>20788</v>
      </c>
      <c r="S39" s="67">
        <v>11284</v>
      </c>
      <c r="T39" s="67">
        <v>7089</v>
      </c>
      <c r="U39" s="67">
        <v>1803</v>
      </c>
      <c r="V39" s="67">
        <f t="shared" si="11"/>
        <v>178153</v>
      </c>
      <c r="W39" s="68">
        <f t="shared" si="9"/>
        <v>0.26742632577577097</v>
      </c>
      <c r="X39" s="67">
        <v>25</v>
      </c>
      <c r="Y39" s="67">
        <v>2148</v>
      </c>
      <c r="Z39" s="67">
        <v>47671</v>
      </c>
      <c r="AA39" s="67">
        <v>99313</v>
      </c>
      <c r="AB39" s="67">
        <v>28996</v>
      </c>
      <c r="AD39" s="59">
        <v>666176</v>
      </c>
    </row>
    <row r="40" spans="1:30" x14ac:dyDescent="0.45">
      <c r="A40" s="31" t="s">
        <v>44</v>
      </c>
      <c r="B40" s="30">
        <f t="shared" si="12"/>
        <v>4696070</v>
      </c>
      <c r="C40" s="32">
        <f>SUM(一般接種!D39+一般接種!G39+一般接種!J39+一般接種!M39+医療従事者等!C37)</f>
        <v>1522536</v>
      </c>
      <c r="D40" s="32">
        <v>24132</v>
      </c>
      <c r="E40" s="73">
        <f t="shared" si="0"/>
        <v>0.7973682235988222</v>
      </c>
      <c r="F40" s="32">
        <f>SUM(一般接種!E39+一般接種!H39+一般接種!K39+一般接種!N39+医療従事者等!D37)</f>
        <v>1492401</v>
      </c>
      <c r="G40" s="32">
        <v>22870</v>
      </c>
      <c r="H40" s="73">
        <f t="shared" si="7"/>
        <v>0.78200360049319195</v>
      </c>
      <c r="I40" s="29">
        <f t="shared" si="10"/>
        <v>1209728</v>
      </c>
      <c r="J40" s="32">
        <v>33</v>
      </c>
      <c r="K40" s="73">
        <f t="shared" si="8"/>
        <v>0.64373316758789834</v>
      </c>
      <c r="L40" s="67">
        <v>21861</v>
      </c>
      <c r="M40" s="67">
        <v>138170</v>
      </c>
      <c r="N40" s="67">
        <v>363113</v>
      </c>
      <c r="O40" s="67">
        <v>318493</v>
      </c>
      <c r="P40" s="67">
        <v>164005</v>
      </c>
      <c r="Q40" s="67">
        <v>92225</v>
      </c>
      <c r="R40" s="67">
        <v>51186</v>
      </c>
      <c r="S40" s="67">
        <v>29778</v>
      </c>
      <c r="T40" s="67">
        <v>25832</v>
      </c>
      <c r="U40" s="67">
        <v>5065</v>
      </c>
      <c r="V40" s="67">
        <f t="shared" si="11"/>
        <v>471405</v>
      </c>
      <c r="W40" s="68">
        <f t="shared" si="9"/>
        <v>0.25085582222524955</v>
      </c>
      <c r="X40" s="67">
        <v>253</v>
      </c>
      <c r="Y40" s="67">
        <v>7542</v>
      </c>
      <c r="Z40" s="67">
        <v>163012</v>
      </c>
      <c r="AA40" s="67">
        <v>246466</v>
      </c>
      <c r="AB40" s="67">
        <v>54132</v>
      </c>
      <c r="AD40" s="59">
        <v>1879187</v>
      </c>
    </row>
    <row r="41" spans="1:30" x14ac:dyDescent="0.45">
      <c r="A41" s="31" t="s">
        <v>45</v>
      </c>
      <c r="B41" s="30">
        <f t="shared" si="12"/>
        <v>6909581</v>
      </c>
      <c r="C41" s="32">
        <f>SUM(一般接種!D40+一般接種!G40+一般接種!J40+一般接種!M40+医療従事者等!C38)</f>
        <v>2253110</v>
      </c>
      <c r="D41" s="32">
        <v>31451</v>
      </c>
      <c r="E41" s="73">
        <f t="shared" si="0"/>
        <v>0.79667960961727691</v>
      </c>
      <c r="F41" s="32">
        <f>SUM(一般接種!E40+一般接種!H40+一般接種!K40+一般接種!N40+医療従事者等!D38)</f>
        <v>2225456</v>
      </c>
      <c r="G41" s="32">
        <v>29572</v>
      </c>
      <c r="H41" s="73">
        <f t="shared" si="7"/>
        <v>0.78743677939990997</v>
      </c>
      <c r="I41" s="29">
        <f t="shared" si="10"/>
        <v>1752799</v>
      </c>
      <c r="J41" s="32">
        <v>26</v>
      </c>
      <c r="K41" s="73">
        <f t="shared" si="8"/>
        <v>0.62853863234083329</v>
      </c>
      <c r="L41" s="67">
        <v>22443</v>
      </c>
      <c r="M41" s="67">
        <v>122091</v>
      </c>
      <c r="N41" s="67">
        <v>546395</v>
      </c>
      <c r="O41" s="67">
        <v>533098</v>
      </c>
      <c r="P41" s="67">
        <v>293417</v>
      </c>
      <c r="Q41" s="67">
        <v>116914</v>
      </c>
      <c r="R41" s="67">
        <v>46140</v>
      </c>
      <c r="S41" s="67">
        <v>32939</v>
      </c>
      <c r="T41" s="67">
        <v>32854</v>
      </c>
      <c r="U41" s="67">
        <v>6508</v>
      </c>
      <c r="V41" s="67">
        <f t="shared" si="11"/>
        <v>678216</v>
      </c>
      <c r="W41" s="68">
        <f t="shared" si="9"/>
        <v>0.24320602671975811</v>
      </c>
      <c r="X41" s="67">
        <v>56</v>
      </c>
      <c r="Y41" s="67">
        <v>15706</v>
      </c>
      <c r="Z41" s="67">
        <v>273894</v>
      </c>
      <c r="AA41" s="67">
        <v>319776</v>
      </c>
      <c r="AB41" s="67">
        <v>68784</v>
      </c>
      <c r="AD41" s="59">
        <v>2788648</v>
      </c>
    </row>
    <row r="42" spans="1:30" x14ac:dyDescent="0.45">
      <c r="A42" s="31" t="s">
        <v>46</v>
      </c>
      <c r="B42" s="30">
        <f t="shared" si="12"/>
        <v>3569166</v>
      </c>
      <c r="C42" s="32">
        <f>SUM(一般接種!D41+一般接種!G41+一般接種!J41+一般接種!M41+医療従事者等!C39)</f>
        <v>1127111</v>
      </c>
      <c r="D42" s="32">
        <v>20112</v>
      </c>
      <c r="E42" s="73">
        <f t="shared" si="0"/>
        <v>0.8258530278693943</v>
      </c>
      <c r="F42" s="32">
        <f>SUM(一般接種!E41+一般接種!H41+一般接種!K41+一般接種!N41+医療従事者等!D39)</f>
        <v>1103703</v>
      </c>
      <c r="G42" s="32">
        <v>19040</v>
      </c>
      <c r="H42" s="73">
        <f t="shared" si="7"/>
        <v>0.80918973076570144</v>
      </c>
      <c r="I42" s="29">
        <f t="shared" si="10"/>
        <v>920626</v>
      </c>
      <c r="J42" s="32">
        <v>52</v>
      </c>
      <c r="K42" s="73">
        <f t="shared" si="8"/>
        <v>0.68677462696699798</v>
      </c>
      <c r="L42" s="67">
        <v>44835</v>
      </c>
      <c r="M42" s="67">
        <v>47019</v>
      </c>
      <c r="N42" s="67">
        <v>287922</v>
      </c>
      <c r="O42" s="67">
        <v>310323</v>
      </c>
      <c r="P42" s="67">
        <v>133944</v>
      </c>
      <c r="Q42" s="67">
        <v>42136</v>
      </c>
      <c r="R42" s="67">
        <v>18923</v>
      </c>
      <c r="S42" s="67">
        <v>17419</v>
      </c>
      <c r="T42" s="67">
        <v>15711</v>
      </c>
      <c r="U42" s="67">
        <v>2394</v>
      </c>
      <c r="V42" s="67">
        <f t="shared" si="11"/>
        <v>417726</v>
      </c>
      <c r="W42" s="68">
        <f t="shared" si="9"/>
        <v>0.31163558586753065</v>
      </c>
      <c r="X42" s="67">
        <v>403</v>
      </c>
      <c r="Y42" s="67">
        <v>9176</v>
      </c>
      <c r="Z42" s="67">
        <v>143787</v>
      </c>
      <c r="AA42" s="67">
        <v>224060</v>
      </c>
      <c r="AB42" s="67">
        <v>40300</v>
      </c>
      <c r="AD42" s="59">
        <v>1340431</v>
      </c>
    </row>
    <row r="43" spans="1:30" x14ac:dyDescent="0.45">
      <c r="A43" s="31" t="s">
        <v>47</v>
      </c>
      <c r="B43" s="30">
        <f t="shared" si="12"/>
        <v>1876901</v>
      </c>
      <c r="C43" s="32">
        <f>SUM(一般接種!D42+一般接種!G42+一般接種!J42+一般接種!M42+医療従事者等!C40)</f>
        <v>601364</v>
      </c>
      <c r="D43" s="32">
        <v>10723</v>
      </c>
      <c r="E43" s="73">
        <f t="shared" si="0"/>
        <v>0.8129302822348663</v>
      </c>
      <c r="F43" s="32">
        <f>SUM(一般接種!E42+一般接種!H42+一般接種!K42+一般接種!N42+医療従事者等!D40)</f>
        <v>593768</v>
      </c>
      <c r="G43" s="32">
        <v>10034</v>
      </c>
      <c r="H43" s="73">
        <f t="shared" si="7"/>
        <v>0.80342381475394942</v>
      </c>
      <c r="I43" s="29">
        <f t="shared" si="10"/>
        <v>485444</v>
      </c>
      <c r="J43" s="32">
        <v>3</v>
      </c>
      <c r="K43" s="73">
        <f t="shared" si="8"/>
        <v>0.66813798760732113</v>
      </c>
      <c r="L43" s="67">
        <v>7957</v>
      </c>
      <c r="M43" s="67">
        <v>39918</v>
      </c>
      <c r="N43" s="67">
        <v>153348</v>
      </c>
      <c r="O43" s="67">
        <v>160812</v>
      </c>
      <c r="P43" s="67">
        <v>67452</v>
      </c>
      <c r="Q43" s="67">
        <v>29088</v>
      </c>
      <c r="R43" s="67">
        <v>11875</v>
      </c>
      <c r="S43" s="67">
        <v>7792</v>
      </c>
      <c r="T43" s="67">
        <v>6248</v>
      </c>
      <c r="U43" s="67">
        <v>954</v>
      </c>
      <c r="V43" s="67">
        <f t="shared" si="11"/>
        <v>196325</v>
      </c>
      <c r="W43" s="68">
        <f t="shared" si="9"/>
        <v>0.27021242626190889</v>
      </c>
      <c r="X43" s="67">
        <v>10</v>
      </c>
      <c r="Y43" s="67">
        <v>3515</v>
      </c>
      <c r="Z43" s="67">
        <v>74767</v>
      </c>
      <c r="AA43" s="67">
        <v>101054</v>
      </c>
      <c r="AB43" s="67">
        <v>16979</v>
      </c>
      <c r="AD43" s="59">
        <v>726558</v>
      </c>
    </row>
    <row r="44" spans="1:30" x14ac:dyDescent="0.45">
      <c r="A44" s="31" t="s">
        <v>48</v>
      </c>
      <c r="B44" s="30">
        <f t="shared" si="12"/>
        <v>2415360</v>
      </c>
      <c r="C44" s="32">
        <f>SUM(一般接種!D43+一般接種!G43+一般接種!J43+一般接種!M43+医療従事者等!C41)</f>
        <v>782863</v>
      </c>
      <c r="D44" s="32">
        <v>12144</v>
      </c>
      <c r="E44" s="73">
        <f t="shared" si="0"/>
        <v>0.79879090891189053</v>
      </c>
      <c r="F44" s="32">
        <f>SUM(一般接種!E43+一般接種!H43+一般接種!K43+一般接種!N43+医療従事者等!D41)</f>
        <v>774340</v>
      </c>
      <c r="G44" s="32">
        <v>11430</v>
      </c>
      <c r="H44" s="73">
        <f t="shared" si="7"/>
        <v>0.79069748159571829</v>
      </c>
      <c r="I44" s="29">
        <f t="shared" si="10"/>
        <v>622317</v>
      </c>
      <c r="J44" s="32">
        <v>12</v>
      </c>
      <c r="K44" s="73">
        <f t="shared" si="8"/>
        <v>0.64497122371501681</v>
      </c>
      <c r="L44" s="67">
        <v>9453</v>
      </c>
      <c r="M44" s="67">
        <v>48527</v>
      </c>
      <c r="N44" s="67">
        <v>170770</v>
      </c>
      <c r="O44" s="67">
        <v>187211</v>
      </c>
      <c r="P44" s="67">
        <v>114101</v>
      </c>
      <c r="Q44" s="67">
        <v>52844</v>
      </c>
      <c r="R44" s="67">
        <v>16700</v>
      </c>
      <c r="S44" s="67">
        <v>10456</v>
      </c>
      <c r="T44" s="67">
        <v>10651</v>
      </c>
      <c r="U44" s="67">
        <v>1604</v>
      </c>
      <c r="V44" s="67">
        <f t="shared" si="11"/>
        <v>235840</v>
      </c>
      <c r="W44" s="68">
        <f t="shared" si="9"/>
        <v>0.24443000361711631</v>
      </c>
      <c r="X44" s="67">
        <v>150</v>
      </c>
      <c r="Y44" s="67">
        <v>7877</v>
      </c>
      <c r="Z44" s="67">
        <v>98423</v>
      </c>
      <c r="AA44" s="67">
        <v>111542</v>
      </c>
      <c r="AB44" s="67">
        <v>17848</v>
      </c>
      <c r="AD44" s="59">
        <v>964857</v>
      </c>
    </row>
    <row r="45" spans="1:30" x14ac:dyDescent="0.45">
      <c r="A45" s="31" t="s">
        <v>49</v>
      </c>
      <c r="B45" s="30">
        <f t="shared" si="12"/>
        <v>3517860</v>
      </c>
      <c r="C45" s="32">
        <f>SUM(一般接種!D44+一般接種!G44+一般接種!J44+一般接種!M44+医療従事者等!C42)</f>
        <v>1118657</v>
      </c>
      <c r="D45" s="32">
        <v>20881</v>
      </c>
      <c r="E45" s="73">
        <f t="shared" si="0"/>
        <v>0.81832772140169829</v>
      </c>
      <c r="F45" s="32">
        <f>SUM(一般接種!E44+一般接種!H44+一般接種!K44+一般接種!N44+医療従事者等!D42)</f>
        <v>1107130</v>
      </c>
      <c r="G45" s="32">
        <v>19614</v>
      </c>
      <c r="H45" s="73">
        <f t="shared" si="7"/>
        <v>0.81067949223510927</v>
      </c>
      <c r="I45" s="29">
        <f t="shared" si="10"/>
        <v>899055</v>
      </c>
      <c r="J45" s="32">
        <v>40</v>
      </c>
      <c r="K45" s="73">
        <f t="shared" si="8"/>
        <v>0.67016303549717593</v>
      </c>
      <c r="L45" s="67">
        <v>12491</v>
      </c>
      <c r="M45" s="67">
        <v>59371</v>
      </c>
      <c r="N45" s="67">
        <v>280546</v>
      </c>
      <c r="O45" s="67">
        <v>272747</v>
      </c>
      <c r="P45" s="67">
        <v>142457</v>
      </c>
      <c r="Q45" s="67">
        <v>71812</v>
      </c>
      <c r="R45" s="67">
        <v>28063</v>
      </c>
      <c r="S45" s="67">
        <v>15501</v>
      </c>
      <c r="T45" s="67">
        <v>13189</v>
      </c>
      <c r="U45" s="67">
        <v>2878</v>
      </c>
      <c r="V45" s="67">
        <f t="shared" si="11"/>
        <v>393018</v>
      </c>
      <c r="W45" s="68">
        <f t="shared" si="9"/>
        <v>0.29297190356671365</v>
      </c>
      <c r="X45" s="67">
        <v>212</v>
      </c>
      <c r="Y45" s="67">
        <v>6031</v>
      </c>
      <c r="Z45" s="67">
        <v>167555</v>
      </c>
      <c r="AA45" s="67">
        <v>184422</v>
      </c>
      <c r="AB45" s="67">
        <v>34798</v>
      </c>
      <c r="AD45" s="59">
        <v>1341487</v>
      </c>
    </row>
    <row r="46" spans="1:30" x14ac:dyDescent="0.45">
      <c r="A46" s="31" t="s">
        <v>50</v>
      </c>
      <c r="B46" s="30">
        <f t="shared" si="12"/>
        <v>1766796</v>
      </c>
      <c r="C46" s="32">
        <f>SUM(一般接種!D45+一般接種!G45+一般接種!J45+一般接種!M45+医療従事者等!C43)</f>
        <v>567749</v>
      </c>
      <c r="D46" s="32">
        <v>8915</v>
      </c>
      <c r="E46" s="73">
        <f t="shared" si="0"/>
        <v>0.80648322261941008</v>
      </c>
      <c r="F46" s="32">
        <f>SUM(一般接種!E45+一般接種!H45+一般接種!K45+一般接種!N45+医療従事者等!D43)</f>
        <v>560372</v>
      </c>
      <c r="G46" s="32">
        <v>8403</v>
      </c>
      <c r="H46" s="73">
        <f t="shared" si="7"/>
        <v>0.79657597409250902</v>
      </c>
      <c r="I46" s="29">
        <f t="shared" si="10"/>
        <v>447609</v>
      </c>
      <c r="J46" s="32">
        <v>16</v>
      </c>
      <c r="K46" s="73">
        <f t="shared" si="8"/>
        <v>0.64594538818663438</v>
      </c>
      <c r="L46" s="67">
        <v>10605</v>
      </c>
      <c r="M46" s="67">
        <v>33567</v>
      </c>
      <c r="N46" s="67">
        <v>141050</v>
      </c>
      <c r="O46" s="67">
        <v>125487</v>
      </c>
      <c r="P46" s="67">
        <v>73423</v>
      </c>
      <c r="Q46" s="67">
        <v>36106</v>
      </c>
      <c r="R46" s="67">
        <v>13305</v>
      </c>
      <c r="S46" s="67">
        <v>6370</v>
      </c>
      <c r="T46" s="67">
        <v>6550</v>
      </c>
      <c r="U46" s="67">
        <v>1146</v>
      </c>
      <c r="V46" s="67">
        <f t="shared" si="11"/>
        <v>191066</v>
      </c>
      <c r="W46" s="68">
        <f t="shared" si="9"/>
        <v>0.27573755965635632</v>
      </c>
      <c r="X46" s="67">
        <v>167</v>
      </c>
      <c r="Y46" s="67">
        <v>5522</v>
      </c>
      <c r="Z46" s="67">
        <v>74379</v>
      </c>
      <c r="AA46" s="67">
        <v>93285</v>
      </c>
      <c r="AB46" s="67">
        <v>17713</v>
      </c>
      <c r="AD46" s="59">
        <v>692927</v>
      </c>
    </row>
    <row r="47" spans="1:30" x14ac:dyDescent="0.45">
      <c r="A47" s="31" t="s">
        <v>51</v>
      </c>
      <c r="B47" s="30">
        <f t="shared" si="12"/>
        <v>12569007</v>
      </c>
      <c r="C47" s="32">
        <f>SUM(一般接種!D46+一般接種!G46+一般接種!J46+一般接種!M46+医療従事者等!C44)</f>
        <v>4150052</v>
      </c>
      <c r="D47" s="32">
        <v>51541</v>
      </c>
      <c r="E47" s="73">
        <f t="shared" si="0"/>
        <v>0.80230596032349766</v>
      </c>
      <c r="F47" s="32">
        <f>SUM(一般接種!E46+一般接種!H46+一般接種!K46+一般接種!N46+医療従事者等!D44)</f>
        <v>4068501</v>
      </c>
      <c r="G47" s="32">
        <v>47938</v>
      </c>
      <c r="H47" s="73">
        <f t="shared" si="7"/>
        <v>0.78704721269654343</v>
      </c>
      <c r="I47" s="29">
        <f t="shared" si="10"/>
        <v>3148434</v>
      </c>
      <c r="J47" s="32">
        <v>378</v>
      </c>
      <c r="K47" s="73">
        <f t="shared" si="8"/>
        <v>0.6162491920192843</v>
      </c>
      <c r="L47" s="67">
        <v>44131</v>
      </c>
      <c r="M47" s="67">
        <v>231091</v>
      </c>
      <c r="N47" s="67">
        <v>930921</v>
      </c>
      <c r="O47" s="67">
        <v>1025380</v>
      </c>
      <c r="P47" s="67">
        <v>491622</v>
      </c>
      <c r="Q47" s="67">
        <v>193830</v>
      </c>
      <c r="R47" s="67">
        <v>85810</v>
      </c>
      <c r="S47" s="67">
        <v>73300</v>
      </c>
      <c r="T47" s="67">
        <v>60525</v>
      </c>
      <c r="U47" s="67">
        <v>11824</v>
      </c>
      <c r="V47" s="67">
        <f t="shared" si="11"/>
        <v>1202020</v>
      </c>
      <c r="W47" s="68">
        <f t="shared" si="9"/>
        <v>0.23530199392609918</v>
      </c>
      <c r="X47" s="67">
        <v>98</v>
      </c>
      <c r="Y47" s="67">
        <v>39958</v>
      </c>
      <c r="Z47" s="67">
        <v>497616</v>
      </c>
      <c r="AA47" s="67">
        <v>562000</v>
      </c>
      <c r="AB47" s="67">
        <v>102348</v>
      </c>
      <c r="AD47" s="59">
        <v>5108414</v>
      </c>
    </row>
    <row r="48" spans="1:30" x14ac:dyDescent="0.45">
      <c r="A48" s="31" t="s">
        <v>52</v>
      </c>
      <c r="B48" s="30">
        <f t="shared" si="12"/>
        <v>2047539</v>
      </c>
      <c r="C48" s="32">
        <f>SUM(一般接種!D47+一般接種!G47+一般接種!J47+一般接種!M47+医療従事者等!C45)</f>
        <v>660067</v>
      </c>
      <c r="D48" s="32">
        <v>11332</v>
      </c>
      <c r="E48" s="73">
        <f t="shared" si="0"/>
        <v>0.79876946641581548</v>
      </c>
      <c r="F48" s="32">
        <f>SUM(一般接種!E47+一般接種!H47+一般接種!K47+一般接種!N47+医療従事者等!D45)</f>
        <v>652152</v>
      </c>
      <c r="G48" s="32">
        <v>10552</v>
      </c>
      <c r="H48" s="73">
        <f t="shared" si="7"/>
        <v>0.78998433821573866</v>
      </c>
      <c r="I48" s="29">
        <f t="shared" si="10"/>
        <v>512071</v>
      </c>
      <c r="J48" s="32">
        <v>10</v>
      </c>
      <c r="K48" s="73">
        <f t="shared" si="8"/>
        <v>0.63048654958087491</v>
      </c>
      <c r="L48" s="67">
        <v>8419</v>
      </c>
      <c r="M48" s="67">
        <v>56693</v>
      </c>
      <c r="N48" s="67">
        <v>165987</v>
      </c>
      <c r="O48" s="67">
        <v>147299</v>
      </c>
      <c r="P48" s="67">
        <v>63394</v>
      </c>
      <c r="Q48" s="67">
        <v>32435</v>
      </c>
      <c r="R48" s="67">
        <v>15380</v>
      </c>
      <c r="S48" s="67">
        <v>10216</v>
      </c>
      <c r="T48" s="67">
        <v>10217</v>
      </c>
      <c r="U48" s="67">
        <v>2031</v>
      </c>
      <c r="V48" s="67">
        <f t="shared" si="11"/>
        <v>223249</v>
      </c>
      <c r="W48" s="68">
        <f t="shared" si="9"/>
        <v>0.27488032032781395</v>
      </c>
      <c r="X48" s="67">
        <v>42</v>
      </c>
      <c r="Y48" s="67">
        <v>6137</v>
      </c>
      <c r="Z48" s="67">
        <v>83734</v>
      </c>
      <c r="AA48" s="67">
        <v>110575</v>
      </c>
      <c r="AB48" s="67">
        <v>22761</v>
      </c>
      <c r="AD48" s="59">
        <v>812168</v>
      </c>
    </row>
    <row r="49" spans="1:30" x14ac:dyDescent="0.45">
      <c r="A49" s="31" t="s">
        <v>53</v>
      </c>
      <c r="B49" s="30">
        <f t="shared" si="12"/>
        <v>3473479</v>
      </c>
      <c r="C49" s="32">
        <f>SUM(一般接種!D48+一般接種!G48+一般接種!J48+一般接種!M48+医療従事者等!C46)</f>
        <v>1105922</v>
      </c>
      <c r="D49" s="32">
        <v>17903</v>
      </c>
      <c r="E49" s="73">
        <f t="shared" si="0"/>
        <v>0.8242786740557515</v>
      </c>
      <c r="F49" s="32">
        <f>SUM(一般接種!E48+一般接種!H48+一般接種!K48+一般接種!N48+医療従事者等!D46)</f>
        <v>1089919</v>
      </c>
      <c r="G49" s="32">
        <v>16708</v>
      </c>
      <c r="H49" s="73">
        <f t="shared" si="7"/>
        <v>0.81306019477789182</v>
      </c>
      <c r="I49" s="29">
        <f t="shared" si="10"/>
        <v>905639</v>
      </c>
      <c r="J49" s="32">
        <v>11</v>
      </c>
      <c r="K49" s="73">
        <f t="shared" si="8"/>
        <v>0.68610001022754397</v>
      </c>
      <c r="L49" s="67">
        <v>14906</v>
      </c>
      <c r="M49" s="67">
        <v>66035</v>
      </c>
      <c r="N49" s="67">
        <v>278247</v>
      </c>
      <c r="O49" s="67">
        <v>302665</v>
      </c>
      <c r="P49" s="67">
        <v>132878</v>
      </c>
      <c r="Q49" s="67">
        <v>52059</v>
      </c>
      <c r="R49" s="67">
        <v>25104</v>
      </c>
      <c r="S49" s="67">
        <v>16903</v>
      </c>
      <c r="T49" s="67">
        <v>14326</v>
      </c>
      <c r="U49" s="67">
        <v>2516</v>
      </c>
      <c r="V49" s="67">
        <f t="shared" si="11"/>
        <v>371999</v>
      </c>
      <c r="W49" s="68">
        <f t="shared" si="9"/>
        <v>0.28182489687226553</v>
      </c>
      <c r="X49" s="67">
        <v>97</v>
      </c>
      <c r="Y49" s="67">
        <v>7050</v>
      </c>
      <c r="Z49" s="67">
        <v>145787</v>
      </c>
      <c r="AA49" s="67">
        <v>189518</v>
      </c>
      <c r="AB49" s="67">
        <v>29547</v>
      </c>
      <c r="AD49" s="59">
        <v>1319965</v>
      </c>
    </row>
    <row r="50" spans="1:30" x14ac:dyDescent="0.45">
      <c r="A50" s="31" t="s">
        <v>54</v>
      </c>
      <c r="B50" s="30">
        <f t="shared" si="12"/>
        <v>4572146</v>
      </c>
      <c r="C50" s="32">
        <f>SUM(一般接種!D49+一般接種!G49+一般接種!J49+一般接種!M49+医療従事者等!C47)</f>
        <v>1466622</v>
      </c>
      <c r="D50" s="32">
        <v>21637</v>
      </c>
      <c r="E50" s="73">
        <f t="shared" si="0"/>
        <v>0.82697358292742529</v>
      </c>
      <c r="F50" s="32">
        <f>SUM(一般接種!E49+一般接種!H49+一般接種!K49+一般接種!N49+医療従事者等!D47)</f>
        <v>1449849</v>
      </c>
      <c r="G50" s="32">
        <v>20316</v>
      </c>
      <c r="H50" s="73">
        <f t="shared" si="7"/>
        <v>0.81813031064197284</v>
      </c>
      <c r="I50" s="29">
        <f t="shared" si="10"/>
        <v>1172906</v>
      </c>
      <c r="J50" s="32">
        <v>57</v>
      </c>
      <c r="K50" s="73">
        <f t="shared" si="8"/>
        <v>0.67122851777897197</v>
      </c>
      <c r="L50" s="67">
        <v>21318</v>
      </c>
      <c r="M50" s="67">
        <v>78208</v>
      </c>
      <c r="N50" s="67">
        <v>344534</v>
      </c>
      <c r="O50" s="67">
        <v>429787</v>
      </c>
      <c r="P50" s="67">
        <v>176808</v>
      </c>
      <c r="Q50" s="67">
        <v>66128</v>
      </c>
      <c r="R50" s="67">
        <v>22416</v>
      </c>
      <c r="S50" s="67">
        <v>15351</v>
      </c>
      <c r="T50" s="67">
        <v>15510</v>
      </c>
      <c r="U50" s="67">
        <v>2846</v>
      </c>
      <c r="V50" s="67">
        <f t="shared" si="11"/>
        <v>482769</v>
      </c>
      <c r="W50" s="68">
        <f t="shared" si="9"/>
        <v>0.27629159448457263</v>
      </c>
      <c r="X50" s="67">
        <v>152</v>
      </c>
      <c r="Y50" s="67">
        <v>11109</v>
      </c>
      <c r="Z50" s="67">
        <v>185749</v>
      </c>
      <c r="AA50" s="67">
        <v>247481</v>
      </c>
      <c r="AB50" s="67">
        <v>38278</v>
      </c>
      <c r="AD50" s="59">
        <v>1747317</v>
      </c>
    </row>
    <row r="51" spans="1:30" x14ac:dyDescent="0.45">
      <c r="A51" s="31" t="s">
        <v>55</v>
      </c>
      <c r="B51" s="30">
        <f t="shared" si="12"/>
        <v>2897885</v>
      </c>
      <c r="C51" s="32">
        <f>SUM(一般接種!D50+一般接種!G50+一般接種!J50+一般接種!M50+医療従事者等!C48)</f>
        <v>929647</v>
      </c>
      <c r="D51" s="32">
        <v>15047</v>
      </c>
      <c r="E51" s="73">
        <f t="shared" si="0"/>
        <v>0.80858911543215228</v>
      </c>
      <c r="F51" s="32">
        <f>SUM(一般接種!E50+一般接種!H50+一般接種!K50+一般接種!N50+医療従事者等!D48)</f>
        <v>914243</v>
      </c>
      <c r="G51" s="32">
        <v>14229</v>
      </c>
      <c r="H51" s="73">
        <f t="shared" si="7"/>
        <v>0.79569377229013016</v>
      </c>
      <c r="I51" s="29">
        <f t="shared" si="10"/>
        <v>744147</v>
      </c>
      <c r="J51" s="32">
        <v>115</v>
      </c>
      <c r="K51" s="73">
        <f t="shared" si="8"/>
        <v>0.65779157744720651</v>
      </c>
      <c r="L51" s="67">
        <v>19538</v>
      </c>
      <c r="M51" s="67">
        <v>50913</v>
      </c>
      <c r="N51" s="67">
        <v>216615</v>
      </c>
      <c r="O51" s="67">
        <v>219021</v>
      </c>
      <c r="P51" s="67">
        <v>116394</v>
      </c>
      <c r="Q51" s="67">
        <v>63455</v>
      </c>
      <c r="R51" s="67">
        <v>24949</v>
      </c>
      <c r="S51" s="67">
        <v>17684</v>
      </c>
      <c r="T51" s="67">
        <v>13371</v>
      </c>
      <c r="U51" s="67">
        <v>2207</v>
      </c>
      <c r="V51" s="67">
        <f t="shared" si="11"/>
        <v>309848</v>
      </c>
      <c r="W51" s="68">
        <f t="shared" si="9"/>
        <v>0.27393365431710204</v>
      </c>
      <c r="X51" s="67">
        <v>244</v>
      </c>
      <c r="Y51" s="67">
        <v>8481</v>
      </c>
      <c r="Z51" s="67">
        <v>113418</v>
      </c>
      <c r="AA51" s="67">
        <v>162883</v>
      </c>
      <c r="AB51" s="67">
        <v>24822</v>
      </c>
      <c r="AD51" s="59">
        <v>1131106</v>
      </c>
    </row>
    <row r="52" spans="1:30" x14ac:dyDescent="0.45">
      <c r="A52" s="31" t="s">
        <v>56</v>
      </c>
      <c r="B52" s="30">
        <f t="shared" si="12"/>
        <v>2710831</v>
      </c>
      <c r="C52" s="32">
        <f>SUM(一般接種!D51+一般接種!G51+一般接種!J51+一般接種!M51+医療従事者等!C49)</f>
        <v>875617</v>
      </c>
      <c r="D52" s="32">
        <v>21514</v>
      </c>
      <c r="E52" s="73">
        <f t="shared" si="0"/>
        <v>0.79216371882506798</v>
      </c>
      <c r="F52" s="32">
        <f>SUM(一般接種!E51+一般接種!H51+一般接種!K51+一般接種!N51+医療従事者等!D49)</f>
        <v>863289</v>
      </c>
      <c r="G52" s="32">
        <v>20549</v>
      </c>
      <c r="H52" s="73">
        <f t="shared" si="7"/>
        <v>0.78162476001446868</v>
      </c>
      <c r="I52" s="29">
        <f t="shared" si="10"/>
        <v>692826</v>
      </c>
      <c r="J52" s="32">
        <v>122</v>
      </c>
      <c r="K52" s="73">
        <f t="shared" si="8"/>
        <v>0.64246932358860687</v>
      </c>
      <c r="L52" s="67">
        <v>10947</v>
      </c>
      <c r="M52" s="67">
        <v>46253</v>
      </c>
      <c r="N52" s="67">
        <v>186615</v>
      </c>
      <c r="O52" s="67">
        <v>215483</v>
      </c>
      <c r="P52" s="67">
        <v>122028</v>
      </c>
      <c r="Q52" s="67">
        <v>56996</v>
      </c>
      <c r="R52" s="67">
        <v>24115</v>
      </c>
      <c r="S52" s="67">
        <v>13764</v>
      </c>
      <c r="T52" s="67">
        <v>13234</v>
      </c>
      <c r="U52" s="67">
        <v>3391</v>
      </c>
      <c r="V52" s="67">
        <f t="shared" si="11"/>
        <v>279099</v>
      </c>
      <c r="W52" s="68">
        <f t="shared" si="9"/>
        <v>0.25885882822137102</v>
      </c>
      <c r="X52" s="67">
        <v>156</v>
      </c>
      <c r="Y52" s="67">
        <v>5656</v>
      </c>
      <c r="Z52" s="67">
        <v>93112</v>
      </c>
      <c r="AA52" s="67">
        <v>141899</v>
      </c>
      <c r="AB52" s="67">
        <v>38276</v>
      </c>
      <c r="AD52" s="59">
        <v>1078190</v>
      </c>
    </row>
    <row r="53" spans="1:30" x14ac:dyDescent="0.45">
      <c r="A53" s="31" t="s">
        <v>57</v>
      </c>
      <c r="B53" s="30">
        <f t="shared" si="12"/>
        <v>4122201</v>
      </c>
      <c r="C53" s="32">
        <f>SUM(一般接種!D52+一般接種!G52+一般接種!J52+一般接種!M52+医療従事者等!C50)</f>
        <v>1327615</v>
      </c>
      <c r="D53" s="32">
        <v>19835</v>
      </c>
      <c r="E53" s="73">
        <f t="shared" si="0"/>
        <v>0.81478523246156997</v>
      </c>
      <c r="F53" s="32">
        <f>SUM(一般接種!E52+一般接種!H52+一般接種!K52+一般接種!N52+医療従事者等!D50)</f>
        <v>1303860</v>
      </c>
      <c r="G53" s="32">
        <v>18637</v>
      </c>
      <c r="H53" s="73">
        <f t="shared" si="7"/>
        <v>0.80073156098117149</v>
      </c>
      <c r="I53" s="29">
        <f t="shared" si="10"/>
        <v>1062926</v>
      </c>
      <c r="J53" s="32">
        <v>65</v>
      </c>
      <c r="K53" s="73">
        <f t="shared" si="8"/>
        <v>0.66219352410905252</v>
      </c>
      <c r="L53" s="67">
        <v>17328</v>
      </c>
      <c r="M53" s="67">
        <v>70766</v>
      </c>
      <c r="N53" s="67">
        <v>342538</v>
      </c>
      <c r="O53" s="67">
        <v>302179</v>
      </c>
      <c r="P53" s="67">
        <v>172208</v>
      </c>
      <c r="Q53" s="67">
        <v>82524</v>
      </c>
      <c r="R53" s="67">
        <v>34346</v>
      </c>
      <c r="S53" s="67">
        <v>19389</v>
      </c>
      <c r="T53" s="67">
        <v>18691</v>
      </c>
      <c r="U53" s="67">
        <v>2957</v>
      </c>
      <c r="V53" s="67">
        <f t="shared" si="11"/>
        <v>427800</v>
      </c>
      <c r="W53" s="68">
        <f t="shared" si="9"/>
        <v>0.26653192620093569</v>
      </c>
      <c r="X53" s="67">
        <v>102</v>
      </c>
      <c r="Y53" s="67">
        <v>6584</v>
      </c>
      <c r="Z53" s="67">
        <v>170110</v>
      </c>
      <c r="AA53" s="67">
        <v>214725</v>
      </c>
      <c r="AB53" s="67">
        <v>36279</v>
      </c>
      <c r="AD53" s="59">
        <v>1605061</v>
      </c>
    </row>
    <row r="54" spans="1:30" x14ac:dyDescent="0.45">
      <c r="A54" s="31" t="s">
        <v>58</v>
      </c>
      <c r="B54" s="30">
        <f t="shared" si="12"/>
        <v>3047887</v>
      </c>
      <c r="C54" s="32">
        <f>SUM(一般接種!D53+一般接種!G53+一般接種!J53+一般接種!M53+医療従事者等!C51)</f>
        <v>1062727</v>
      </c>
      <c r="D54" s="32">
        <v>12646</v>
      </c>
      <c r="E54" s="73">
        <f t="shared" si="0"/>
        <v>0.70697481209385749</v>
      </c>
      <c r="F54" s="32">
        <f>SUM(一般接種!E53+一般接種!H53+一般接種!K53+一般接種!N53+医療従事者等!D51)</f>
        <v>1041741</v>
      </c>
      <c r="G54" s="32">
        <v>11775</v>
      </c>
      <c r="H54" s="73">
        <f t="shared" si="7"/>
        <v>0.69343223933492937</v>
      </c>
      <c r="I54" s="29">
        <f t="shared" si="10"/>
        <v>716391</v>
      </c>
      <c r="J54" s="32">
        <v>85</v>
      </c>
      <c r="K54" s="73">
        <f t="shared" si="8"/>
        <v>0.48225832078830361</v>
      </c>
      <c r="L54" s="67">
        <v>17373</v>
      </c>
      <c r="M54" s="67">
        <v>58991</v>
      </c>
      <c r="N54" s="67">
        <v>211442</v>
      </c>
      <c r="O54" s="67">
        <v>191530</v>
      </c>
      <c r="P54" s="67">
        <v>118244</v>
      </c>
      <c r="Q54" s="67">
        <v>58835</v>
      </c>
      <c r="R54" s="67">
        <v>25288</v>
      </c>
      <c r="S54" s="67">
        <v>16371</v>
      </c>
      <c r="T54" s="67">
        <v>15406</v>
      </c>
      <c r="U54" s="67">
        <v>2911</v>
      </c>
      <c r="V54" s="67">
        <f t="shared" si="11"/>
        <v>227028</v>
      </c>
      <c r="W54" s="68">
        <f t="shared" si="9"/>
        <v>0.15284828278965554</v>
      </c>
      <c r="X54" s="67">
        <v>14</v>
      </c>
      <c r="Y54" s="67">
        <v>6864</v>
      </c>
      <c r="Z54" s="67">
        <v>100493</v>
      </c>
      <c r="AA54" s="67">
        <v>102443</v>
      </c>
      <c r="AB54" s="67">
        <v>17214</v>
      </c>
      <c r="AD54" s="59">
        <v>1485316</v>
      </c>
    </row>
    <row r="55" spans="1:30" x14ac:dyDescent="0.45">
      <c r="A55" s="22"/>
      <c r="B55" s="23"/>
      <c r="C55" s="22"/>
      <c r="D55" s="22"/>
      <c r="E55" s="72"/>
      <c r="F55" s="22"/>
      <c r="G55" s="22"/>
      <c r="H55" s="72"/>
      <c r="I55" s="22"/>
      <c r="J55" s="22"/>
      <c r="K55" s="72"/>
      <c r="L55" s="22"/>
      <c r="M55" s="22"/>
      <c r="N55" s="22"/>
      <c r="O55" s="22"/>
      <c r="P55" s="22"/>
      <c r="Q55" s="22"/>
      <c r="R55" s="22"/>
    </row>
    <row r="56" spans="1:30" x14ac:dyDescent="0.45">
      <c r="A56" s="110" t="s">
        <v>111</v>
      </c>
      <c r="B56" s="110"/>
      <c r="C56" s="110"/>
      <c r="D56" s="110"/>
      <c r="E56" s="110"/>
      <c r="F56" s="110"/>
      <c r="G56" s="110"/>
      <c r="H56" s="110"/>
      <c r="I56" s="110"/>
      <c r="J56" s="110"/>
      <c r="K56" s="110"/>
      <c r="L56" s="110"/>
      <c r="M56" s="22"/>
      <c r="N56" s="22"/>
      <c r="O56" s="22"/>
      <c r="P56" s="22"/>
      <c r="Q56" s="22"/>
      <c r="R56" s="22"/>
    </row>
    <row r="57" spans="1:30" x14ac:dyDescent="0.45">
      <c r="A57" s="22" t="s">
        <v>112</v>
      </c>
      <c r="B57" s="22"/>
      <c r="C57" s="22"/>
      <c r="D57" s="22"/>
      <c r="E57" s="72"/>
      <c r="F57" s="22"/>
      <c r="G57" s="22"/>
      <c r="H57" s="72"/>
      <c r="I57" s="22"/>
      <c r="J57" s="22"/>
      <c r="K57" s="72"/>
      <c r="L57" s="22"/>
      <c r="M57" s="22"/>
      <c r="N57" s="22"/>
      <c r="O57" s="22"/>
      <c r="P57" s="22"/>
      <c r="Q57" s="22"/>
      <c r="R57" s="22"/>
    </row>
    <row r="58" spans="1:30" x14ac:dyDescent="0.45">
      <c r="A58" s="22" t="s">
        <v>113</v>
      </c>
      <c r="B58" s="22"/>
      <c r="C58" s="22"/>
      <c r="D58" s="22"/>
      <c r="E58" s="72"/>
      <c r="F58" s="22"/>
      <c r="G58" s="22"/>
      <c r="H58" s="72"/>
      <c r="I58" s="22"/>
      <c r="J58" s="22"/>
      <c r="K58" s="72"/>
      <c r="L58" s="22"/>
      <c r="M58" s="22"/>
      <c r="N58" s="22"/>
      <c r="O58" s="22"/>
      <c r="P58" s="22"/>
      <c r="Q58" s="22"/>
      <c r="R58" s="22"/>
    </row>
    <row r="59" spans="1:30" x14ac:dyDescent="0.45">
      <c r="A59" s="24" t="s">
        <v>114</v>
      </c>
      <c r="B59" s="22"/>
      <c r="C59" s="22"/>
      <c r="D59" s="22"/>
      <c r="E59" s="72"/>
      <c r="F59" s="22"/>
      <c r="G59" s="22"/>
      <c r="H59" s="72"/>
      <c r="I59" s="22"/>
      <c r="J59" s="22"/>
      <c r="K59" s="72"/>
      <c r="L59" s="22"/>
      <c r="M59" s="22"/>
      <c r="N59" s="22"/>
      <c r="O59" s="22"/>
      <c r="P59" s="22"/>
      <c r="Q59" s="22"/>
      <c r="R59" s="22"/>
    </row>
    <row r="60" spans="1:30" x14ac:dyDescent="0.45">
      <c r="A60" s="110" t="s">
        <v>115</v>
      </c>
      <c r="B60" s="110"/>
      <c r="C60" s="110"/>
      <c r="D60" s="110"/>
      <c r="E60" s="110"/>
      <c r="F60" s="110"/>
      <c r="G60" s="110"/>
      <c r="H60" s="110"/>
      <c r="I60" s="110"/>
      <c r="J60" s="110"/>
      <c r="K60" s="110"/>
      <c r="L60" s="110"/>
      <c r="M60" s="110"/>
      <c r="N60" s="110"/>
      <c r="O60" s="49"/>
      <c r="P60" s="49"/>
      <c r="Q60" s="49"/>
      <c r="R60" s="49"/>
    </row>
    <row r="61" spans="1:30" x14ac:dyDescent="0.45">
      <c r="A61" s="77" t="s">
        <v>151</v>
      </c>
      <c r="B61" s="57"/>
      <c r="C61" s="57"/>
      <c r="D61" s="57"/>
      <c r="E61" s="74"/>
      <c r="F61" s="57"/>
      <c r="G61" s="57"/>
      <c r="H61" s="74"/>
      <c r="I61" s="57"/>
      <c r="J61" s="57"/>
      <c r="K61" s="74"/>
      <c r="L61" s="57"/>
      <c r="M61" s="57"/>
      <c r="N61" s="57"/>
      <c r="O61" s="57"/>
      <c r="P61" s="57"/>
      <c r="Q61" s="57"/>
      <c r="R61" s="57"/>
    </row>
    <row r="62" spans="1:30" x14ac:dyDescent="0.45">
      <c r="A62" s="24" t="s">
        <v>152</v>
      </c>
      <c r="B62" s="24"/>
      <c r="C62" s="24"/>
      <c r="D62" s="24"/>
      <c r="E62" s="71"/>
      <c r="F62" s="24"/>
      <c r="G62" s="24"/>
      <c r="H62" s="71"/>
      <c r="I62" s="24"/>
      <c r="J62" s="24"/>
      <c r="K62" s="71"/>
      <c r="L62" s="22"/>
      <c r="M62" s="22"/>
      <c r="N62" s="22"/>
      <c r="O62" s="22"/>
      <c r="P62" s="22"/>
      <c r="Q62" s="22"/>
      <c r="R62" s="22"/>
    </row>
  </sheetData>
  <mergeCells count="12">
    <mergeCell ref="Y2:AB2"/>
    <mergeCell ref="A56:L56"/>
    <mergeCell ref="A60:N60"/>
    <mergeCell ref="A3:A6"/>
    <mergeCell ref="B4:B6"/>
    <mergeCell ref="C4:E5"/>
    <mergeCell ref="F4:H5"/>
    <mergeCell ref="I5:K5"/>
    <mergeCell ref="I4:U4"/>
    <mergeCell ref="L6:U6"/>
    <mergeCell ref="B3:AB3"/>
    <mergeCell ref="V4:AB4"/>
  </mergeCells>
  <phoneticPr fontId="2"/>
  <pageMargins left="0.7" right="0.7" top="0.75" bottom="0.75" header="0.3" footer="0.3"/>
  <pageSetup paperSize="9" scale="21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61"/>
  <sheetViews>
    <sheetView zoomScaleNormal="100" workbookViewId="0">
      <selection activeCell="V53" sqref="V53"/>
    </sheetView>
  </sheetViews>
  <sheetFormatPr defaultRowHeight="18" x14ac:dyDescent="0.45"/>
  <cols>
    <col min="1" max="1" width="13.59765625" customWidth="1"/>
    <col min="2" max="2" width="12.5" style="27" bestFit="1" customWidth="1"/>
    <col min="3" max="3" width="12.5" bestFit="1" customWidth="1"/>
    <col min="4" max="8" width="11.3984375" bestFit="1" customWidth="1"/>
    <col min="9" max="9" width="8.69921875" bestFit="1" customWidth="1"/>
    <col min="10" max="11" width="9" bestFit="1" customWidth="1"/>
    <col min="12" max="13" width="9" customWidth="1"/>
    <col min="14" max="14" width="8.59765625" bestFit="1" customWidth="1"/>
    <col min="15" max="15" width="1.69921875" customWidth="1"/>
    <col min="16" max="16" width="12.59765625" customWidth="1"/>
    <col min="18" max="18" width="12.19921875" customWidth="1"/>
    <col min="19" max="19" width="9.19921875" bestFit="1" customWidth="1"/>
    <col min="20" max="20" width="12.5" bestFit="1" customWidth="1"/>
    <col min="22" max="22" width="11.09765625" bestFit="1" customWidth="1"/>
  </cols>
  <sheetData>
    <row r="1" spans="1:23" x14ac:dyDescent="0.45">
      <c r="A1" s="22" t="s">
        <v>116</v>
      </c>
      <c r="B1" s="23"/>
      <c r="C1" s="24"/>
      <c r="D1" s="24"/>
    </row>
    <row r="2" spans="1:23" x14ac:dyDescent="0.45">
      <c r="B2"/>
      <c r="T2" s="138"/>
      <c r="U2" s="138"/>
      <c r="V2" s="153">
        <f>'進捗状況 (都道府県別)'!H3</f>
        <v>44817</v>
      </c>
      <c r="W2" s="153"/>
    </row>
    <row r="3" spans="1:23" ht="37.5" customHeight="1" x14ac:dyDescent="0.45">
      <c r="A3" s="139" t="s">
        <v>2</v>
      </c>
      <c r="B3" s="152" t="str">
        <f>_xlfn.CONCAT("接種回数
（",TEXT('進捗状況 (都道府県別)'!H3-1,"m月d日"),"まで）")</f>
        <v>接種回数
（9月12日まで）</v>
      </c>
      <c r="C3" s="152"/>
      <c r="D3" s="152"/>
      <c r="E3" s="152"/>
      <c r="F3" s="152"/>
      <c r="G3" s="152"/>
      <c r="H3" s="152"/>
      <c r="I3" s="152"/>
      <c r="J3" s="152"/>
      <c r="K3" s="152"/>
      <c r="L3" s="152"/>
      <c r="M3" s="152"/>
      <c r="N3" s="152"/>
      <c r="O3" s="22"/>
      <c r="P3" s="135" t="str">
        <f>_xlfn.CONCAT("接種回数
（",TEXT('進捗状況 (都道府県別)'!H3-1,"m月d日"),"まで）","※4")</f>
        <v>接種回数
（9月12日まで）※4</v>
      </c>
      <c r="Q3" s="136"/>
      <c r="R3" s="136"/>
      <c r="S3" s="136"/>
      <c r="T3" s="136"/>
      <c r="U3" s="136"/>
      <c r="V3" s="136"/>
      <c r="W3" s="137"/>
    </row>
    <row r="4" spans="1:23" ht="18.75" customHeight="1" x14ac:dyDescent="0.45">
      <c r="A4" s="140"/>
      <c r="B4" s="142" t="s">
        <v>11</v>
      </c>
      <c r="C4" s="143" t="s">
        <v>117</v>
      </c>
      <c r="D4" s="143"/>
      <c r="E4" s="143"/>
      <c r="F4" s="144" t="s">
        <v>145</v>
      </c>
      <c r="G4" s="145"/>
      <c r="H4" s="146"/>
      <c r="I4" s="144" t="s">
        <v>118</v>
      </c>
      <c r="J4" s="145"/>
      <c r="K4" s="146"/>
      <c r="L4" s="149" t="s">
        <v>119</v>
      </c>
      <c r="M4" s="150"/>
      <c r="N4" s="151"/>
      <c r="P4" s="113" t="s">
        <v>120</v>
      </c>
      <c r="Q4" s="113"/>
      <c r="R4" s="147" t="s">
        <v>146</v>
      </c>
      <c r="S4" s="147"/>
      <c r="T4" s="148" t="s">
        <v>118</v>
      </c>
      <c r="U4" s="148"/>
      <c r="V4" s="134" t="s">
        <v>121</v>
      </c>
      <c r="W4" s="134"/>
    </row>
    <row r="5" spans="1:23" ht="36" x14ac:dyDescent="0.45">
      <c r="A5" s="141"/>
      <c r="B5" s="142"/>
      <c r="C5" s="34" t="s">
        <v>122</v>
      </c>
      <c r="D5" s="34" t="s">
        <v>93</v>
      </c>
      <c r="E5" s="34" t="s">
        <v>94</v>
      </c>
      <c r="F5" s="34" t="s">
        <v>122</v>
      </c>
      <c r="G5" s="34" t="s">
        <v>93</v>
      </c>
      <c r="H5" s="34" t="s">
        <v>94</v>
      </c>
      <c r="I5" s="34" t="s">
        <v>122</v>
      </c>
      <c r="J5" s="34" t="s">
        <v>93</v>
      </c>
      <c r="K5" s="34" t="s">
        <v>94</v>
      </c>
      <c r="L5" s="55" t="s">
        <v>122</v>
      </c>
      <c r="M5" s="55" t="s">
        <v>93</v>
      </c>
      <c r="N5" s="55" t="s">
        <v>94</v>
      </c>
      <c r="P5" s="35" t="s">
        <v>123</v>
      </c>
      <c r="Q5" s="35" t="s">
        <v>124</v>
      </c>
      <c r="R5" s="35" t="s">
        <v>125</v>
      </c>
      <c r="S5" s="35" t="s">
        <v>126</v>
      </c>
      <c r="T5" s="35" t="s">
        <v>125</v>
      </c>
      <c r="U5" s="35" t="s">
        <v>124</v>
      </c>
      <c r="V5" s="35" t="s">
        <v>127</v>
      </c>
      <c r="W5" s="35" t="s">
        <v>124</v>
      </c>
    </row>
    <row r="6" spans="1:23" x14ac:dyDescent="0.45">
      <c r="A6" s="28" t="s">
        <v>128</v>
      </c>
      <c r="B6" s="36">
        <f>SUM(B7:B53)</f>
        <v>194618288</v>
      </c>
      <c r="C6" s="36">
        <f>SUM(C7:C53)</f>
        <v>162069753</v>
      </c>
      <c r="D6" s="36">
        <f>SUM(D7:D53)</f>
        <v>81307668</v>
      </c>
      <c r="E6" s="37">
        <f>SUM(E7:E53)</f>
        <v>80762085</v>
      </c>
      <c r="F6" s="37">
        <f t="shared" ref="F6:T6" si="0">SUM(F7:F53)</f>
        <v>32377086</v>
      </c>
      <c r="G6" s="37">
        <f>SUM(G7:G53)</f>
        <v>16239359</v>
      </c>
      <c r="H6" s="37">
        <f t="shared" ref="H6:N6" si="1">SUM(H7:H53)</f>
        <v>16137727</v>
      </c>
      <c r="I6" s="37">
        <f>SUM(I7:I53)</f>
        <v>117770</v>
      </c>
      <c r="J6" s="37">
        <f t="shared" si="1"/>
        <v>58711</v>
      </c>
      <c r="K6" s="37">
        <f t="shared" si="1"/>
        <v>59059</v>
      </c>
      <c r="L6" s="56">
        <f>SUM(L7:L53)</f>
        <v>53679</v>
      </c>
      <c r="M6" s="56">
        <f t="shared" si="1"/>
        <v>31626</v>
      </c>
      <c r="N6" s="56">
        <f t="shared" si="1"/>
        <v>22053</v>
      </c>
      <c r="O6" s="38"/>
      <c r="P6" s="37">
        <f>SUM(P7:P53)</f>
        <v>177130860</v>
      </c>
      <c r="Q6" s="39">
        <f>C6/P6</f>
        <v>0.91497186317505597</v>
      </c>
      <c r="R6" s="37">
        <f t="shared" si="0"/>
        <v>34262000</v>
      </c>
      <c r="S6" s="40">
        <f>F6/R6</f>
        <v>0.94498528982546259</v>
      </c>
      <c r="T6" s="37">
        <f t="shared" si="0"/>
        <v>205240</v>
      </c>
      <c r="U6" s="40">
        <f>I6/T6</f>
        <v>0.5738160202689534</v>
      </c>
      <c r="V6" s="37">
        <f t="shared" ref="V6" si="2">SUM(V7:V53)</f>
        <v>552850</v>
      </c>
      <c r="W6" s="40">
        <f>L6/V6</f>
        <v>9.7095052907660309E-2</v>
      </c>
    </row>
    <row r="7" spans="1:23" x14ac:dyDescent="0.45">
      <c r="A7" s="41" t="s">
        <v>12</v>
      </c>
      <c r="B7" s="36">
        <v>7984981</v>
      </c>
      <c r="C7" s="36">
        <v>6482862</v>
      </c>
      <c r="D7" s="36">
        <v>3252731</v>
      </c>
      <c r="E7" s="37">
        <v>3230131</v>
      </c>
      <c r="F7" s="42">
        <v>1498846</v>
      </c>
      <c r="G7" s="37">
        <v>751440</v>
      </c>
      <c r="H7" s="37">
        <v>747406</v>
      </c>
      <c r="I7" s="37">
        <v>871</v>
      </c>
      <c r="J7" s="37">
        <v>428</v>
      </c>
      <c r="K7" s="37">
        <v>443</v>
      </c>
      <c r="L7" s="56">
        <v>2402</v>
      </c>
      <c r="M7" s="56">
        <v>1376</v>
      </c>
      <c r="N7" s="56">
        <v>1026</v>
      </c>
      <c r="O7" s="38"/>
      <c r="P7" s="37">
        <v>7433760</v>
      </c>
      <c r="Q7" s="39">
        <v>0.87208384451475429</v>
      </c>
      <c r="R7" s="43">
        <v>1518500</v>
      </c>
      <c r="S7" s="39">
        <v>0.98705696410931842</v>
      </c>
      <c r="T7" s="37">
        <v>900</v>
      </c>
      <c r="U7" s="40">
        <v>0.96777777777777774</v>
      </c>
      <c r="V7" s="37">
        <v>19240</v>
      </c>
      <c r="W7" s="40">
        <v>0.12484407484407485</v>
      </c>
    </row>
    <row r="8" spans="1:23" x14ac:dyDescent="0.45">
      <c r="A8" s="41" t="s">
        <v>13</v>
      </c>
      <c r="B8" s="36">
        <v>2056165</v>
      </c>
      <c r="C8" s="36">
        <v>1864492</v>
      </c>
      <c r="D8" s="36">
        <v>934725</v>
      </c>
      <c r="E8" s="37">
        <v>929767</v>
      </c>
      <c r="F8" s="42">
        <v>188710</v>
      </c>
      <c r="G8" s="37">
        <v>94815</v>
      </c>
      <c r="H8" s="37">
        <v>93895</v>
      </c>
      <c r="I8" s="37">
        <v>2428</v>
      </c>
      <c r="J8" s="37">
        <v>1217</v>
      </c>
      <c r="K8" s="37">
        <v>1211</v>
      </c>
      <c r="L8" s="56">
        <v>535</v>
      </c>
      <c r="M8" s="56">
        <v>333</v>
      </c>
      <c r="N8" s="56">
        <v>202</v>
      </c>
      <c r="O8" s="38"/>
      <c r="P8" s="37">
        <v>1921955</v>
      </c>
      <c r="Q8" s="39">
        <v>0.97010179738859648</v>
      </c>
      <c r="R8" s="43">
        <v>186500</v>
      </c>
      <c r="S8" s="39">
        <v>1.0118498659517425</v>
      </c>
      <c r="T8" s="37">
        <v>3900</v>
      </c>
      <c r="U8" s="40">
        <v>0.62256410256410255</v>
      </c>
      <c r="V8" s="37">
        <v>2800</v>
      </c>
      <c r="W8" s="40">
        <v>0.19107142857142856</v>
      </c>
    </row>
    <row r="9" spans="1:23" x14ac:dyDescent="0.45">
      <c r="A9" s="41" t="s">
        <v>14</v>
      </c>
      <c r="B9" s="36">
        <v>1976848</v>
      </c>
      <c r="C9" s="36">
        <v>1731611</v>
      </c>
      <c r="D9" s="36">
        <v>868601</v>
      </c>
      <c r="E9" s="37">
        <v>863010</v>
      </c>
      <c r="F9" s="42">
        <v>244935</v>
      </c>
      <c r="G9" s="37">
        <v>122938</v>
      </c>
      <c r="H9" s="37">
        <v>121997</v>
      </c>
      <c r="I9" s="37">
        <v>99</v>
      </c>
      <c r="J9" s="37">
        <v>50</v>
      </c>
      <c r="K9" s="37">
        <v>49</v>
      </c>
      <c r="L9" s="56">
        <v>203</v>
      </c>
      <c r="M9" s="56">
        <v>141</v>
      </c>
      <c r="N9" s="56">
        <v>62</v>
      </c>
      <c r="O9" s="38"/>
      <c r="P9" s="37">
        <v>1879585</v>
      </c>
      <c r="Q9" s="39">
        <v>0.92127304697579515</v>
      </c>
      <c r="R9" s="43">
        <v>227500</v>
      </c>
      <c r="S9" s="39">
        <v>1.0766373626373626</v>
      </c>
      <c r="T9" s="37">
        <v>360</v>
      </c>
      <c r="U9" s="40">
        <v>0.27500000000000002</v>
      </c>
      <c r="V9" s="37">
        <v>2040</v>
      </c>
      <c r="W9" s="40">
        <v>9.9509803921568621E-2</v>
      </c>
    </row>
    <row r="10" spans="1:23" x14ac:dyDescent="0.45">
      <c r="A10" s="41" t="s">
        <v>15</v>
      </c>
      <c r="B10" s="36">
        <v>3573177</v>
      </c>
      <c r="C10" s="36">
        <v>2830334</v>
      </c>
      <c r="D10" s="36">
        <v>1419892</v>
      </c>
      <c r="E10" s="37">
        <v>1410442</v>
      </c>
      <c r="F10" s="42">
        <v>741908</v>
      </c>
      <c r="G10" s="37">
        <v>371854</v>
      </c>
      <c r="H10" s="37">
        <v>370054</v>
      </c>
      <c r="I10" s="37">
        <v>56</v>
      </c>
      <c r="J10" s="37">
        <v>20</v>
      </c>
      <c r="K10" s="37">
        <v>36</v>
      </c>
      <c r="L10" s="56">
        <v>879</v>
      </c>
      <c r="M10" s="56">
        <v>515</v>
      </c>
      <c r="N10" s="56">
        <v>364</v>
      </c>
      <c r="O10" s="38"/>
      <c r="P10" s="37">
        <v>3171035</v>
      </c>
      <c r="Q10" s="39">
        <v>0.89255842335388924</v>
      </c>
      <c r="R10" s="43">
        <v>854400</v>
      </c>
      <c r="S10" s="39">
        <v>0.86833801498127339</v>
      </c>
      <c r="T10" s="37">
        <v>340</v>
      </c>
      <c r="U10" s="40">
        <v>0.16470588235294117</v>
      </c>
      <c r="V10" s="37">
        <v>13000</v>
      </c>
      <c r="W10" s="40">
        <v>6.7615384615384619E-2</v>
      </c>
    </row>
    <row r="11" spans="1:23" x14ac:dyDescent="0.45">
      <c r="A11" s="41" t="s">
        <v>16</v>
      </c>
      <c r="B11" s="36">
        <v>1598714</v>
      </c>
      <c r="C11" s="36">
        <v>1502021</v>
      </c>
      <c r="D11" s="36">
        <v>752764</v>
      </c>
      <c r="E11" s="37">
        <v>749257</v>
      </c>
      <c r="F11" s="42">
        <v>96274</v>
      </c>
      <c r="G11" s="37">
        <v>48444</v>
      </c>
      <c r="H11" s="37">
        <v>47830</v>
      </c>
      <c r="I11" s="37">
        <v>67</v>
      </c>
      <c r="J11" s="37">
        <v>34</v>
      </c>
      <c r="K11" s="37">
        <v>33</v>
      </c>
      <c r="L11" s="56">
        <v>352</v>
      </c>
      <c r="M11" s="56">
        <v>214</v>
      </c>
      <c r="N11" s="56">
        <v>138</v>
      </c>
      <c r="O11" s="38"/>
      <c r="P11" s="37">
        <v>1523455</v>
      </c>
      <c r="Q11" s="39">
        <v>0.98593066418108843</v>
      </c>
      <c r="R11" s="43">
        <v>87900</v>
      </c>
      <c r="S11" s="39">
        <v>1.0952673492605234</v>
      </c>
      <c r="T11" s="37">
        <v>140</v>
      </c>
      <c r="U11" s="40">
        <v>0.47857142857142859</v>
      </c>
      <c r="V11" s="37">
        <v>2550</v>
      </c>
      <c r="W11" s="40">
        <v>0.1380392156862745</v>
      </c>
    </row>
    <row r="12" spans="1:23" x14ac:dyDescent="0.45">
      <c r="A12" s="41" t="s">
        <v>17</v>
      </c>
      <c r="B12" s="36">
        <v>1750139</v>
      </c>
      <c r="C12" s="36">
        <v>1671508</v>
      </c>
      <c r="D12" s="36">
        <v>838215</v>
      </c>
      <c r="E12" s="37">
        <v>833293</v>
      </c>
      <c r="F12" s="42">
        <v>78117</v>
      </c>
      <c r="G12" s="37">
        <v>39117</v>
      </c>
      <c r="H12" s="37">
        <v>39000</v>
      </c>
      <c r="I12" s="37">
        <v>161</v>
      </c>
      <c r="J12" s="37">
        <v>80</v>
      </c>
      <c r="K12" s="37">
        <v>81</v>
      </c>
      <c r="L12" s="56">
        <v>353</v>
      </c>
      <c r="M12" s="56">
        <v>244</v>
      </c>
      <c r="N12" s="56">
        <v>109</v>
      </c>
      <c r="O12" s="38"/>
      <c r="P12" s="37">
        <v>1736595</v>
      </c>
      <c r="Q12" s="39">
        <v>0.96252033433241491</v>
      </c>
      <c r="R12" s="43">
        <v>61700</v>
      </c>
      <c r="S12" s="39">
        <v>1.2660777957860616</v>
      </c>
      <c r="T12" s="37">
        <v>340</v>
      </c>
      <c r="U12" s="40">
        <v>0.47352941176470587</v>
      </c>
      <c r="V12" s="37">
        <v>1390</v>
      </c>
      <c r="W12" s="40">
        <v>0.25395683453237411</v>
      </c>
    </row>
    <row r="13" spans="1:23" x14ac:dyDescent="0.45">
      <c r="A13" s="41" t="s">
        <v>18</v>
      </c>
      <c r="B13" s="36">
        <v>2985107</v>
      </c>
      <c r="C13" s="36">
        <v>2775777</v>
      </c>
      <c r="D13" s="36">
        <v>1392892</v>
      </c>
      <c r="E13" s="37">
        <v>1382885</v>
      </c>
      <c r="F13" s="42">
        <v>208292</v>
      </c>
      <c r="G13" s="37">
        <v>104634</v>
      </c>
      <c r="H13" s="37">
        <v>103658</v>
      </c>
      <c r="I13" s="37">
        <v>254</v>
      </c>
      <c r="J13" s="37">
        <v>126</v>
      </c>
      <c r="K13" s="37">
        <v>128</v>
      </c>
      <c r="L13" s="56">
        <v>784</v>
      </c>
      <c r="M13" s="56">
        <v>467</v>
      </c>
      <c r="N13" s="56">
        <v>317</v>
      </c>
      <c r="O13" s="38"/>
      <c r="P13" s="37">
        <v>2910040</v>
      </c>
      <c r="Q13" s="39">
        <v>0.95386214622479415</v>
      </c>
      <c r="R13" s="43">
        <v>178600</v>
      </c>
      <c r="S13" s="39">
        <v>1.1662486002239643</v>
      </c>
      <c r="T13" s="37">
        <v>660</v>
      </c>
      <c r="U13" s="40">
        <v>0.38484848484848483</v>
      </c>
      <c r="V13" s="37">
        <v>11240</v>
      </c>
      <c r="W13" s="40">
        <v>6.9750889679715308E-2</v>
      </c>
    </row>
    <row r="14" spans="1:23" x14ac:dyDescent="0.45">
      <c r="A14" s="41" t="s">
        <v>19</v>
      </c>
      <c r="B14" s="36">
        <v>4668976</v>
      </c>
      <c r="C14" s="36">
        <v>3795833</v>
      </c>
      <c r="D14" s="36">
        <v>1904105</v>
      </c>
      <c r="E14" s="37">
        <v>1891728</v>
      </c>
      <c r="F14" s="42">
        <v>871574</v>
      </c>
      <c r="G14" s="37">
        <v>437212</v>
      </c>
      <c r="H14" s="37">
        <v>434362</v>
      </c>
      <c r="I14" s="37">
        <v>370</v>
      </c>
      <c r="J14" s="37">
        <v>176</v>
      </c>
      <c r="K14" s="37">
        <v>194</v>
      </c>
      <c r="L14" s="56">
        <v>1199</v>
      </c>
      <c r="M14" s="56">
        <v>722</v>
      </c>
      <c r="N14" s="56">
        <v>477</v>
      </c>
      <c r="O14" s="38"/>
      <c r="P14" s="37">
        <v>4064675</v>
      </c>
      <c r="Q14" s="39">
        <v>0.93385891860972892</v>
      </c>
      <c r="R14" s="43">
        <v>892500</v>
      </c>
      <c r="S14" s="39">
        <v>0.97655350140056019</v>
      </c>
      <c r="T14" s="37">
        <v>960</v>
      </c>
      <c r="U14" s="40">
        <v>0.38541666666666669</v>
      </c>
      <c r="V14" s="37">
        <v>7270</v>
      </c>
      <c r="W14" s="40">
        <v>0.16492434662998626</v>
      </c>
    </row>
    <row r="15" spans="1:23" x14ac:dyDescent="0.45">
      <c r="A15" s="44" t="s">
        <v>20</v>
      </c>
      <c r="B15" s="36">
        <v>3103264</v>
      </c>
      <c r="C15" s="36">
        <v>2718479</v>
      </c>
      <c r="D15" s="36">
        <v>1363447</v>
      </c>
      <c r="E15" s="37">
        <v>1355032</v>
      </c>
      <c r="F15" s="42">
        <v>382817</v>
      </c>
      <c r="G15" s="37">
        <v>192476</v>
      </c>
      <c r="H15" s="37">
        <v>190341</v>
      </c>
      <c r="I15" s="37">
        <v>839</v>
      </c>
      <c r="J15" s="37">
        <v>413</v>
      </c>
      <c r="K15" s="37">
        <v>426</v>
      </c>
      <c r="L15" s="56">
        <v>1129</v>
      </c>
      <c r="M15" s="56">
        <v>703</v>
      </c>
      <c r="N15" s="56">
        <v>426</v>
      </c>
      <c r="O15" s="38"/>
      <c r="P15" s="37">
        <v>2869350</v>
      </c>
      <c r="Q15" s="39">
        <v>0.94741979890916062</v>
      </c>
      <c r="R15" s="43">
        <v>375900</v>
      </c>
      <c r="S15" s="39">
        <v>1.0184011705240756</v>
      </c>
      <c r="T15" s="37">
        <v>1320</v>
      </c>
      <c r="U15" s="40">
        <v>0.63560606060606062</v>
      </c>
      <c r="V15" s="37">
        <v>10910</v>
      </c>
      <c r="W15" s="40">
        <v>0.10348304307974336</v>
      </c>
    </row>
    <row r="16" spans="1:23" x14ac:dyDescent="0.45">
      <c r="A16" s="41" t="s">
        <v>21</v>
      </c>
      <c r="B16" s="36">
        <v>3022458</v>
      </c>
      <c r="C16" s="36">
        <v>2170186</v>
      </c>
      <c r="D16" s="36">
        <v>1089092</v>
      </c>
      <c r="E16" s="37">
        <v>1081094</v>
      </c>
      <c r="F16" s="42">
        <v>851563</v>
      </c>
      <c r="G16" s="37">
        <v>427011</v>
      </c>
      <c r="H16" s="37">
        <v>424552</v>
      </c>
      <c r="I16" s="37">
        <v>226</v>
      </c>
      <c r="J16" s="37">
        <v>94</v>
      </c>
      <c r="K16" s="37">
        <v>132</v>
      </c>
      <c r="L16" s="56">
        <v>483</v>
      </c>
      <c r="M16" s="56">
        <v>301</v>
      </c>
      <c r="N16" s="56">
        <v>182</v>
      </c>
      <c r="O16" s="38"/>
      <c r="P16" s="37">
        <v>2506095</v>
      </c>
      <c r="Q16" s="39">
        <v>0.86596318176286213</v>
      </c>
      <c r="R16" s="43">
        <v>887500</v>
      </c>
      <c r="S16" s="39">
        <v>0.95950760563380277</v>
      </c>
      <c r="T16" s="37">
        <v>440</v>
      </c>
      <c r="U16" s="40">
        <v>0.51363636363636367</v>
      </c>
      <c r="V16" s="37">
        <v>3040</v>
      </c>
      <c r="W16" s="40">
        <v>0.15888157894736843</v>
      </c>
    </row>
    <row r="17" spans="1:23" x14ac:dyDescent="0.45">
      <c r="A17" s="41" t="s">
        <v>22</v>
      </c>
      <c r="B17" s="36">
        <v>11637803</v>
      </c>
      <c r="C17" s="36">
        <v>9936561</v>
      </c>
      <c r="D17" s="36">
        <v>4990835</v>
      </c>
      <c r="E17" s="37">
        <v>4945726</v>
      </c>
      <c r="F17" s="42">
        <v>1680594</v>
      </c>
      <c r="G17" s="37">
        <v>841626</v>
      </c>
      <c r="H17" s="37">
        <v>838968</v>
      </c>
      <c r="I17" s="37">
        <v>18107</v>
      </c>
      <c r="J17" s="37">
        <v>9063</v>
      </c>
      <c r="K17" s="37">
        <v>9044</v>
      </c>
      <c r="L17" s="56">
        <v>2541</v>
      </c>
      <c r="M17" s="56">
        <v>1406</v>
      </c>
      <c r="N17" s="56">
        <v>1135</v>
      </c>
      <c r="O17" s="38"/>
      <c r="P17" s="37">
        <v>10836010</v>
      </c>
      <c r="Q17" s="39">
        <v>0.91699444721811807</v>
      </c>
      <c r="R17" s="43">
        <v>659400</v>
      </c>
      <c r="S17" s="39">
        <v>2.5486715195632392</v>
      </c>
      <c r="T17" s="37">
        <v>37920</v>
      </c>
      <c r="U17" s="40">
        <v>0.47750527426160339</v>
      </c>
      <c r="V17" s="37">
        <v>26270</v>
      </c>
      <c r="W17" s="40">
        <v>9.6726303768557287E-2</v>
      </c>
    </row>
    <row r="18" spans="1:23" x14ac:dyDescent="0.45">
      <c r="A18" s="41" t="s">
        <v>23</v>
      </c>
      <c r="B18" s="36">
        <v>9947924</v>
      </c>
      <c r="C18" s="36">
        <v>8236268</v>
      </c>
      <c r="D18" s="36">
        <v>4133168</v>
      </c>
      <c r="E18" s="37">
        <v>4103100</v>
      </c>
      <c r="F18" s="42">
        <v>1708332</v>
      </c>
      <c r="G18" s="37">
        <v>856052</v>
      </c>
      <c r="H18" s="37">
        <v>852280</v>
      </c>
      <c r="I18" s="37">
        <v>828</v>
      </c>
      <c r="J18" s="37">
        <v>373</v>
      </c>
      <c r="K18" s="37">
        <v>455</v>
      </c>
      <c r="L18" s="56">
        <v>2496</v>
      </c>
      <c r="M18" s="56">
        <v>1493</v>
      </c>
      <c r="N18" s="56">
        <v>1003</v>
      </c>
      <c r="O18" s="38"/>
      <c r="P18" s="37">
        <v>8816645</v>
      </c>
      <c r="Q18" s="39">
        <v>0.93417257925208508</v>
      </c>
      <c r="R18" s="43">
        <v>643300</v>
      </c>
      <c r="S18" s="39">
        <v>2.6555759365770246</v>
      </c>
      <c r="T18" s="37">
        <v>4860</v>
      </c>
      <c r="U18" s="40">
        <v>0.17037037037037037</v>
      </c>
      <c r="V18" s="37">
        <v>19590</v>
      </c>
      <c r="W18" s="40">
        <v>0.12741194486983154</v>
      </c>
    </row>
    <row r="19" spans="1:23" x14ac:dyDescent="0.45">
      <c r="A19" s="41" t="s">
        <v>24</v>
      </c>
      <c r="B19" s="36">
        <v>21396767</v>
      </c>
      <c r="C19" s="36">
        <v>16003651</v>
      </c>
      <c r="D19" s="36">
        <v>8033854</v>
      </c>
      <c r="E19" s="37">
        <v>7969797</v>
      </c>
      <c r="F19" s="42">
        <v>5371538</v>
      </c>
      <c r="G19" s="37">
        <v>2694376</v>
      </c>
      <c r="H19" s="37">
        <v>2677162</v>
      </c>
      <c r="I19" s="37">
        <v>13688</v>
      </c>
      <c r="J19" s="37">
        <v>6796</v>
      </c>
      <c r="K19" s="37">
        <v>6892</v>
      </c>
      <c r="L19" s="56">
        <v>7890</v>
      </c>
      <c r="M19" s="56">
        <v>4519</v>
      </c>
      <c r="N19" s="56">
        <v>3371</v>
      </c>
      <c r="O19" s="38"/>
      <c r="P19" s="37">
        <v>17680060</v>
      </c>
      <c r="Q19" s="39">
        <v>0.90518080820992686</v>
      </c>
      <c r="R19" s="43">
        <v>10135750</v>
      </c>
      <c r="S19" s="39">
        <v>0.52995959845102736</v>
      </c>
      <c r="T19" s="37">
        <v>43840</v>
      </c>
      <c r="U19" s="40">
        <v>0.31222627737226277</v>
      </c>
      <c r="V19" s="37">
        <v>63650</v>
      </c>
      <c r="W19" s="40">
        <v>0.1239591516103692</v>
      </c>
    </row>
    <row r="20" spans="1:23" x14ac:dyDescent="0.45">
      <c r="A20" s="41" t="s">
        <v>25</v>
      </c>
      <c r="B20" s="36">
        <v>14460210</v>
      </c>
      <c r="C20" s="36">
        <v>11105859</v>
      </c>
      <c r="D20" s="36">
        <v>5571495</v>
      </c>
      <c r="E20" s="37">
        <v>5534364</v>
      </c>
      <c r="F20" s="42">
        <v>3343985</v>
      </c>
      <c r="G20" s="37">
        <v>1675298</v>
      </c>
      <c r="H20" s="37">
        <v>1668687</v>
      </c>
      <c r="I20" s="37">
        <v>6130</v>
      </c>
      <c r="J20" s="37">
        <v>3057</v>
      </c>
      <c r="K20" s="37">
        <v>3073</v>
      </c>
      <c r="L20" s="56">
        <v>4236</v>
      </c>
      <c r="M20" s="56">
        <v>2414</v>
      </c>
      <c r="N20" s="56">
        <v>1822</v>
      </c>
      <c r="O20" s="38"/>
      <c r="P20" s="37">
        <v>11882835</v>
      </c>
      <c r="Q20" s="39">
        <v>0.93461358337467448</v>
      </c>
      <c r="R20" s="43">
        <v>1939900</v>
      </c>
      <c r="S20" s="39">
        <v>1.7237924635290478</v>
      </c>
      <c r="T20" s="37">
        <v>11740</v>
      </c>
      <c r="U20" s="40">
        <v>0.52214650766609882</v>
      </c>
      <c r="V20" s="37">
        <v>31560</v>
      </c>
      <c r="W20" s="40">
        <v>0.13422053231939163</v>
      </c>
    </row>
    <row r="21" spans="1:23" x14ac:dyDescent="0.45">
      <c r="A21" s="41" t="s">
        <v>26</v>
      </c>
      <c r="B21" s="36">
        <v>3574031</v>
      </c>
      <c r="C21" s="36">
        <v>3001057</v>
      </c>
      <c r="D21" s="36">
        <v>1504114</v>
      </c>
      <c r="E21" s="37">
        <v>1496943</v>
      </c>
      <c r="F21" s="42">
        <v>571846</v>
      </c>
      <c r="G21" s="37">
        <v>286835</v>
      </c>
      <c r="H21" s="37">
        <v>285011</v>
      </c>
      <c r="I21" s="37">
        <v>77</v>
      </c>
      <c r="J21" s="37">
        <v>35</v>
      </c>
      <c r="K21" s="37">
        <v>42</v>
      </c>
      <c r="L21" s="56">
        <v>1051</v>
      </c>
      <c r="M21" s="56">
        <v>595</v>
      </c>
      <c r="N21" s="56">
        <v>456</v>
      </c>
      <c r="O21" s="38"/>
      <c r="P21" s="37">
        <v>3293905</v>
      </c>
      <c r="Q21" s="39">
        <v>0.91109397508428447</v>
      </c>
      <c r="R21" s="43">
        <v>584800</v>
      </c>
      <c r="S21" s="39">
        <v>0.97784883720930238</v>
      </c>
      <c r="T21" s="37">
        <v>440</v>
      </c>
      <c r="U21" s="40">
        <v>0.17499999999999999</v>
      </c>
      <c r="V21" s="37">
        <v>6280</v>
      </c>
      <c r="W21" s="40">
        <v>0.16735668789808916</v>
      </c>
    </row>
    <row r="22" spans="1:23" x14ac:dyDescent="0.45">
      <c r="A22" s="41" t="s">
        <v>27</v>
      </c>
      <c r="B22" s="36">
        <v>1684197</v>
      </c>
      <c r="C22" s="36">
        <v>1497429</v>
      </c>
      <c r="D22" s="36">
        <v>750602</v>
      </c>
      <c r="E22" s="37">
        <v>746827</v>
      </c>
      <c r="F22" s="42">
        <v>186355</v>
      </c>
      <c r="G22" s="37">
        <v>93421</v>
      </c>
      <c r="H22" s="37">
        <v>92934</v>
      </c>
      <c r="I22" s="37">
        <v>215</v>
      </c>
      <c r="J22" s="37">
        <v>105</v>
      </c>
      <c r="K22" s="37">
        <v>110</v>
      </c>
      <c r="L22" s="56">
        <v>198</v>
      </c>
      <c r="M22" s="56">
        <v>109</v>
      </c>
      <c r="N22" s="56">
        <v>89</v>
      </c>
      <c r="O22" s="38"/>
      <c r="P22" s="37">
        <v>1611720</v>
      </c>
      <c r="Q22" s="39">
        <v>0.92908755863301318</v>
      </c>
      <c r="R22" s="43">
        <v>176600</v>
      </c>
      <c r="S22" s="39">
        <v>1.055237825594564</v>
      </c>
      <c r="T22" s="37">
        <v>540</v>
      </c>
      <c r="U22" s="40">
        <v>0.39814814814814814</v>
      </c>
      <c r="V22" s="37">
        <v>1400</v>
      </c>
      <c r="W22" s="40">
        <v>0.14142857142857143</v>
      </c>
    </row>
    <row r="23" spans="1:23" x14ac:dyDescent="0.45">
      <c r="A23" s="41" t="s">
        <v>28</v>
      </c>
      <c r="B23" s="36">
        <v>1744210</v>
      </c>
      <c r="C23" s="36">
        <v>1536607</v>
      </c>
      <c r="D23" s="36">
        <v>770394</v>
      </c>
      <c r="E23" s="37">
        <v>766213</v>
      </c>
      <c r="F23" s="42">
        <v>205962</v>
      </c>
      <c r="G23" s="37">
        <v>103340</v>
      </c>
      <c r="H23" s="37">
        <v>102622</v>
      </c>
      <c r="I23" s="37">
        <v>1011</v>
      </c>
      <c r="J23" s="37">
        <v>504</v>
      </c>
      <c r="K23" s="37">
        <v>507</v>
      </c>
      <c r="L23" s="56">
        <v>630</v>
      </c>
      <c r="M23" s="56">
        <v>399</v>
      </c>
      <c r="N23" s="56">
        <v>231</v>
      </c>
      <c r="O23" s="38"/>
      <c r="P23" s="37">
        <v>1620330</v>
      </c>
      <c r="Q23" s="39">
        <v>0.94832966124184581</v>
      </c>
      <c r="R23" s="43">
        <v>220900</v>
      </c>
      <c r="S23" s="39">
        <v>0.9323766410140335</v>
      </c>
      <c r="T23" s="37">
        <v>1280</v>
      </c>
      <c r="U23" s="40">
        <v>0.78984374999999996</v>
      </c>
      <c r="V23" s="37">
        <v>8610</v>
      </c>
      <c r="W23" s="40">
        <v>7.3170731707317069E-2</v>
      </c>
    </row>
    <row r="24" spans="1:23" x14ac:dyDescent="0.45">
      <c r="A24" s="41" t="s">
        <v>29</v>
      </c>
      <c r="B24" s="36">
        <v>1199487</v>
      </c>
      <c r="C24" s="36">
        <v>1055676</v>
      </c>
      <c r="D24" s="36">
        <v>529527</v>
      </c>
      <c r="E24" s="37">
        <v>526149</v>
      </c>
      <c r="F24" s="42">
        <v>143040</v>
      </c>
      <c r="G24" s="37">
        <v>71748</v>
      </c>
      <c r="H24" s="37">
        <v>71292</v>
      </c>
      <c r="I24" s="37">
        <v>67</v>
      </c>
      <c r="J24" s="37">
        <v>22</v>
      </c>
      <c r="K24" s="37">
        <v>45</v>
      </c>
      <c r="L24" s="56">
        <v>704</v>
      </c>
      <c r="M24" s="56">
        <v>397</v>
      </c>
      <c r="N24" s="56">
        <v>307</v>
      </c>
      <c r="O24" s="38"/>
      <c r="P24" s="37">
        <v>1125370</v>
      </c>
      <c r="Q24" s="39">
        <v>0.93807014581870851</v>
      </c>
      <c r="R24" s="43">
        <v>145200</v>
      </c>
      <c r="S24" s="39">
        <v>0.98512396694214877</v>
      </c>
      <c r="T24" s="37">
        <v>240</v>
      </c>
      <c r="U24" s="40">
        <v>0.27916666666666667</v>
      </c>
      <c r="V24" s="37">
        <v>8430</v>
      </c>
      <c r="W24" s="40">
        <v>8.3511269276393837E-2</v>
      </c>
    </row>
    <row r="25" spans="1:23" x14ac:dyDescent="0.45">
      <c r="A25" s="41" t="s">
        <v>30</v>
      </c>
      <c r="B25" s="36">
        <v>1280671</v>
      </c>
      <c r="C25" s="36">
        <v>1129620</v>
      </c>
      <c r="D25" s="36">
        <v>566398</v>
      </c>
      <c r="E25" s="37">
        <v>563222</v>
      </c>
      <c r="F25" s="42">
        <v>150550</v>
      </c>
      <c r="G25" s="37">
        <v>75572</v>
      </c>
      <c r="H25" s="37">
        <v>74978</v>
      </c>
      <c r="I25" s="37">
        <v>32</v>
      </c>
      <c r="J25" s="37">
        <v>12</v>
      </c>
      <c r="K25" s="37">
        <v>20</v>
      </c>
      <c r="L25" s="56">
        <v>469</v>
      </c>
      <c r="M25" s="56">
        <v>279</v>
      </c>
      <c r="N25" s="56">
        <v>190</v>
      </c>
      <c r="O25" s="38"/>
      <c r="P25" s="37">
        <v>1271190</v>
      </c>
      <c r="Q25" s="39">
        <v>0.88863191183064683</v>
      </c>
      <c r="R25" s="43">
        <v>139400</v>
      </c>
      <c r="S25" s="39">
        <v>1.0799856527977045</v>
      </c>
      <c r="T25" s="37">
        <v>480</v>
      </c>
      <c r="U25" s="40">
        <v>6.6666666666666666E-2</v>
      </c>
      <c r="V25" s="37">
        <v>5680</v>
      </c>
      <c r="W25" s="40">
        <v>8.2570422535211269E-2</v>
      </c>
    </row>
    <row r="26" spans="1:23" x14ac:dyDescent="0.45">
      <c r="A26" s="41" t="s">
        <v>31</v>
      </c>
      <c r="B26" s="36">
        <v>3259563</v>
      </c>
      <c r="C26" s="36">
        <v>2966957</v>
      </c>
      <c r="D26" s="36">
        <v>1487583</v>
      </c>
      <c r="E26" s="37">
        <v>1479374</v>
      </c>
      <c r="F26" s="42">
        <v>290798</v>
      </c>
      <c r="G26" s="37">
        <v>145920</v>
      </c>
      <c r="H26" s="37">
        <v>144878</v>
      </c>
      <c r="I26" s="37">
        <v>122</v>
      </c>
      <c r="J26" s="37">
        <v>55</v>
      </c>
      <c r="K26" s="37">
        <v>67</v>
      </c>
      <c r="L26" s="56">
        <v>1686</v>
      </c>
      <c r="M26" s="56">
        <v>975</v>
      </c>
      <c r="N26" s="56">
        <v>711</v>
      </c>
      <c r="O26" s="38"/>
      <c r="P26" s="37">
        <v>3174370</v>
      </c>
      <c r="Q26" s="39">
        <v>0.93466010578476988</v>
      </c>
      <c r="R26" s="43">
        <v>268100</v>
      </c>
      <c r="S26" s="39">
        <v>1.084662439388288</v>
      </c>
      <c r="T26" s="37">
        <v>140</v>
      </c>
      <c r="U26" s="40">
        <v>0.87142857142857144</v>
      </c>
      <c r="V26" s="37">
        <v>16890</v>
      </c>
      <c r="W26" s="40">
        <v>9.9822380106571934E-2</v>
      </c>
    </row>
    <row r="27" spans="1:23" x14ac:dyDescent="0.45">
      <c r="A27" s="41" t="s">
        <v>32</v>
      </c>
      <c r="B27" s="36">
        <v>3132696</v>
      </c>
      <c r="C27" s="36">
        <v>2790900</v>
      </c>
      <c r="D27" s="36">
        <v>1398349</v>
      </c>
      <c r="E27" s="37">
        <v>1392551</v>
      </c>
      <c r="F27" s="42">
        <v>339195</v>
      </c>
      <c r="G27" s="37">
        <v>170740</v>
      </c>
      <c r="H27" s="37">
        <v>168455</v>
      </c>
      <c r="I27" s="37">
        <v>2139</v>
      </c>
      <c r="J27" s="37">
        <v>1065</v>
      </c>
      <c r="K27" s="37">
        <v>1074</v>
      </c>
      <c r="L27" s="56">
        <v>462</v>
      </c>
      <c r="M27" s="56">
        <v>283</v>
      </c>
      <c r="N27" s="56">
        <v>179</v>
      </c>
      <c r="O27" s="38"/>
      <c r="P27" s="37">
        <v>3040725</v>
      </c>
      <c r="Q27" s="39">
        <v>0.9178403176873936</v>
      </c>
      <c r="R27" s="43">
        <v>279600</v>
      </c>
      <c r="S27" s="39">
        <v>1.2131437768240343</v>
      </c>
      <c r="T27" s="37">
        <v>2780</v>
      </c>
      <c r="U27" s="40">
        <v>0.76942446043165469</v>
      </c>
      <c r="V27" s="37">
        <v>5030</v>
      </c>
      <c r="W27" s="40">
        <v>9.1848906560636184E-2</v>
      </c>
    </row>
    <row r="28" spans="1:23" x14ac:dyDescent="0.45">
      <c r="A28" s="41" t="s">
        <v>33</v>
      </c>
      <c r="B28" s="36">
        <v>5958415</v>
      </c>
      <c r="C28" s="36">
        <v>5172112</v>
      </c>
      <c r="D28" s="36">
        <v>2594227</v>
      </c>
      <c r="E28" s="37">
        <v>2577885</v>
      </c>
      <c r="F28" s="42">
        <v>783234</v>
      </c>
      <c r="G28" s="37">
        <v>392559</v>
      </c>
      <c r="H28" s="37">
        <v>390675</v>
      </c>
      <c r="I28" s="37">
        <v>205</v>
      </c>
      <c r="J28" s="37">
        <v>91</v>
      </c>
      <c r="K28" s="37">
        <v>114</v>
      </c>
      <c r="L28" s="56">
        <v>2864</v>
      </c>
      <c r="M28" s="56">
        <v>1680</v>
      </c>
      <c r="N28" s="56">
        <v>1184</v>
      </c>
      <c r="O28" s="38"/>
      <c r="P28" s="37">
        <v>5396620</v>
      </c>
      <c r="Q28" s="39">
        <v>0.9583984049275287</v>
      </c>
      <c r="R28" s="43">
        <v>752600</v>
      </c>
      <c r="S28" s="39">
        <v>1.0407042253521126</v>
      </c>
      <c r="T28" s="37">
        <v>1260</v>
      </c>
      <c r="U28" s="40">
        <v>0.1626984126984127</v>
      </c>
      <c r="V28" s="37">
        <v>59140</v>
      </c>
      <c r="W28" s="40">
        <v>4.8427460263780857E-2</v>
      </c>
    </row>
    <row r="29" spans="1:23" x14ac:dyDescent="0.45">
      <c r="A29" s="41" t="s">
        <v>34</v>
      </c>
      <c r="B29" s="36">
        <v>11282112</v>
      </c>
      <c r="C29" s="36">
        <v>8842344</v>
      </c>
      <c r="D29" s="36">
        <v>4434214</v>
      </c>
      <c r="E29" s="37">
        <v>4408130</v>
      </c>
      <c r="F29" s="42">
        <v>2436944</v>
      </c>
      <c r="G29" s="37">
        <v>1222190</v>
      </c>
      <c r="H29" s="37">
        <v>1214754</v>
      </c>
      <c r="I29" s="37">
        <v>751</v>
      </c>
      <c r="J29" s="37">
        <v>331</v>
      </c>
      <c r="K29" s="37">
        <v>420</v>
      </c>
      <c r="L29" s="56">
        <v>2073</v>
      </c>
      <c r="M29" s="56">
        <v>1244</v>
      </c>
      <c r="N29" s="56">
        <v>829</v>
      </c>
      <c r="O29" s="38"/>
      <c r="P29" s="37">
        <v>10122810</v>
      </c>
      <c r="Q29" s="39">
        <v>0.87350686222501461</v>
      </c>
      <c r="R29" s="43">
        <v>2709900</v>
      </c>
      <c r="S29" s="39">
        <v>0.89927451197461161</v>
      </c>
      <c r="T29" s="37">
        <v>1740</v>
      </c>
      <c r="U29" s="40">
        <v>0.43160919540229886</v>
      </c>
      <c r="V29" s="37">
        <v>14590</v>
      </c>
      <c r="W29" s="40">
        <v>0.14208361891706647</v>
      </c>
    </row>
    <row r="30" spans="1:23" x14ac:dyDescent="0.45">
      <c r="A30" s="41" t="s">
        <v>35</v>
      </c>
      <c r="B30" s="36">
        <v>2783783</v>
      </c>
      <c r="C30" s="36">
        <v>2511483</v>
      </c>
      <c r="D30" s="36">
        <v>1258968</v>
      </c>
      <c r="E30" s="37">
        <v>1252515</v>
      </c>
      <c r="F30" s="42">
        <v>271271</v>
      </c>
      <c r="G30" s="37">
        <v>136250</v>
      </c>
      <c r="H30" s="37">
        <v>135021</v>
      </c>
      <c r="I30" s="37">
        <v>469</v>
      </c>
      <c r="J30" s="37">
        <v>233</v>
      </c>
      <c r="K30" s="37">
        <v>236</v>
      </c>
      <c r="L30" s="56">
        <v>560</v>
      </c>
      <c r="M30" s="56">
        <v>356</v>
      </c>
      <c r="N30" s="56">
        <v>204</v>
      </c>
      <c r="O30" s="38"/>
      <c r="P30" s="37">
        <v>2668985</v>
      </c>
      <c r="Q30" s="39">
        <v>0.94098805351097892</v>
      </c>
      <c r="R30" s="43">
        <v>239550</v>
      </c>
      <c r="S30" s="39">
        <v>1.1324191191817992</v>
      </c>
      <c r="T30" s="37">
        <v>980</v>
      </c>
      <c r="U30" s="40">
        <v>0.47857142857142859</v>
      </c>
      <c r="V30" s="37">
        <v>5590</v>
      </c>
      <c r="W30" s="40">
        <v>0.1001788908765653</v>
      </c>
    </row>
    <row r="31" spans="1:23" x14ac:dyDescent="0.45">
      <c r="A31" s="41" t="s">
        <v>36</v>
      </c>
      <c r="B31" s="36">
        <v>2189966</v>
      </c>
      <c r="C31" s="36">
        <v>1820602</v>
      </c>
      <c r="D31" s="36">
        <v>913536</v>
      </c>
      <c r="E31" s="37">
        <v>907066</v>
      </c>
      <c r="F31" s="42">
        <v>368996</v>
      </c>
      <c r="G31" s="37">
        <v>184877</v>
      </c>
      <c r="H31" s="37">
        <v>184119</v>
      </c>
      <c r="I31" s="37">
        <v>94</v>
      </c>
      <c r="J31" s="37">
        <v>41</v>
      </c>
      <c r="K31" s="37">
        <v>53</v>
      </c>
      <c r="L31" s="56">
        <v>274</v>
      </c>
      <c r="M31" s="56">
        <v>151</v>
      </c>
      <c r="N31" s="56">
        <v>123</v>
      </c>
      <c r="O31" s="38"/>
      <c r="P31" s="37">
        <v>1916090</v>
      </c>
      <c r="Q31" s="39">
        <v>0.95016518013245721</v>
      </c>
      <c r="R31" s="43">
        <v>348300</v>
      </c>
      <c r="S31" s="39">
        <v>1.0594200401952341</v>
      </c>
      <c r="T31" s="37">
        <v>240</v>
      </c>
      <c r="U31" s="40">
        <v>0.39166666666666666</v>
      </c>
      <c r="V31" s="37">
        <v>2020</v>
      </c>
      <c r="W31" s="40">
        <v>0.13564356435643565</v>
      </c>
    </row>
    <row r="32" spans="1:23" x14ac:dyDescent="0.45">
      <c r="A32" s="41" t="s">
        <v>37</v>
      </c>
      <c r="B32" s="36">
        <v>3779462</v>
      </c>
      <c r="C32" s="36">
        <v>3124624</v>
      </c>
      <c r="D32" s="36">
        <v>1566576</v>
      </c>
      <c r="E32" s="37">
        <v>1558048</v>
      </c>
      <c r="F32" s="42">
        <v>653360</v>
      </c>
      <c r="G32" s="37">
        <v>327856</v>
      </c>
      <c r="H32" s="37">
        <v>325504</v>
      </c>
      <c r="I32" s="37">
        <v>499</v>
      </c>
      <c r="J32" s="37">
        <v>250</v>
      </c>
      <c r="K32" s="37">
        <v>249</v>
      </c>
      <c r="L32" s="56">
        <v>979</v>
      </c>
      <c r="M32" s="56">
        <v>542</v>
      </c>
      <c r="N32" s="56">
        <v>437</v>
      </c>
      <c r="O32" s="38"/>
      <c r="P32" s="37">
        <v>3409695</v>
      </c>
      <c r="Q32" s="39">
        <v>0.9163939883186033</v>
      </c>
      <c r="R32" s="43">
        <v>704200</v>
      </c>
      <c r="S32" s="39">
        <v>0.92780460096563477</v>
      </c>
      <c r="T32" s="37">
        <v>1060</v>
      </c>
      <c r="U32" s="40">
        <v>0.47075471698113208</v>
      </c>
      <c r="V32" s="37">
        <v>19420</v>
      </c>
      <c r="W32" s="40">
        <v>5.0411946446961897E-2</v>
      </c>
    </row>
    <row r="33" spans="1:23" x14ac:dyDescent="0.45">
      <c r="A33" s="41" t="s">
        <v>38</v>
      </c>
      <c r="B33" s="36">
        <v>12966738</v>
      </c>
      <c r="C33" s="36">
        <v>10021315</v>
      </c>
      <c r="D33" s="36">
        <v>5026047</v>
      </c>
      <c r="E33" s="37">
        <v>4995268</v>
      </c>
      <c r="F33" s="42">
        <v>2878241</v>
      </c>
      <c r="G33" s="37">
        <v>1442549</v>
      </c>
      <c r="H33" s="37">
        <v>1435692</v>
      </c>
      <c r="I33" s="37">
        <v>64029</v>
      </c>
      <c r="J33" s="37">
        <v>32169</v>
      </c>
      <c r="K33" s="37">
        <v>31860</v>
      </c>
      <c r="L33" s="56">
        <v>3153</v>
      </c>
      <c r="M33" s="56">
        <v>1876</v>
      </c>
      <c r="N33" s="56">
        <v>1277</v>
      </c>
      <c r="O33" s="38"/>
      <c r="P33" s="37">
        <v>11521165</v>
      </c>
      <c r="Q33" s="39">
        <v>0.86981785262167499</v>
      </c>
      <c r="R33" s="43">
        <v>3481600</v>
      </c>
      <c r="S33" s="39">
        <v>0.82670065487132349</v>
      </c>
      <c r="T33" s="37">
        <v>72920</v>
      </c>
      <c r="U33" s="40">
        <v>0.87807185957213385</v>
      </c>
      <c r="V33" s="37">
        <v>45320</v>
      </c>
      <c r="W33" s="40">
        <v>6.9571932921447491E-2</v>
      </c>
    </row>
    <row r="34" spans="1:23" x14ac:dyDescent="0.45">
      <c r="A34" s="41" t="s">
        <v>39</v>
      </c>
      <c r="B34" s="36">
        <v>8337242</v>
      </c>
      <c r="C34" s="36">
        <v>6943458</v>
      </c>
      <c r="D34" s="36">
        <v>3481059</v>
      </c>
      <c r="E34" s="37">
        <v>3462399</v>
      </c>
      <c r="F34" s="42">
        <v>1391077</v>
      </c>
      <c r="G34" s="37">
        <v>698617</v>
      </c>
      <c r="H34" s="37">
        <v>692460</v>
      </c>
      <c r="I34" s="37">
        <v>1128</v>
      </c>
      <c r="J34" s="37">
        <v>548</v>
      </c>
      <c r="K34" s="37">
        <v>580</v>
      </c>
      <c r="L34" s="56">
        <v>1579</v>
      </c>
      <c r="M34" s="56">
        <v>878</v>
      </c>
      <c r="N34" s="56">
        <v>701</v>
      </c>
      <c r="O34" s="38"/>
      <c r="P34" s="37">
        <v>7612885</v>
      </c>
      <c r="Q34" s="39">
        <v>0.91206658185431677</v>
      </c>
      <c r="R34" s="43">
        <v>1135400</v>
      </c>
      <c r="S34" s="39">
        <v>1.2251867183371499</v>
      </c>
      <c r="T34" s="37">
        <v>2640</v>
      </c>
      <c r="U34" s="40">
        <v>0.42727272727272725</v>
      </c>
      <c r="V34" s="37">
        <v>8120</v>
      </c>
      <c r="W34" s="40">
        <v>0.19445812807881774</v>
      </c>
    </row>
    <row r="35" spans="1:23" x14ac:dyDescent="0.45">
      <c r="A35" s="41" t="s">
        <v>40</v>
      </c>
      <c r="B35" s="36">
        <v>2044725</v>
      </c>
      <c r="C35" s="36">
        <v>1821486</v>
      </c>
      <c r="D35" s="36">
        <v>913227</v>
      </c>
      <c r="E35" s="37">
        <v>908259</v>
      </c>
      <c r="F35" s="42">
        <v>222502</v>
      </c>
      <c r="G35" s="37">
        <v>111508</v>
      </c>
      <c r="H35" s="37">
        <v>110994</v>
      </c>
      <c r="I35" s="37">
        <v>213</v>
      </c>
      <c r="J35" s="37">
        <v>93</v>
      </c>
      <c r="K35" s="37">
        <v>120</v>
      </c>
      <c r="L35" s="56">
        <v>524</v>
      </c>
      <c r="M35" s="56">
        <v>274</v>
      </c>
      <c r="N35" s="56">
        <v>250</v>
      </c>
      <c r="O35" s="38"/>
      <c r="P35" s="37">
        <v>1964100</v>
      </c>
      <c r="Q35" s="39">
        <v>0.92738964411180691</v>
      </c>
      <c r="R35" s="43">
        <v>127300</v>
      </c>
      <c r="S35" s="39">
        <v>1.7478554595443834</v>
      </c>
      <c r="T35" s="37">
        <v>900</v>
      </c>
      <c r="U35" s="40">
        <v>0.23666666666666666</v>
      </c>
      <c r="V35" s="37">
        <v>5430</v>
      </c>
      <c r="W35" s="40">
        <v>9.6500920810313071E-2</v>
      </c>
    </row>
    <row r="36" spans="1:23" x14ac:dyDescent="0.45">
      <c r="A36" s="41" t="s">
        <v>41</v>
      </c>
      <c r="B36" s="36">
        <v>1392343</v>
      </c>
      <c r="C36" s="36">
        <v>1329392</v>
      </c>
      <c r="D36" s="36">
        <v>666383</v>
      </c>
      <c r="E36" s="37">
        <v>663009</v>
      </c>
      <c r="F36" s="42">
        <v>62589</v>
      </c>
      <c r="G36" s="37">
        <v>31376</v>
      </c>
      <c r="H36" s="37">
        <v>31213</v>
      </c>
      <c r="I36" s="37">
        <v>76</v>
      </c>
      <c r="J36" s="37">
        <v>39</v>
      </c>
      <c r="K36" s="37">
        <v>37</v>
      </c>
      <c r="L36" s="56">
        <v>286</v>
      </c>
      <c r="M36" s="56">
        <v>155</v>
      </c>
      <c r="N36" s="56">
        <v>131</v>
      </c>
      <c r="O36" s="38"/>
      <c r="P36" s="37">
        <v>1398645</v>
      </c>
      <c r="Q36" s="39">
        <v>0.95048564860990459</v>
      </c>
      <c r="R36" s="43">
        <v>48100</v>
      </c>
      <c r="S36" s="39">
        <v>1.3012266112266113</v>
      </c>
      <c r="T36" s="37">
        <v>160</v>
      </c>
      <c r="U36" s="40">
        <v>0.47499999999999998</v>
      </c>
      <c r="V36" s="37">
        <v>5330</v>
      </c>
      <c r="W36" s="40">
        <v>5.3658536585365853E-2</v>
      </c>
    </row>
    <row r="37" spans="1:23" x14ac:dyDescent="0.45">
      <c r="A37" s="41" t="s">
        <v>42</v>
      </c>
      <c r="B37" s="36">
        <v>821888</v>
      </c>
      <c r="C37" s="36">
        <v>721421</v>
      </c>
      <c r="D37" s="36">
        <v>361879</v>
      </c>
      <c r="E37" s="37">
        <v>359542</v>
      </c>
      <c r="F37" s="42">
        <v>100244</v>
      </c>
      <c r="G37" s="37">
        <v>50339</v>
      </c>
      <c r="H37" s="37">
        <v>49905</v>
      </c>
      <c r="I37" s="37">
        <v>63</v>
      </c>
      <c r="J37" s="37">
        <v>30</v>
      </c>
      <c r="K37" s="37">
        <v>33</v>
      </c>
      <c r="L37" s="56">
        <v>160</v>
      </c>
      <c r="M37" s="56">
        <v>90</v>
      </c>
      <c r="N37" s="56">
        <v>70</v>
      </c>
      <c r="O37" s="38"/>
      <c r="P37" s="37">
        <v>826860</v>
      </c>
      <c r="Q37" s="39">
        <v>0.87248264518781893</v>
      </c>
      <c r="R37" s="43">
        <v>110800</v>
      </c>
      <c r="S37" s="39">
        <v>0.90472924187725634</v>
      </c>
      <c r="T37" s="37">
        <v>540</v>
      </c>
      <c r="U37" s="40">
        <v>0.11666666666666667</v>
      </c>
      <c r="V37" s="37">
        <v>900</v>
      </c>
      <c r="W37" s="40">
        <v>0.17777777777777778</v>
      </c>
    </row>
    <row r="38" spans="1:23" x14ac:dyDescent="0.45">
      <c r="A38" s="41" t="s">
        <v>43</v>
      </c>
      <c r="B38" s="36">
        <v>1049820</v>
      </c>
      <c r="C38" s="36">
        <v>994049</v>
      </c>
      <c r="D38" s="36">
        <v>498453</v>
      </c>
      <c r="E38" s="37">
        <v>495596</v>
      </c>
      <c r="F38" s="42">
        <v>55497</v>
      </c>
      <c r="G38" s="37">
        <v>27832</v>
      </c>
      <c r="H38" s="37">
        <v>27665</v>
      </c>
      <c r="I38" s="37">
        <v>118</v>
      </c>
      <c r="J38" s="37">
        <v>54</v>
      </c>
      <c r="K38" s="37">
        <v>64</v>
      </c>
      <c r="L38" s="56">
        <v>156</v>
      </c>
      <c r="M38" s="56">
        <v>82</v>
      </c>
      <c r="N38" s="56">
        <v>74</v>
      </c>
      <c r="O38" s="38"/>
      <c r="P38" s="37">
        <v>1077500</v>
      </c>
      <c r="Q38" s="39">
        <v>0.9225512761020882</v>
      </c>
      <c r="R38" s="43">
        <v>47400</v>
      </c>
      <c r="S38" s="39">
        <v>1.1708227848101267</v>
      </c>
      <c r="T38" s="37">
        <v>880</v>
      </c>
      <c r="U38" s="40">
        <v>0.13409090909090909</v>
      </c>
      <c r="V38" s="37">
        <v>710</v>
      </c>
      <c r="W38" s="40">
        <v>0.21971830985915494</v>
      </c>
    </row>
    <row r="39" spans="1:23" x14ac:dyDescent="0.45">
      <c r="A39" s="41" t="s">
        <v>44</v>
      </c>
      <c r="B39" s="36">
        <v>2769478</v>
      </c>
      <c r="C39" s="36">
        <v>2434111</v>
      </c>
      <c r="D39" s="36">
        <v>1221120</v>
      </c>
      <c r="E39" s="37">
        <v>1212991</v>
      </c>
      <c r="F39" s="42">
        <v>334095</v>
      </c>
      <c r="G39" s="37">
        <v>167778</v>
      </c>
      <c r="H39" s="37">
        <v>166317</v>
      </c>
      <c r="I39" s="37">
        <v>310</v>
      </c>
      <c r="J39" s="37">
        <v>147</v>
      </c>
      <c r="K39" s="37">
        <v>163</v>
      </c>
      <c r="L39" s="56">
        <v>962</v>
      </c>
      <c r="M39" s="56">
        <v>577</v>
      </c>
      <c r="N39" s="56">
        <v>385</v>
      </c>
      <c r="O39" s="38"/>
      <c r="P39" s="37">
        <v>2837130</v>
      </c>
      <c r="Q39" s="39">
        <v>0.85794834921205587</v>
      </c>
      <c r="R39" s="43">
        <v>385900</v>
      </c>
      <c r="S39" s="39">
        <v>0.86575537704068406</v>
      </c>
      <c r="T39" s="37">
        <v>720</v>
      </c>
      <c r="U39" s="40">
        <v>0.43055555555555558</v>
      </c>
      <c r="V39" s="37">
        <v>8180</v>
      </c>
      <c r="W39" s="40">
        <v>0.1176039119804401</v>
      </c>
    </row>
    <row r="40" spans="1:23" x14ac:dyDescent="0.45">
      <c r="A40" s="41" t="s">
        <v>45</v>
      </c>
      <c r="B40" s="36">
        <v>4161451</v>
      </c>
      <c r="C40" s="36">
        <v>3563886</v>
      </c>
      <c r="D40" s="36">
        <v>1786791</v>
      </c>
      <c r="E40" s="37">
        <v>1777095</v>
      </c>
      <c r="F40" s="42">
        <v>595924</v>
      </c>
      <c r="G40" s="37">
        <v>299078</v>
      </c>
      <c r="H40" s="37">
        <v>296846</v>
      </c>
      <c r="I40" s="37">
        <v>126</v>
      </c>
      <c r="J40" s="37">
        <v>58</v>
      </c>
      <c r="K40" s="37">
        <v>68</v>
      </c>
      <c r="L40" s="56">
        <v>1515</v>
      </c>
      <c r="M40" s="56">
        <v>964</v>
      </c>
      <c r="N40" s="56">
        <v>551</v>
      </c>
      <c r="O40" s="38"/>
      <c r="P40" s="37">
        <v>3981430</v>
      </c>
      <c r="Q40" s="39">
        <v>0.89512712769030223</v>
      </c>
      <c r="R40" s="43">
        <v>616200</v>
      </c>
      <c r="S40" s="39">
        <v>0.96709509899383317</v>
      </c>
      <c r="T40" s="37">
        <v>1240</v>
      </c>
      <c r="U40" s="40">
        <v>0.10161290322580645</v>
      </c>
      <c r="V40" s="37">
        <v>23360</v>
      </c>
      <c r="W40" s="40">
        <v>6.4854452054794523E-2</v>
      </c>
    </row>
    <row r="41" spans="1:23" x14ac:dyDescent="0.45">
      <c r="A41" s="41" t="s">
        <v>46</v>
      </c>
      <c r="B41" s="36">
        <v>2045183</v>
      </c>
      <c r="C41" s="36">
        <v>1831096</v>
      </c>
      <c r="D41" s="36">
        <v>917823</v>
      </c>
      <c r="E41" s="37">
        <v>913273</v>
      </c>
      <c r="F41" s="42">
        <v>213356</v>
      </c>
      <c r="G41" s="37">
        <v>107145</v>
      </c>
      <c r="H41" s="37">
        <v>106211</v>
      </c>
      <c r="I41" s="37">
        <v>55</v>
      </c>
      <c r="J41" s="37">
        <v>29</v>
      </c>
      <c r="K41" s="37">
        <v>26</v>
      </c>
      <c r="L41" s="56">
        <v>676</v>
      </c>
      <c r="M41" s="56">
        <v>429</v>
      </c>
      <c r="N41" s="56">
        <v>247</v>
      </c>
      <c r="O41" s="38"/>
      <c r="P41" s="37">
        <v>2024075</v>
      </c>
      <c r="Q41" s="39">
        <v>0.90465817719205066</v>
      </c>
      <c r="R41" s="43">
        <v>210200</v>
      </c>
      <c r="S41" s="39">
        <v>1.0150142721217887</v>
      </c>
      <c r="T41" s="37">
        <v>420</v>
      </c>
      <c r="U41" s="40">
        <v>0.13095238095238096</v>
      </c>
      <c r="V41" s="37">
        <v>7360</v>
      </c>
      <c r="W41" s="40">
        <v>9.1847826086956519E-2</v>
      </c>
    </row>
    <row r="42" spans="1:23" x14ac:dyDescent="0.45">
      <c r="A42" s="41" t="s">
        <v>47</v>
      </c>
      <c r="B42" s="36">
        <v>1096889</v>
      </c>
      <c r="C42" s="36">
        <v>943907</v>
      </c>
      <c r="D42" s="36">
        <v>473285</v>
      </c>
      <c r="E42" s="37">
        <v>470622</v>
      </c>
      <c r="F42" s="42">
        <v>152348</v>
      </c>
      <c r="G42" s="37">
        <v>76405</v>
      </c>
      <c r="H42" s="37">
        <v>75943</v>
      </c>
      <c r="I42" s="37">
        <v>167</v>
      </c>
      <c r="J42" s="37">
        <v>79</v>
      </c>
      <c r="K42" s="37">
        <v>88</v>
      </c>
      <c r="L42" s="56">
        <v>467</v>
      </c>
      <c r="M42" s="56">
        <v>278</v>
      </c>
      <c r="N42" s="56">
        <v>189</v>
      </c>
      <c r="O42" s="38"/>
      <c r="P42" s="37">
        <v>1026575</v>
      </c>
      <c r="Q42" s="39">
        <v>0.91947203078196915</v>
      </c>
      <c r="R42" s="43">
        <v>152900</v>
      </c>
      <c r="S42" s="39">
        <v>0.99638979725310661</v>
      </c>
      <c r="T42" s="37">
        <v>860</v>
      </c>
      <c r="U42" s="40">
        <v>0.19418604651162791</v>
      </c>
      <c r="V42" s="37">
        <v>8000</v>
      </c>
      <c r="W42" s="40">
        <v>5.8375000000000003E-2</v>
      </c>
    </row>
    <row r="43" spans="1:23" x14ac:dyDescent="0.45">
      <c r="A43" s="41" t="s">
        <v>48</v>
      </c>
      <c r="B43" s="36">
        <v>1452366</v>
      </c>
      <c r="C43" s="36">
        <v>1339464</v>
      </c>
      <c r="D43" s="36">
        <v>671556</v>
      </c>
      <c r="E43" s="37">
        <v>667908</v>
      </c>
      <c r="F43" s="42">
        <v>112372</v>
      </c>
      <c r="G43" s="37">
        <v>56299</v>
      </c>
      <c r="H43" s="37">
        <v>56073</v>
      </c>
      <c r="I43" s="37">
        <v>174</v>
      </c>
      <c r="J43" s="37">
        <v>85</v>
      </c>
      <c r="K43" s="37">
        <v>89</v>
      </c>
      <c r="L43" s="56">
        <v>356</v>
      </c>
      <c r="M43" s="56">
        <v>228</v>
      </c>
      <c r="N43" s="56">
        <v>128</v>
      </c>
      <c r="O43" s="38"/>
      <c r="P43" s="37">
        <v>1441310</v>
      </c>
      <c r="Q43" s="39">
        <v>0.92933789399920907</v>
      </c>
      <c r="R43" s="43">
        <v>102300</v>
      </c>
      <c r="S43" s="39">
        <v>1.0984555229716519</v>
      </c>
      <c r="T43" s="37">
        <v>200</v>
      </c>
      <c r="U43" s="40">
        <v>0.87</v>
      </c>
      <c r="V43" s="37">
        <v>3220</v>
      </c>
      <c r="W43" s="40">
        <v>0.11055900621118013</v>
      </c>
    </row>
    <row r="44" spans="1:23" x14ac:dyDescent="0.45">
      <c r="A44" s="41" t="s">
        <v>49</v>
      </c>
      <c r="B44" s="36">
        <v>2066982</v>
      </c>
      <c r="C44" s="36">
        <v>1932630</v>
      </c>
      <c r="D44" s="36">
        <v>969205</v>
      </c>
      <c r="E44" s="37">
        <v>963425</v>
      </c>
      <c r="F44" s="42">
        <v>133075</v>
      </c>
      <c r="G44" s="37">
        <v>66811</v>
      </c>
      <c r="H44" s="37">
        <v>66264</v>
      </c>
      <c r="I44" s="37">
        <v>56</v>
      </c>
      <c r="J44" s="37">
        <v>26</v>
      </c>
      <c r="K44" s="37">
        <v>30</v>
      </c>
      <c r="L44" s="56">
        <v>1221</v>
      </c>
      <c r="M44" s="56">
        <v>735</v>
      </c>
      <c r="N44" s="56">
        <v>486</v>
      </c>
      <c r="O44" s="38"/>
      <c r="P44" s="37">
        <v>2095550</v>
      </c>
      <c r="Q44" s="39">
        <v>0.92225430078022475</v>
      </c>
      <c r="R44" s="43">
        <v>128400</v>
      </c>
      <c r="S44" s="39">
        <v>1.0364096573208723</v>
      </c>
      <c r="T44" s="37">
        <v>100</v>
      </c>
      <c r="U44" s="40">
        <v>0.56000000000000005</v>
      </c>
      <c r="V44" s="37">
        <v>23000</v>
      </c>
      <c r="W44" s="40">
        <v>5.3086956521739129E-2</v>
      </c>
    </row>
    <row r="45" spans="1:23" x14ac:dyDescent="0.45">
      <c r="A45" s="41" t="s">
        <v>50</v>
      </c>
      <c r="B45" s="36">
        <v>1042041</v>
      </c>
      <c r="C45" s="36">
        <v>982108</v>
      </c>
      <c r="D45" s="36">
        <v>493239</v>
      </c>
      <c r="E45" s="37">
        <v>488869</v>
      </c>
      <c r="F45" s="42">
        <v>59178</v>
      </c>
      <c r="G45" s="37">
        <v>29793</v>
      </c>
      <c r="H45" s="37">
        <v>29385</v>
      </c>
      <c r="I45" s="37">
        <v>74</v>
      </c>
      <c r="J45" s="37">
        <v>33</v>
      </c>
      <c r="K45" s="37">
        <v>41</v>
      </c>
      <c r="L45" s="56">
        <v>681</v>
      </c>
      <c r="M45" s="56">
        <v>391</v>
      </c>
      <c r="N45" s="56">
        <v>290</v>
      </c>
      <c r="O45" s="38"/>
      <c r="P45" s="37">
        <v>1048795</v>
      </c>
      <c r="Q45" s="39">
        <v>0.93641560076087316</v>
      </c>
      <c r="R45" s="43">
        <v>55600</v>
      </c>
      <c r="S45" s="39">
        <v>1.0643525179856115</v>
      </c>
      <c r="T45" s="37">
        <v>140</v>
      </c>
      <c r="U45" s="40">
        <v>0.52857142857142858</v>
      </c>
      <c r="V45" s="37">
        <v>11500</v>
      </c>
      <c r="W45" s="40">
        <v>5.9217391304347826E-2</v>
      </c>
    </row>
    <row r="46" spans="1:23" x14ac:dyDescent="0.45">
      <c r="A46" s="41" t="s">
        <v>51</v>
      </c>
      <c r="B46" s="36">
        <v>7693619</v>
      </c>
      <c r="C46" s="36">
        <v>6711010</v>
      </c>
      <c r="D46" s="36">
        <v>3370614</v>
      </c>
      <c r="E46" s="37">
        <v>3340396</v>
      </c>
      <c r="F46" s="42">
        <v>981575</v>
      </c>
      <c r="G46" s="37">
        <v>494406</v>
      </c>
      <c r="H46" s="37">
        <v>487169</v>
      </c>
      <c r="I46" s="37">
        <v>212</v>
      </c>
      <c r="J46" s="37">
        <v>91</v>
      </c>
      <c r="K46" s="37">
        <v>121</v>
      </c>
      <c r="L46" s="56">
        <v>822</v>
      </c>
      <c r="M46" s="56">
        <v>585</v>
      </c>
      <c r="N46" s="56">
        <v>237</v>
      </c>
      <c r="O46" s="38"/>
      <c r="P46" s="37">
        <v>7070230</v>
      </c>
      <c r="Q46" s="39">
        <v>0.94919260052360388</v>
      </c>
      <c r="R46" s="43">
        <v>1044500</v>
      </c>
      <c r="S46" s="39">
        <v>0.93975586404978462</v>
      </c>
      <c r="T46" s="37">
        <v>920</v>
      </c>
      <c r="U46" s="40">
        <v>0.23043478260869565</v>
      </c>
      <c r="V46" s="37">
        <v>5830</v>
      </c>
      <c r="W46" s="40">
        <v>0.14099485420240138</v>
      </c>
    </row>
    <row r="47" spans="1:23" x14ac:dyDescent="0.45">
      <c r="A47" s="41" t="s">
        <v>52</v>
      </c>
      <c r="B47" s="36">
        <v>1196173</v>
      </c>
      <c r="C47" s="36">
        <v>1112152</v>
      </c>
      <c r="D47" s="36">
        <v>557638</v>
      </c>
      <c r="E47" s="37">
        <v>554514</v>
      </c>
      <c r="F47" s="42">
        <v>83722</v>
      </c>
      <c r="G47" s="37">
        <v>42184</v>
      </c>
      <c r="H47" s="37">
        <v>41538</v>
      </c>
      <c r="I47" s="37">
        <v>16</v>
      </c>
      <c r="J47" s="37">
        <v>5</v>
      </c>
      <c r="K47" s="37">
        <v>11</v>
      </c>
      <c r="L47" s="56">
        <v>283</v>
      </c>
      <c r="M47" s="56">
        <v>155</v>
      </c>
      <c r="N47" s="56">
        <v>128</v>
      </c>
      <c r="O47" s="38"/>
      <c r="P47" s="37">
        <v>1212205</v>
      </c>
      <c r="Q47" s="39">
        <v>0.91746198044060201</v>
      </c>
      <c r="R47" s="43">
        <v>74400</v>
      </c>
      <c r="S47" s="39">
        <v>1.1252956989247311</v>
      </c>
      <c r="T47" s="37">
        <v>140</v>
      </c>
      <c r="U47" s="40">
        <v>0.11428571428571428</v>
      </c>
      <c r="V47" s="37">
        <v>1120</v>
      </c>
      <c r="W47" s="40">
        <v>0.25267857142857142</v>
      </c>
    </row>
    <row r="48" spans="1:23" x14ac:dyDescent="0.45">
      <c r="A48" s="41" t="s">
        <v>53</v>
      </c>
      <c r="B48" s="36">
        <v>2044662</v>
      </c>
      <c r="C48" s="36">
        <v>1759160</v>
      </c>
      <c r="D48" s="36">
        <v>882833</v>
      </c>
      <c r="E48" s="37">
        <v>876327</v>
      </c>
      <c r="F48" s="42">
        <v>285111</v>
      </c>
      <c r="G48" s="37">
        <v>142865</v>
      </c>
      <c r="H48" s="37">
        <v>142246</v>
      </c>
      <c r="I48" s="37">
        <v>32</v>
      </c>
      <c r="J48" s="37">
        <v>13</v>
      </c>
      <c r="K48" s="37">
        <v>19</v>
      </c>
      <c r="L48" s="56">
        <v>359</v>
      </c>
      <c r="M48" s="56">
        <v>207</v>
      </c>
      <c r="N48" s="56">
        <v>152</v>
      </c>
      <c r="O48" s="38"/>
      <c r="P48" s="37">
        <v>1909420</v>
      </c>
      <c r="Q48" s="39">
        <v>0.92130594630830309</v>
      </c>
      <c r="R48" s="43">
        <v>288800</v>
      </c>
      <c r="S48" s="39">
        <v>0.98722645429362876</v>
      </c>
      <c r="T48" s="37">
        <v>300</v>
      </c>
      <c r="U48" s="40">
        <v>0.10666666666666667</v>
      </c>
      <c r="V48" s="37">
        <v>4380</v>
      </c>
      <c r="W48" s="40">
        <v>8.1963470319634704E-2</v>
      </c>
    </row>
    <row r="49" spans="1:23" x14ac:dyDescent="0.45">
      <c r="A49" s="41" t="s">
        <v>54</v>
      </c>
      <c r="B49" s="36">
        <v>2682274</v>
      </c>
      <c r="C49" s="36">
        <v>2312779</v>
      </c>
      <c r="D49" s="36">
        <v>1160093</v>
      </c>
      <c r="E49" s="37">
        <v>1152686</v>
      </c>
      <c r="F49" s="42">
        <v>368524</v>
      </c>
      <c r="G49" s="37">
        <v>184898</v>
      </c>
      <c r="H49" s="37">
        <v>183626</v>
      </c>
      <c r="I49" s="37">
        <v>264</v>
      </c>
      <c r="J49" s="37">
        <v>132</v>
      </c>
      <c r="K49" s="37">
        <v>132</v>
      </c>
      <c r="L49" s="56">
        <v>707</v>
      </c>
      <c r="M49" s="56">
        <v>467</v>
      </c>
      <c r="N49" s="56">
        <v>240</v>
      </c>
      <c r="O49" s="38"/>
      <c r="P49" s="37">
        <v>2537755</v>
      </c>
      <c r="Q49" s="39">
        <v>0.91134841621827167</v>
      </c>
      <c r="R49" s="43">
        <v>350000</v>
      </c>
      <c r="S49" s="39">
        <v>1.0529257142857142</v>
      </c>
      <c r="T49" s="37">
        <v>720</v>
      </c>
      <c r="U49" s="40">
        <v>0.36666666666666664</v>
      </c>
      <c r="V49" s="37">
        <v>3700</v>
      </c>
      <c r="W49" s="40">
        <v>0.19108108108108107</v>
      </c>
    </row>
    <row r="50" spans="1:23" x14ac:dyDescent="0.45">
      <c r="A50" s="41" t="s">
        <v>55</v>
      </c>
      <c r="B50" s="36">
        <v>1704765</v>
      </c>
      <c r="C50" s="36">
        <v>1568179</v>
      </c>
      <c r="D50" s="36">
        <v>787171</v>
      </c>
      <c r="E50" s="37">
        <v>781008</v>
      </c>
      <c r="F50" s="42">
        <v>135975</v>
      </c>
      <c r="G50" s="37">
        <v>68226</v>
      </c>
      <c r="H50" s="37">
        <v>67749</v>
      </c>
      <c r="I50" s="37">
        <v>102</v>
      </c>
      <c r="J50" s="37">
        <v>42</v>
      </c>
      <c r="K50" s="37">
        <v>60</v>
      </c>
      <c r="L50" s="56">
        <v>509</v>
      </c>
      <c r="M50" s="56">
        <v>294</v>
      </c>
      <c r="N50" s="56">
        <v>215</v>
      </c>
      <c r="O50" s="38"/>
      <c r="P50" s="37">
        <v>1676195</v>
      </c>
      <c r="Q50" s="39">
        <v>0.93555881028162002</v>
      </c>
      <c r="R50" s="43">
        <v>125500</v>
      </c>
      <c r="S50" s="39">
        <v>1.0834661354581674</v>
      </c>
      <c r="T50" s="37">
        <v>540</v>
      </c>
      <c r="U50" s="40">
        <v>0.18888888888888888</v>
      </c>
      <c r="V50" s="37">
        <v>1650</v>
      </c>
      <c r="W50" s="40">
        <v>0.30848484848484847</v>
      </c>
    </row>
    <row r="51" spans="1:23" x14ac:dyDescent="0.45">
      <c r="A51" s="41" t="s">
        <v>56</v>
      </c>
      <c r="B51" s="36">
        <v>1621104</v>
      </c>
      <c r="C51" s="36">
        <v>1557089</v>
      </c>
      <c r="D51" s="36">
        <v>781557</v>
      </c>
      <c r="E51" s="37">
        <v>775532</v>
      </c>
      <c r="F51" s="42">
        <v>63259</v>
      </c>
      <c r="G51" s="37">
        <v>31751</v>
      </c>
      <c r="H51" s="37">
        <v>31508</v>
      </c>
      <c r="I51" s="37">
        <v>27</v>
      </c>
      <c r="J51" s="37">
        <v>10</v>
      </c>
      <c r="K51" s="37">
        <v>17</v>
      </c>
      <c r="L51" s="56">
        <v>729</v>
      </c>
      <c r="M51" s="56">
        <v>413</v>
      </c>
      <c r="N51" s="56">
        <v>316</v>
      </c>
      <c r="O51" s="38"/>
      <c r="P51" s="37">
        <v>1622295</v>
      </c>
      <c r="Q51" s="39">
        <v>0.95980632375739305</v>
      </c>
      <c r="R51" s="43">
        <v>55600</v>
      </c>
      <c r="S51" s="39">
        <v>1.1377517985611512</v>
      </c>
      <c r="T51" s="37">
        <v>300</v>
      </c>
      <c r="U51" s="40">
        <v>0.09</v>
      </c>
      <c r="V51" s="37">
        <v>4160</v>
      </c>
      <c r="W51" s="40">
        <v>0.1752403846153846</v>
      </c>
    </row>
    <row r="52" spans="1:23" x14ac:dyDescent="0.45">
      <c r="A52" s="41" t="s">
        <v>57</v>
      </c>
      <c r="B52" s="36">
        <v>2426604</v>
      </c>
      <c r="C52" s="36">
        <v>2225825</v>
      </c>
      <c r="D52" s="36">
        <v>1117590</v>
      </c>
      <c r="E52" s="37">
        <v>1108235</v>
      </c>
      <c r="F52" s="42">
        <v>200029</v>
      </c>
      <c r="G52" s="37">
        <v>100455</v>
      </c>
      <c r="H52" s="37">
        <v>99574</v>
      </c>
      <c r="I52" s="37">
        <v>233</v>
      </c>
      <c r="J52" s="37">
        <v>115</v>
      </c>
      <c r="K52" s="37">
        <v>118</v>
      </c>
      <c r="L52" s="56">
        <v>517</v>
      </c>
      <c r="M52" s="56">
        <v>322</v>
      </c>
      <c r="N52" s="56">
        <v>195</v>
      </c>
      <c r="O52" s="38"/>
      <c r="P52" s="37">
        <v>2407410</v>
      </c>
      <c r="Q52" s="39">
        <v>0.92457246584503683</v>
      </c>
      <c r="R52" s="43">
        <v>197100</v>
      </c>
      <c r="S52" s="39">
        <v>1.0148604769152714</v>
      </c>
      <c r="T52" s="37">
        <v>340</v>
      </c>
      <c r="U52" s="40">
        <v>0.68529411764705883</v>
      </c>
      <c r="V52" s="37">
        <v>6510</v>
      </c>
      <c r="W52" s="40">
        <v>7.9416282642089095E-2</v>
      </c>
    </row>
    <row r="53" spans="1:23" x14ac:dyDescent="0.45">
      <c r="A53" s="41" t="s">
        <v>58</v>
      </c>
      <c r="B53" s="36">
        <v>1970815</v>
      </c>
      <c r="C53" s="36">
        <v>1690383</v>
      </c>
      <c r="D53" s="36">
        <v>849801</v>
      </c>
      <c r="E53" s="37">
        <v>840582</v>
      </c>
      <c r="F53" s="42">
        <v>279357</v>
      </c>
      <c r="G53" s="37">
        <v>140443</v>
      </c>
      <c r="H53" s="37">
        <v>138914</v>
      </c>
      <c r="I53" s="37">
        <v>490</v>
      </c>
      <c r="J53" s="37">
        <v>242</v>
      </c>
      <c r="K53" s="37">
        <v>248</v>
      </c>
      <c r="L53" s="56">
        <v>585</v>
      </c>
      <c r="M53" s="56">
        <v>368</v>
      </c>
      <c r="N53" s="56">
        <v>217</v>
      </c>
      <c r="O53" s="38"/>
      <c r="P53" s="37">
        <v>1955425</v>
      </c>
      <c r="Q53" s="39">
        <v>0.86445811012951146</v>
      </c>
      <c r="R53" s="43">
        <v>305500</v>
      </c>
      <c r="S53" s="39">
        <v>0.91442553191489362</v>
      </c>
      <c r="T53" s="37">
        <v>1360</v>
      </c>
      <c r="U53" s="40">
        <v>0.36029411764705882</v>
      </c>
      <c r="V53" s="37">
        <v>7440</v>
      </c>
      <c r="W53" s="40">
        <v>7.8629032258064516E-2</v>
      </c>
    </row>
    <row r="55" spans="1:23" x14ac:dyDescent="0.45">
      <c r="A55" s="132" t="s">
        <v>129</v>
      </c>
      <c r="B55" s="132"/>
      <c r="C55" s="132"/>
      <c r="D55" s="132"/>
      <c r="E55" s="132"/>
      <c r="F55" s="132"/>
      <c r="G55" s="132"/>
      <c r="H55" s="132"/>
      <c r="I55" s="132"/>
      <c r="J55" s="132"/>
      <c r="K55" s="132"/>
      <c r="L55" s="132"/>
      <c r="M55" s="132"/>
      <c r="N55" s="132"/>
      <c r="O55" s="132"/>
      <c r="P55" s="132"/>
      <c r="Q55" s="132"/>
      <c r="R55" s="132"/>
      <c r="S55" s="132"/>
    </row>
    <row r="56" spans="1:23" x14ac:dyDescent="0.45">
      <c r="A56" s="133" t="s">
        <v>159</v>
      </c>
      <c r="B56" s="133"/>
      <c r="C56" s="133"/>
      <c r="D56" s="133"/>
      <c r="E56" s="133"/>
      <c r="F56" s="133"/>
      <c r="G56" s="133"/>
      <c r="H56" s="133"/>
      <c r="I56" s="133"/>
      <c r="J56" s="133"/>
      <c r="K56" s="133"/>
      <c r="L56" s="133"/>
      <c r="M56" s="133"/>
      <c r="N56" s="133"/>
      <c r="O56" s="133"/>
      <c r="P56" s="133"/>
      <c r="Q56" s="133"/>
      <c r="R56" s="133"/>
      <c r="S56" s="133"/>
    </row>
    <row r="57" spans="1:23" x14ac:dyDescent="0.45">
      <c r="A57" s="133" t="s">
        <v>130</v>
      </c>
      <c r="B57" s="133"/>
      <c r="C57" s="133"/>
      <c r="D57" s="133"/>
      <c r="E57" s="133"/>
      <c r="F57" s="133"/>
      <c r="G57" s="133"/>
      <c r="H57" s="133"/>
      <c r="I57" s="133"/>
      <c r="J57" s="133"/>
      <c r="K57" s="133"/>
      <c r="L57" s="133"/>
      <c r="M57" s="133"/>
      <c r="N57" s="133"/>
      <c r="O57" s="133"/>
      <c r="P57" s="133"/>
      <c r="Q57" s="133"/>
      <c r="R57" s="133"/>
      <c r="S57" s="133"/>
    </row>
    <row r="58" spans="1:23" x14ac:dyDescent="0.45">
      <c r="A58" s="133" t="s">
        <v>131</v>
      </c>
      <c r="B58" s="133"/>
      <c r="C58" s="133"/>
      <c r="D58" s="133"/>
      <c r="E58" s="133"/>
      <c r="F58" s="133"/>
      <c r="G58" s="133"/>
      <c r="H58" s="133"/>
      <c r="I58" s="133"/>
      <c r="J58" s="133"/>
      <c r="K58" s="133"/>
      <c r="L58" s="133"/>
      <c r="M58" s="133"/>
      <c r="N58" s="133"/>
      <c r="O58" s="133"/>
      <c r="P58" s="133"/>
      <c r="Q58" s="133"/>
      <c r="R58" s="133"/>
      <c r="S58" s="133"/>
    </row>
    <row r="59" spans="1:23" ht="18" customHeight="1" x14ac:dyDescent="0.45">
      <c r="A59" s="132" t="s">
        <v>132</v>
      </c>
      <c r="B59" s="132"/>
      <c r="C59" s="132"/>
      <c r="D59" s="132"/>
      <c r="E59" s="132"/>
      <c r="F59" s="132"/>
      <c r="G59" s="132"/>
      <c r="H59" s="132"/>
      <c r="I59" s="132"/>
      <c r="J59" s="132"/>
      <c r="K59" s="132"/>
      <c r="L59" s="132"/>
      <c r="M59" s="132"/>
      <c r="N59" s="132"/>
      <c r="O59" s="132"/>
      <c r="P59" s="132"/>
      <c r="Q59" s="132"/>
      <c r="R59" s="132"/>
      <c r="S59" s="132"/>
    </row>
    <row r="60" spans="1:23" x14ac:dyDescent="0.45">
      <c r="A60" s="22" t="s">
        <v>133</v>
      </c>
    </row>
    <row r="61" spans="1:23" x14ac:dyDescent="0.45">
      <c r="A61" s="22" t="s">
        <v>134</v>
      </c>
    </row>
  </sheetData>
  <mergeCells count="19">
    <mergeCell ref="V4:W4"/>
    <mergeCell ref="P3:W3"/>
    <mergeCell ref="T2:U2"/>
    <mergeCell ref="A3:A5"/>
    <mergeCell ref="B4:B5"/>
    <mergeCell ref="C4:E4"/>
    <mergeCell ref="F4:H4"/>
    <mergeCell ref="I4:K4"/>
    <mergeCell ref="P4:Q4"/>
    <mergeCell ref="R4:S4"/>
    <mergeCell ref="T4:U4"/>
    <mergeCell ref="L4:N4"/>
    <mergeCell ref="B3:N3"/>
    <mergeCell ref="V2:W2"/>
    <mergeCell ref="A59:S59"/>
    <mergeCell ref="A55:S55"/>
    <mergeCell ref="A56:S56"/>
    <mergeCell ref="A57:S57"/>
    <mergeCell ref="A58:S58"/>
  </mergeCells>
  <phoneticPr fontId="2"/>
  <pageMargins left="0.7" right="0.7" top="0.75" bottom="0.75" header="0.3" footer="0.3"/>
  <pageSetup paperSize="9" scale="43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9"/>
  <sheetViews>
    <sheetView workbookViewId="0">
      <selection activeCell="D2" sqref="D2"/>
    </sheetView>
  </sheetViews>
  <sheetFormatPr defaultRowHeight="18" x14ac:dyDescent="0.45"/>
  <cols>
    <col min="1" max="1" width="12" customWidth="1"/>
    <col min="2" max="2" width="15.09765625" customWidth="1"/>
    <col min="3" max="5" width="13.8984375" customWidth="1"/>
    <col min="6" max="6" width="17" customWidth="1"/>
  </cols>
  <sheetData>
    <row r="1" spans="1:6" x14ac:dyDescent="0.45">
      <c r="A1" t="s">
        <v>135</v>
      </c>
    </row>
    <row r="2" spans="1:6" x14ac:dyDescent="0.45">
      <c r="D2" s="45" t="s">
        <v>136</v>
      </c>
    </row>
    <row r="3" spans="1:6" ht="36" x14ac:dyDescent="0.45">
      <c r="A3" s="41" t="s">
        <v>2</v>
      </c>
      <c r="B3" s="35" t="s">
        <v>137</v>
      </c>
      <c r="C3" s="46" t="s">
        <v>93</v>
      </c>
      <c r="D3" s="46" t="s">
        <v>94</v>
      </c>
      <c r="E3" s="24"/>
    </row>
    <row r="4" spans="1:6" x14ac:dyDescent="0.45">
      <c r="A4" s="28" t="s">
        <v>11</v>
      </c>
      <c r="B4" s="47">
        <f>SUM(B5:B51)</f>
        <v>12294115</v>
      </c>
      <c r="C4" s="47">
        <f t="shared" ref="C4:D4" si="0">SUM(C5:C51)</f>
        <v>6532164</v>
      </c>
      <c r="D4" s="47">
        <f t="shared" si="0"/>
        <v>5761951</v>
      </c>
      <c r="E4" s="48"/>
    </row>
    <row r="5" spans="1:6" x14ac:dyDescent="0.45">
      <c r="A5" s="41" t="s">
        <v>12</v>
      </c>
      <c r="B5" s="47">
        <f>SUM(C5:D5)</f>
        <v>622010</v>
      </c>
      <c r="C5" s="47">
        <v>329121</v>
      </c>
      <c r="D5" s="47">
        <v>292889</v>
      </c>
      <c r="E5" s="48"/>
    </row>
    <row r="6" spans="1:6" x14ac:dyDescent="0.45">
      <c r="A6" s="41" t="s">
        <v>13</v>
      </c>
      <c r="B6" s="47">
        <f t="shared" ref="B6:B51" si="1">SUM(C6:D6)</f>
        <v>127635</v>
      </c>
      <c r="C6" s="47">
        <v>67672</v>
      </c>
      <c r="D6" s="47">
        <v>59963</v>
      </c>
      <c r="E6" s="48"/>
    </row>
    <row r="7" spans="1:6" x14ac:dyDescent="0.45">
      <c r="A7" s="41" t="s">
        <v>14</v>
      </c>
      <c r="B7" s="47">
        <f t="shared" si="1"/>
        <v>136340</v>
      </c>
      <c r="C7" s="47">
        <v>72438</v>
      </c>
      <c r="D7" s="47">
        <v>63902</v>
      </c>
      <c r="E7" s="48"/>
    </row>
    <row r="8" spans="1:6" x14ac:dyDescent="0.45">
      <c r="A8" s="41" t="s">
        <v>15</v>
      </c>
      <c r="B8" s="47">
        <f t="shared" si="1"/>
        <v>279258</v>
      </c>
      <c r="C8" s="47">
        <v>151012</v>
      </c>
      <c r="D8" s="47">
        <v>128246</v>
      </c>
      <c r="E8" s="48"/>
    </row>
    <row r="9" spans="1:6" x14ac:dyDescent="0.45">
      <c r="A9" s="41" t="s">
        <v>16</v>
      </c>
      <c r="B9" s="47">
        <f t="shared" si="1"/>
        <v>109968</v>
      </c>
      <c r="C9" s="47">
        <v>57783</v>
      </c>
      <c r="D9" s="47">
        <v>52185</v>
      </c>
      <c r="E9" s="48"/>
    </row>
    <row r="10" spans="1:6" x14ac:dyDescent="0.45">
      <c r="A10" s="41" t="s">
        <v>17</v>
      </c>
      <c r="B10" s="47">
        <f t="shared" si="1"/>
        <v>114558</v>
      </c>
      <c r="C10" s="47">
        <v>59511</v>
      </c>
      <c r="D10" s="47">
        <v>55047</v>
      </c>
      <c r="E10" s="48"/>
    </row>
    <row r="11" spans="1:6" x14ac:dyDescent="0.45">
      <c r="A11" s="41" t="s">
        <v>18</v>
      </c>
      <c r="B11" s="47">
        <f t="shared" si="1"/>
        <v>202123</v>
      </c>
      <c r="C11" s="47">
        <v>105214</v>
      </c>
      <c r="D11" s="47">
        <v>96909</v>
      </c>
      <c r="E11" s="48"/>
    </row>
    <row r="12" spans="1:6" x14ac:dyDescent="0.45">
      <c r="A12" s="41" t="s">
        <v>19</v>
      </c>
      <c r="B12" s="47">
        <f t="shared" si="1"/>
        <v>272373</v>
      </c>
      <c r="C12" s="47">
        <v>145190</v>
      </c>
      <c r="D12" s="47">
        <v>127183</v>
      </c>
      <c r="E12" s="48"/>
      <c r="F12" s="1"/>
    </row>
    <row r="13" spans="1:6" x14ac:dyDescent="0.45">
      <c r="A13" s="44" t="s">
        <v>20</v>
      </c>
      <c r="B13" s="47">
        <f t="shared" si="1"/>
        <v>160736</v>
      </c>
      <c r="C13" s="47">
        <v>85170</v>
      </c>
      <c r="D13" s="47">
        <v>75566</v>
      </c>
      <c r="E13" s="24"/>
    </row>
    <row r="14" spans="1:6" x14ac:dyDescent="0.45">
      <c r="A14" s="41" t="s">
        <v>21</v>
      </c>
      <c r="B14" s="47">
        <f t="shared" si="1"/>
        <v>193603</v>
      </c>
      <c r="C14" s="47">
        <v>104105</v>
      </c>
      <c r="D14" s="47">
        <v>89498</v>
      </c>
    </row>
    <row r="15" spans="1:6" x14ac:dyDescent="0.45">
      <c r="A15" s="41" t="s">
        <v>22</v>
      </c>
      <c r="B15" s="47">
        <f t="shared" si="1"/>
        <v>594185</v>
      </c>
      <c r="C15" s="47">
        <v>316629</v>
      </c>
      <c r="D15" s="47">
        <v>277556</v>
      </c>
    </row>
    <row r="16" spans="1:6" x14ac:dyDescent="0.45">
      <c r="A16" s="41" t="s">
        <v>23</v>
      </c>
      <c r="B16" s="47">
        <f t="shared" si="1"/>
        <v>510380</v>
      </c>
      <c r="C16" s="47">
        <v>270761</v>
      </c>
      <c r="D16" s="47">
        <v>239619</v>
      </c>
    </row>
    <row r="17" spans="1:4" x14ac:dyDescent="0.45">
      <c r="A17" s="41" t="s">
        <v>24</v>
      </c>
      <c r="B17" s="47">
        <f t="shared" si="1"/>
        <v>1156429</v>
      </c>
      <c r="C17" s="47">
        <v>610484</v>
      </c>
      <c r="D17" s="47">
        <v>545945</v>
      </c>
    </row>
    <row r="18" spans="1:4" x14ac:dyDescent="0.45">
      <c r="A18" s="41" t="s">
        <v>25</v>
      </c>
      <c r="B18" s="47">
        <f t="shared" si="1"/>
        <v>744461</v>
      </c>
      <c r="C18" s="47">
        <v>396406</v>
      </c>
      <c r="D18" s="47">
        <v>348055</v>
      </c>
    </row>
    <row r="19" spans="1:4" x14ac:dyDescent="0.45">
      <c r="A19" s="41" t="s">
        <v>26</v>
      </c>
      <c r="B19" s="47">
        <f t="shared" si="1"/>
        <v>219377</v>
      </c>
      <c r="C19" s="47">
        <v>120665</v>
      </c>
      <c r="D19" s="47">
        <v>98712</v>
      </c>
    </row>
    <row r="20" spans="1:4" x14ac:dyDescent="0.45">
      <c r="A20" s="41" t="s">
        <v>27</v>
      </c>
      <c r="B20" s="47">
        <f t="shared" si="1"/>
        <v>108367</v>
      </c>
      <c r="C20" s="47">
        <v>56053</v>
      </c>
      <c r="D20" s="47">
        <v>52314</v>
      </c>
    </row>
    <row r="21" spans="1:4" x14ac:dyDescent="0.45">
      <c r="A21" s="41" t="s">
        <v>28</v>
      </c>
      <c r="B21" s="47">
        <f t="shared" si="1"/>
        <v>127843</v>
      </c>
      <c r="C21" s="47">
        <v>66996</v>
      </c>
      <c r="D21" s="47">
        <v>60847</v>
      </c>
    </row>
    <row r="22" spans="1:4" x14ac:dyDescent="0.45">
      <c r="A22" s="41" t="s">
        <v>29</v>
      </c>
      <c r="B22" s="47">
        <f t="shared" si="1"/>
        <v>94396</v>
      </c>
      <c r="C22" s="47">
        <v>48565</v>
      </c>
      <c r="D22" s="47">
        <v>45831</v>
      </c>
    </row>
    <row r="23" spans="1:4" x14ac:dyDescent="0.45">
      <c r="A23" s="41" t="s">
        <v>30</v>
      </c>
      <c r="B23" s="47">
        <f t="shared" si="1"/>
        <v>80670</v>
      </c>
      <c r="C23" s="47">
        <v>42589</v>
      </c>
      <c r="D23" s="47">
        <v>38081</v>
      </c>
    </row>
    <row r="24" spans="1:4" x14ac:dyDescent="0.45">
      <c r="A24" s="41" t="s">
        <v>31</v>
      </c>
      <c r="B24" s="47">
        <f t="shared" si="1"/>
        <v>196409</v>
      </c>
      <c r="C24" s="47">
        <v>104803</v>
      </c>
      <c r="D24" s="47">
        <v>91606</v>
      </c>
    </row>
    <row r="25" spans="1:4" x14ac:dyDescent="0.45">
      <c r="A25" s="41" t="s">
        <v>32</v>
      </c>
      <c r="B25" s="47">
        <f t="shared" si="1"/>
        <v>202127</v>
      </c>
      <c r="C25" s="47">
        <v>104076</v>
      </c>
      <c r="D25" s="47">
        <v>98051</v>
      </c>
    </row>
    <row r="26" spans="1:4" x14ac:dyDescent="0.45">
      <c r="A26" s="41" t="s">
        <v>33</v>
      </c>
      <c r="B26" s="47">
        <f t="shared" si="1"/>
        <v>311028</v>
      </c>
      <c r="C26" s="47">
        <v>163684</v>
      </c>
      <c r="D26" s="47">
        <v>147344</v>
      </c>
    </row>
    <row r="27" spans="1:4" x14ac:dyDescent="0.45">
      <c r="A27" s="41" t="s">
        <v>34</v>
      </c>
      <c r="B27" s="47">
        <f t="shared" si="1"/>
        <v>683602</v>
      </c>
      <c r="C27" s="47">
        <v>377735</v>
      </c>
      <c r="D27" s="47">
        <v>305867</v>
      </c>
    </row>
    <row r="28" spans="1:4" x14ac:dyDescent="0.45">
      <c r="A28" s="41" t="s">
        <v>35</v>
      </c>
      <c r="B28" s="47">
        <f t="shared" si="1"/>
        <v>170728</v>
      </c>
      <c r="C28" s="47">
        <v>89383</v>
      </c>
      <c r="D28" s="47">
        <v>81345</v>
      </c>
    </row>
    <row r="29" spans="1:4" x14ac:dyDescent="0.45">
      <c r="A29" s="41" t="s">
        <v>36</v>
      </c>
      <c r="B29" s="47">
        <f t="shared" si="1"/>
        <v>121154</v>
      </c>
      <c r="C29" s="47">
        <v>63126</v>
      </c>
      <c r="D29" s="47">
        <v>58028</v>
      </c>
    </row>
    <row r="30" spans="1:4" x14ac:dyDescent="0.45">
      <c r="A30" s="41" t="s">
        <v>37</v>
      </c>
      <c r="B30" s="47">
        <f t="shared" si="1"/>
        <v>262814</v>
      </c>
      <c r="C30" s="47">
        <v>141663</v>
      </c>
      <c r="D30" s="47">
        <v>121151</v>
      </c>
    </row>
    <row r="31" spans="1:4" x14ac:dyDescent="0.45">
      <c r="A31" s="41" t="s">
        <v>38</v>
      </c>
      <c r="B31" s="47">
        <f t="shared" si="1"/>
        <v>788849</v>
      </c>
      <c r="C31" s="47">
        <v>419978</v>
      </c>
      <c r="D31" s="47">
        <v>368871</v>
      </c>
    </row>
    <row r="32" spans="1:4" x14ac:dyDescent="0.45">
      <c r="A32" s="41" t="s">
        <v>39</v>
      </c>
      <c r="B32" s="47">
        <f t="shared" si="1"/>
        <v>503825</v>
      </c>
      <c r="C32" s="47">
        <v>265713</v>
      </c>
      <c r="D32" s="47">
        <v>238112</v>
      </c>
    </row>
    <row r="33" spans="1:4" x14ac:dyDescent="0.45">
      <c r="A33" s="41" t="s">
        <v>40</v>
      </c>
      <c r="B33" s="47">
        <f t="shared" si="1"/>
        <v>138127</v>
      </c>
      <c r="C33" s="47">
        <v>71939</v>
      </c>
      <c r="D33" s="47">
        <v>66188</v>
      </c>
    </row>
    <row r="34" spans="1:4" x14ac:dyDescent="0.45">
      <c r="A34" s="41" t="s">
        <v>41</v>
      </c>
      <c r="B34" s="47">
        <f t="shared" si="1"/>
        <v>101989</v>
      </c>
      <c r="C34" s="47">
        <v>53764</v>
      </c>
      <c r="D34" s="47">
        <v>48225</v>
      </c>
    </row>
    <row r="35" spans="1:4" x14ac:dyDescent="0.45">
      <c r="A35" s="41" t="s">
        <v>42</v>
      </c>
      <c r="B35" s="47">
        <f t="shared" si="1"/>
        <v>64807</v>
      </c>
      <c r="C35" s="47">
        <v>33734</v>
      </c>
      <c r="D35" s="47">
        <v>31073</v>
      </c>
    </row>
    <row r="36" spans="1:4" x14ac:dyDescent="0.45">
      <c r="A36" s="41" t="s">
        <v>43</v>
      </c>
      <c r="B36" s="47">
        <f t="shared" si="1"/>
        <v>75967</v>
      </c>
      <c r="C36" s="47">
        <v>40916</v>
      </c>
      <c r="D36" s="47">
        <v>35051</v>
      </c>
    </row>
    <row r="37" spans="1:4" x14ac:dyDescent="0.45">
      <c r="A37" s="41" t="s">
        <v>44</v>
      </c>
      <c r="B37" s="47">
        <f t="shared" si="1"/>
        <v>245459</v>
      </c>
      <c r="C37" s="47">
        <v>132914</v>
      </c>
      <c r="D37" s="47">
        <v>112545</v>
      </c>
    </row>
    <row r="38" spans="1:4" x14ac:dyDescent="0.45">
      <c r="A38" s="41" t="s">
        <v>45</v>
      </c>
      <c r="B38" s="47">
        <f t="shared" si="1"/>
        <v>317115</v>
      </c>
      <c r="C38" s="47">
        <v>166219</v>
      </c>
      <c r="D38" s="47">
        <v>150896</v>
      </c>
    </row>
    <row r="39" spans="1:4" x14ac:dyDescent="0.45">
      <c r="A39" s="41" t="s">
        <v>46</v>
      </c>
      <c r="B39" s="47">
        <f t="shared" si="1"/>
        <v>185631</v>
      </c>
      <c r="C39" s="47">
        <v>101685</v>
      </c>
      <c r="D39" s="47">
        <v>83946</v>
      </c>
    </row>
    <row r="40" spans="1:4" x14ac:dyDescent="0.45">
      <c r="A40" s="41" t="s">
        <v>47</v>
      </c>
      <c r="B40" s="47">
        <f t="shared" si="1"/>
        <v>98243</v>
      </c>
      <c r="C40" s="47">
        <v>51317</v>
      </c>
      <c r="D40" s="47">
        <v>46926</v>
      </c>
    </row>
    <row r="41" spans="1:4" x14ac:dyDescent="0.45">
      <c r="A41" s="41" t="s">
        <v>48</v>
      </c>
      <c r="B41" s="47">
        <f t="shared" si="1"/>
        <v>104837</v>
      </c>
      <c r="C41" s="47">
        <v>54695</v>
      </c>
      <c r="D41" s="47">
        <v>50142</v>
      </c>
    </row>
    <row r="42" spans="1:4" x14ac:dyDescent="0.45">
      <c r="A42" s="41" t="s">
        <v>49</v>
      </c>
      <c r="B42" s="47">
        <f t="shared" si="1"/>
        <v>158805</v>
      </c>
      <c r="C42" s="47">
        <v>81880</v>
      </c>
      <c r="D42" s="47">
        <v>76925</v>
      </c>
    </row>
    <row r="43" spans="1:4" x14ac:dyDescent="0.45">
      <c r="A43" s="41" t="s">
        <v>50</v>
      </c>
      <c r="B43" s="47">
        <f t="shared" si="1"/>
        <v>86080</v>
      </c>
      <c r="C43" s="47">
        <v>44293</v>
      </c>
      <c r="D43" s="47">
        <v>41787</v>
      </c>
    </row>
    <row r="44" spans="1:4" x14ac:dyDescent="0.45">
      <c r="A44" s="41" t="s">
        <v>51</v>
      </c>
      <c r="B44" s="47">
        <f t="shared" si="1"/>
        <v>524934</v>
      </c>
      <c r="C44" s="47">
        <v>284356</v>
      </c>
      <c r="D44" s="47">
        <v>240578</v>
      </c>
    </row>
    <row r="45" spans="1:4" x14ac:dyDescent="0.45">
      <c r="A45" s="41" t="s">
        <v>52</v>
      </c>
      <c r="B45" s="47">
        <f t="shared" si="1"/>
        <v>116046</v>
      </c>
      <c r="C45" s="47">
        <v>60085</v>
      </c>
      <c r="D45" s="47">
        <v>55961</v>
      </c>
    </row>
    <row r="46" spans="1:4" x14ac:dyDescent="0.45">
      <c r="A46" s="41" t="s">
        <v>53</v>
      </c>
      <c r="B46" s="47">
        <f t="shared" si="1"/>
        <v>151179</v>
      </c>
      <c r="C46" s="47">
        <v>80004</v>
      </c>
      <c r="D46" s="47">
        <v>71175</v>
      </c>
    </row>
    <row r="47" spans="1:4" x14ac:dyDescent="0.45">
      <c r="A47" s="41" t="s">
        <v>54</v>
      </c>
      <c r="B47" s="47">
        <f t="shared" si="1"/>
        <v>234197</v>
      </c>
      <c r="C47" s="47">
        <v>121032</v>
      </c>
      <c r="D47" s="47">
        <v>113165</v>
      </c>
    </row>
    <row r="48" spans="1:4" x14ac:dyDescent="0.45">
      <c r="A48" s="41" t="s">
        <v>55</v>
      </c>
      <c r="B48" s="47">
        <f t="shared" si="1"/>
        <v>139125</v>
      </c>
      <c r="C48" s="47">
        <v>73914</v>
      </c>
      <c r="D48" s="47">
        <v>65211</v>
      </c>
    </row>
    <row r="49" spans="1:4" x14ac:dyDescent="0.45">
      <c r="A49" s="41" t="s">
        <v>56</v>
      </c>
      <c r="B49" s="47">
        <f t="shared" si="1"/>
        <v>117802</v>
      </c>
      <c r="C49" s="47">
        <v>61886</v>
      </c>
      <c r="D49" s="47">
        <v>55916</v>
      </c>
    </row>
    <row r="50" spans="1:4" x14ac:dyDescent="0.45">
      <c r="A50" s="41" t="s">
        <v>57</v>
      </c>
      <c r="B50" s="47">
        <f t="shared" si="1"/>
        <v>204871</v>
      </c>
      <c r="C50" s="47">
        <v>109133</v>
      </c>
      <c r="D50" s="47">
        <v>95738</v>
      </c>
    </row>
    <row r="51" spans="1:4" x14ac:dyDescent="0.45">
      <c r="A51" s="41" t="s">
        <v>58</v>
      </c>
      <c r="B51" s="47">
        <f t="shared" si="1"/>
        <v>133653</v>
      </c>
      <c r="C51" s="47">
        <v>71873</v>
      </c>
      <c r="D51" s="47">
        <v>61780</v>
      </c>
    </row>
    <row r="53" spans="1:4" x14ac:dyDescent="0.45">
      <c r="A53" s="24" t="s">
        <v>138</v>
      </c>
    </row>
    <row r="54" spans="1:4" x14ac:dyDescent="0.45">
      <c r="A54" t="s">
        <v>139</v>
      </c>
    </row>
    <row r="55" spans="1:4" x14ac:dyDescent="0.45">
      <c r="A55" t="s">
        <v>140</v>
      </c>
    </row>
    <row r="56" spans="1:4" x14ac:dyDescent="0.45">
      <c r="A56" t="s">
        <v>141</v>
      </c>
    </row>
    <row r="57" spans="1:4" x14ac:dyDescent="0.45">
      <c r="A57" s="22" t="s">
        <v>142</v>
      </c>
    </row>
    <row r="58" spans="1:4" x14ac:dyDescent="0.45">
      <c r="A58" t="s">
        <v>143</v>
      </c>
    </row>
    <row r="59" spans="1:4" x14ac:dyDescent="0.45">
      <c r="A59" t="s">
        <v>144</v>
      </c>
    </row>
  </sheetData>
  <phoneticPr fontId="2"/>
  <pageMargins left="0.7" right="0.7" top="0.75" bottom="0.75" header="0.3" footer="0.3"/>
  <pageSetup paperSize="9" scale="65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89559dea-130d-4237-8e78-1ce7f44b9a24">DIGI-808455956-4097634</_dlc_DocId>
    <_dlc_DocIdUrl xmlns="89559dea-130d-4237-8e78-1ce7f44b9a24">
      <Url>https://digitalgojp.sharepoint.com/sites/digi_portal/_layouts/15/DocIdRedir.aspx?ID=DIGI-808455956-4097634</Url>
      <Description>DIGI-808455956-4097634</Description>
    </_dlc_DocIdUrl>
    <_Flow_SignoffStatus xmlns="0e1d05ab-b491-48cc-a1d7-91236226a3a4" xsi:nil="true"/>
    <_ip_UnifiedCompliancePolicyUIAction xmlns="http://schemas.microsoft.com/sharepoint/v3" xsi:nil="true"/>
    <_ip_UnifiedCompliancePolicyProperties xmlns="http://schemas.microsoft.com/sharepoint/v3" xsi:nil="true"/>
    <d1ca xmlns="0e1d05ab-b491-48cc-a1d7-91236226a3a4" xsi:nil="true"/>
    <lcf76f155ced4ddcb4097134ff3c332f xmlns="0e1d05ab-b491-48cc-a1d7-91236226a3a4">
      <Terms xmlns="http://schemas.microsoft.com/office/infopath/2007/PartnerControls"/>
    </lcf76f155ced4ddcb4097134ff3c332f>
    <TaxCatchAll xmlns="89559dea-130d-4237-8e78-1ce7f44b9a24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E8684AFC7BA4E946AF96F6A5CBEE62BB" ma:contentTypeVersion="39" ma:contentTypeDescription="新しいドキュメントを作成します。" ma:contentTypeScope="" ma:versionID="04173b98cac5886ce79db97a94886232">
  <xsd:schema xmlns:xsd="http://www.w3.org/2001/XMLSchema" xmlns:xs="http://www.w3.org/2001/XMLSchema" xmlns:p="http://schemas.microsoft.com/office/2006/metadata/properties" xmlns:ns1="http://schemas.microsoft.com/sharepoint/v3" xmlns:ns2="89559dea-130d-4237-8e78-1ce7f44b9a24" xmlns:ns3="0e1d05ab-b491-48cc-a1d7-91236226a3a4" targetNamespace="http://schemas.microsoft.com/office/2006/metadata/properties" ma:root="true" ma:fieldsID="cede3e4a433a32dea90f3d8897ee8f90" ns1:_="" ns2:_="" ns3:_="">
    <xsd:import namespace="http://schemas.microsoft.com/sharepoint/v3"/>
    <xsd:import namespace="89559dea-130d-4237-8e78-1ce7f44b9a24"/>
    <xsd:import namespace="0e1d05ab-b491-48cc-a1d7-91236226a3a4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OCR" minOccurs="0"/>
                <xsd:element ref="ns1:_ip_UnifiedCompliancePolicyProperties" minOccurs="0"/>
                <xsd:element ref="ns1:_ip_UnifiedCompliancePolicyUIAction" minOccurs="0"/>
                <xsd:element ref="ns3:MediaServiceLocation" minOccurs="0"/>
                <xsd:element ref="ns2:SharedWithUsers" minOccurs="0"/>
                <xsd:element ref="ns2:SharedWithDetails" minOccurs="0"/>
                <xsd:element ref="ns3:d1ca" minOccurs="0"/>
                <xsd:element ref="ns3:_Flow_SignoffStatus" minOccurs="0"/>
                <xsd:element ref="ns3:MediaLengthInSeconds" minOccurs="0"/>
                <xsd:element ref="ns3:lcf76f155ced4ddcb4097134ff3c332f" minOccurs="0"/>
                <xsd:element ref="ns2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統合コンプライアンス ポリシーのプロパティ" ma:hidden="true" ma:internalName="_ip_UnifiedCompliancePolicyProperties">
      <xsd:simpleType>
        <xsd:restriction base="dms:Note"/>
      </xsd:simpleType>
    </xsd:element>
    <xsd:element name="_ip_UnifiedCompliancePolicyUIAction" ma:index="21" nillable="true" ma:displayName="統合コンプライアンス ポリシーの UI アクション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9559dea-130d-4237-8e78-1ce7f44b9a24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ドキュメント ID 値" ma:description="このアイテムに割り当てられているドキュメント ID の値です。" ma:internalName="_dlc_DocId" ma:readOnly="true">
      <xsd:simpleType>
        <xsd:restriction base="dms:Text"/>
      </xsd:simpleType>
    </xsd:element>
    <xsd:element name="_dlc_DocIdUrl" ma:index="9" nillable="true" ma:displayName="ドキュメントID:" ma:description="このドキュメントへの常時接続リンクです。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ID を保持" ma:description="追加時に ID を保持します。" ma:hidden="true" ma:internalName="_dlc_DocIdPersistId" ma:readOnly="true">
      <xsd:simpleType>
        <xsd:restriction base="dms:Boolean"/>
      </xsd:simpleType>
    </xsd:element>
    <xsd:element name="SharedWithUsers" ma:index="23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4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TaxCatchAll" ma:index="30" nillable="true" ma:displayName="Taxonomy Catch All Column" ma:hidden="true" ma:list="{02be7c2a-dcaf-42f6-9ca0-14cdca2ec951}" ma:internalName="TaxCatchAll" ma:showField="CatchAllData" ma:web="89559dea-130d-4237-8e78-1ce7f44b9a2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1d05ab-b491-48cc-a1d7-91236226a3a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2" nillable="true" ma:displayName="Location" ma:internalName="MediaServiceLocation" ma:readOnly="true">
      <xsd:simpleType>
        <xsd:restriction base="dms:Text"/>
      </xsd:simpleType>
    </xsd:element>
    <xsd:element name="d1ca" ma:index="25" nillable="true" ma:displayName="数値" ma:internalName="d1ca">
      <xsd:simpleType>
        <xsd:restriction base="dms:Number"/>
      </xsd:simpleType>
    </xsd:element>
    <xsd:element name="_Flow_SignoffStatus" ma:index="26" nillable="true" ma:displayName="承認の状態" ma:internalName="_x627f__x8a8d__x306e__x72b6__x614b_">
      <xsd:simpleType>
        <xsd:restriction base="dms:Text"/>
      </xsd:simpleType>
    </xsd:element>
    <xsd:element name="MediaLengthInSeconds" ma:index="27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9" nillable="true" ma:taxonomy="true" ma:internalName="lcf76f155ced4ddcb4097134ff3c332f" ma:taxonomyFieldName="MediaServiceImageTags" ma:displayName="画像タグ" ma:readOnly="false" ma:fieldId="{5cf76f15-5ced-4ddc-b409-7134ff3c332f}" ma:taxonomyMulti="true" ma:sspId="1e1c6816-2a4f-4461-93c7-8dd281d6228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F5390EB-78ED-43AD-AF36-DFF0F92F84BD}">
  <ds:schemaRefs>
    <ds:schemaRef ds:uri="http://schemas.microsoft.com/office/2006/metadata/properties"/>
    <ds:schemaRef ds:uri="http://schemas.microsoft.com/office/infopath/2007/PartnerControls"/>
    <ds:schemaRef ds:uri="89559dea-130d-4237-8e78-1ce7f44b9a24"/>
    <ds:schemaRef ds:uri="0e1d05ab-b491-48cc-a1d7-91236226a3a4"/>
    <ds:schemaRef ds:uri="http://schemas.microsoft.com/sharepoint/v3"/>
  </ds:schemaRefs>
</ds:datastoreItem>
</file>

<file path=customXml/itemProps2.xml><?xml version="1.0" encoding="utf-8"?>
<ds:datastoreItem xmlns:ds="http://schemas.openxmlformats.org/officeDocument/2006/customXml" ds:itemID="{898BCFA4-BF63-4501-BA08-F3AF0A93B1D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BAFB1BC-8910-4B68-9034-56928B707243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87C83325-4966-4FAE-970B-8DC26DD6B8B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89559dea-130d-4237-8e78-1ce7f44b9a24"/>
    <ds:schemaRef ds:uri="0e1d05ab-b491-48cc-a1d7-91236226a3a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3</vt:i4>
      </vt:variant>
    </vt:vector>
  </HeadingPairs>
  <TitlesOfParts>
    <vt:vector size="8" baseType="lpstr">
      <vt:lpstr>進捗状況 (都道府県別)</vt:lpstr>
      <vt:lpstr>進捗状況（政令市・特別区）</vt:lpstr>
      <vt:lpstr>総接種回数</vt:lpstr>
      <vt:lpstr>一般接種</vt:lpstr>
      <vt:lpstr>医療従事者等</vt:lpstr>
      <vt:lpstr>'進捗状況 (都道府県別)'!Print_Area</vt:lpstr>
      <vt:lpstr>'進捗状況（政令市・特別区）'!Print_Area</vt:lpstr>
      <vt:lpstr>総接種回数!Print_Area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2022-02-15T03:37:26Z</dcterms:created>
  <dcterms:modified xsi:type="dcterms:W3CDTF">2022-09-13T10:38:03Z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0x010100E8684AFC7BA4E946AF96F6A5CBEE62BB</vt:lpwstr>
  </property>
  <property fmtid="{D5CDD505-2E9C-101B-9397-08002B2CF9AE}" pid="3" name="_dlc_DocIdItemGuid">
    <vt:lpwstr>0224af5b-28c0-4854-99f0-4b51117ee97e</vt:lpwstr>
  </property>
  <property fmtid="{D5CDD505-2E9C-101B-9397-08002B2CF9AE}" pid="4" name="MediaServiceImageTags">
    <vt:lpwstr/>
  </property>
</Properties>
</file>