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B3" i="12"/>
  <c r="I11" i="9"/>
  <c r="H10" i="9"/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P3" i="12"/>
  <c r="B3" i="11"/>
  <c r="Y7" i="11" l="1"/>
  <c r="L7" i="11"/>
  <c r="R7" i="11"/>
  <c r="I9" i="11" l="1"/>
  <c r="I10" i="11"/>
  <c r="K10" i="11" s="1"/>
  <c r="I11" i="11"/>
  <c r="K11" i="11" s="1"/>
  <c r="I12" i="11"/>
  <c r="K12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0" i="11"/>
  <c r="K20" i="11" s="1"/>
  <c r="I21" i="11"/>
  <c r="K21" i="11" s="1"/>
  <c r="I22" i="11"/>
  <c r="K22" i="11" s="1"/>
  <c r="I23" i="11"/>
  <c r="K23" i="11" s="1"/>
  <c r="I24" i="11"/>
  <c r="K24" i="11" s="1"/>
  <c r="I25" i="11"/>
  <c r="K25" i="11" s="1"/>
  <c r="I26" i="11"/>
  <c r="K26" i="11" s="1"/>
  <c r="I27" i="11"/>
  <c r="K27" i="11" s="1"/>
  <c r="I28" i="11"/>
  <c r="K28" i="11" s="1"/>
  <c r="I29" i="11"/>
  <c r="K29" i="11" s="1"/>
  <c r="I30" i="11"/>
  <c r="K30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7" i="11"/>
  <c r="K37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4" i="11"/>
  <c r="K44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1" i="11"/>
  <c r="K51" i="11" s="1"/>
  <c r="I52" i="11"/>
  <c r="K52" i="11" s="1"/>
  <c r="I53" i="11"/>
  <c r="K53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V6" i="12"/>
  <c r="W54" i="11" l="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 l="1"/>
  <c r="W7" i="11"/>
  <c r="AB7" i="11" l="1"/>
  <c r="Y2" i="11"/>
  <c r="P7" i="11" l="1"/>
  <c r="O7" i="11"/>
  <c r="H5" i="10"/>
  <c r="U7" i="11" l="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P6" i="12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34" i="10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G10" i="9" l="1"/>
  <c r="I10" i="10"/>
  <c r="G10" i="10"/>
  <c r="C10" i="9" l="1"/>
  <c r="E10" i="9" s="1"/>
  <c r="F6" i="12" l="1"/>
  <c r="S6" i="12" s="1"/>
  <c r="C6" i="12"/>
  <c r="Q6" i="12" s="1"/>
  <c r="I6" i="12"/>
  <c r="U6" i="12" s="1"/>
  <c r="L6" i="12"/>
  <c r="W6" i="12" s="1"/>
  <c r="C49" i="11"/>
  <c r="E49" i="11" s="1"/>
  <c r="C26" i="11"/>
  <c r="E26" i="11" s="1"/>
  <c r="C34" i="11"/>
  <c r="C42" i="11"/>
  <c r="E42" i="11" s="1"/>
  <c r="C50" i="11"/>
  <c r="E50" i="11" s="1"/>
  <c r="C17" i="11"/>
  <c r="C11" i="11"/>
  <c r="C35" i="11"/>
  <c r="E35" i="11"/>
  <c r="C43" i="11"/>
  <c r="E43" i="11" s="1"/>
  <c r="C51" i="11"/>
  <c r="E51" i="11" s="1"/>
  <c r="C33" i="11"/>
  <c r="E33" i="11" s="1"/>
  <c r="C10" i="11"/>
  <c r="E10" i="11" s="1"/>
  <c r="C27" i="11"/>
  <c r="E27" i="11" s="1"/>
  <c r="C20" i="11"/>
  <c r="C36" i="11"/>
  <c r="C44" i="11"/>
  <c r="E44" i="11" s="1"/>
  <c r="C52" i="11"/>
  <c r="E52" i="11" s="1"/>
  <c r="F8" i="11"/>
  <c r="H8" i="11" s="1"/>
  <c r="C13" i="11"/>
  <c r="C21" i="11"/>
  <c r="C29" i="11"/>
  <c r="E29" i="11" s="1"/>
  <c r="C37" i="11"/>
  <c r="E37" i="11" s="1"/>
  <c r="C45" i="11"/>
  <c r="E45" i="11" s="1"/>
  <c r="C53" i="11"/>
  <c r="E53" i="11" s="1"/>
  <c r="C9" i="11"/>
  <c r="E9" i="11" s="1"/>
  <c r="C41" i="11"/>
  <c r="E41" i="11" s="1"/>
  <c r="C18" i="11"/>
  <c r="C12" i="11"/>
  <c r="C28" i="11"/>
  <c r="C22" i="11"/>
  <c r="E22" i="11" s="1"/>
  <c r="C23" i="11"/>
  <c r="E23" i="11" s="1"/>
  <c r="C47" i="11"/>
  <c r="C25" i="11"/>
  <c r="E25" i="11" s="1"/>
  <c r="C19" i="11"/>
  <c r="E19" i="11" s="1"/>
  <c r="C14" i="11"/>
  <c r="C30" i="11"/>
  <c r="C38" i="11"/>
  <c r="E38" i="11" s="1"/>
  <c r="C46" i="11"/>
  <c r="E46" i="11" s="1"/>
  <c r="C54" i="11"/>
  <c r="E54" i="11" s="1"/>
  <c r="C15" i="11"/>
  <c r="E15" i="11" s="1"/>
  <c r="C31" i="11"/>
  <c r="E31" i="11" s="1"/>
  <c r="C39" i="11"/>
  <c r="E39" i="11" s="1"/>
  <c r="C8" i="11"/>
  <c r="C16" i="11"/>
  <c r="C24" i="11"/>
  <c r="E24" i="11" s="1"/>
  <c r="C32" i="11"/>
  <c r="E32" i="11" s="1"/>
  <c r="C40" i="11"/>
  <c r="C48" i="11"/>
  <c r="F48" i="11"/>
  <c r="H48" i="11" s="1"/>
  <c r="F40" i="11"/>
  <c r="H40" i="11" s="1"/>
  <c r="F32" i="11"/>
  <c r="H32" i="11" s="1"/>
  <c r="F16" i="11"/>
  <c r="H16" i="11" s="1"/>
  <c r="F53" i="11"/>
  <c r="H53" i="11" s="1"/>
  <c r="F45" i="11"/>
  <c r="F37" i="11"/>
  <c r="H37" i="11" s="1"/>
  <c r="F29" i="11"/>
  <c r="H29" i="11" s="1"/>
  <c r="F21" i="11"/>
  <c r="H21" i="11" s="1"/>
  <c r="F13" i="11"/>
  <c r="H13" i="11" s="1"/>
  <c r="F24" i="11"/>
  <c r="H24" i="11" s="1"/>
  <c r="F50" i="11"/>
  <c r="H50" i="11" s="1"/>
  <c r="F42" i="11"/>
  <c r="F34" i="11"/>
  <c r="H34" i="11" s="1"/>
  <c r="F26" i="11"/>
  <c r="H26" i="11" s="1"/>
  <c r="F18" i="11"/>
  <c r="H18" i="11" s="1"/>
  <c r="F10" i="11"/>
  <c r="B10" i="11" s="1"/>
  <c r="F39" i="11"/>
  <c r="H39" i="11" s="1"/>
  <c r="F31" i="11"/>
  <c r="F23" i="11"/>
  <c r="H23" i="11" s="1"/>
  <c r="F15" i="11"/>
  <c r="H15" i="11" s="1"/>
  <c r="F52" i="11"/>
  <c r="H52" i="11" s="1"/>
  <c r="F44" i="11"/>
  <c r="H44" i="11" s="1"/>
  <c r="F36" i="11"/>
  <c r="H36" i="11" s="1"/>
  <c r="F28" i="11"/>
  <c r="H28" i="11" s="1"/>
  <c r="F20" i="11"/>
  <c r="H20" i="11" s="1"/>
  <c r="F12" i="11"/>
  <c r="H12" i="11" s="1"/>
  <c r="F47" i="11"/>
  <c r="H47" i="11" s="1"/>
  <c r="F33" i="11"/>
  <c r="H33" i="11" s="1"/>
  <c r="F25" i="11"/>
  <c r="F54" i="11"/>
  <c r="F46" i="11"/>
  <c r="H46" i="11" s="1"/>
  <c r="F38" i="11"/>
  <c r="H38" i="11" s="1"/>
  <c r="F30" i="11"/>
  <c r="H30" i="11" s="1"/>
  <c r="F22" i="11"/>
  <c r="H22" i="11" s="1"/>
  <c r="F14" i="11"/>
  <c r="H14" i="11" s="1"/>
  <c r="F49" i="11"/>
  <c r="F41" i="11"/>
  <c r="H41" i="11" s="1"/>
  <c r="F17" i="11"/>
  <c r="H17" i="11" s="1"/>
  <c r="F9" i="11"/>
  <c r="H9" i="11" s="1"/>
  <c r="F51" i="11"/>
  <c r="H51" i="11" s="1"/>
  <c r="F43" i="11"/>
  <c r="H43" i="11" s="1"/>
  <c r="F35" i="11"/>
  <c r="H35" i="11" s="1"/>
  <c r="F27" i="11"/>
  <c r="H27" i="11" s="1"/>
  <c r="F19" i="11"/>
  <c r="H19" i="11" s="1"/>
  <c r="F11" i="11"/>
  <c r="H11" i="11" s="1"/>
  <c r="B6" i="12"/>
  <c r="D6" i="12"/>
  <c r="G6" i="12"/>
  <c r="J6" i="12"/>
  <c r="E6" i="12"/>
  <c r="M6" i="12"/>
  <c r="H6" i="12"/>
  <c r="K6" i="12"/>
  <c r="N6" i="12"/>
  <c r="B45" i="11" l="1"/>
  <c r="B42" i="11"/>
  <c r="B54" i="11"/>
  <c r="B8" i="11"/>
  <c r="B12" i="11"/>
  <c r="B25" i="11"/>
  <c r="B48" i="11"/>
  <c r="B35" i="11"/>
  <c r="B37" i="11"/>
  <c r="B49" i="11"/>
  <c r="B40" i="11"/>
  <c r="B15" i="11"/>
  <c r="B24" i="11"/>
  <c r="H49" i="11"/>
  <c r="B47" i="11"/>
  <c r="H10" i="11"/>
  <c r="B31" i="11"/>
  <c r="B28" i="11"/>
  <c r="E48" i="11"/>
  <c r="B30" i="11"/>
  <c r="B44" i="11"/>
  <c r="B34" i="11"/>
  <c r="H54" i="11"/>
  <c r="H45" i="11"/>
  <c r="B32" i="11"/>
  <c r="B38" i="11"/>
  <c r="B18" i="11"/>
  <c r="B52" i="11"/>
  <c r="H31" i="11"/>
  <c r="B14" i="11"/>
  <c r="B33" i="11"/>
  <c r="B11" i="11"/>
  <c r="B22" i="11"/>
  <c r="B17" i="11"/>
  <c r="B26" i="11"/>
  <c r="H42" i="11"/>
  <c r="E40" i="11"/>
  <c r="B16" i="11"/>
  <c r="E28" i="11"/>
  <c r="B21" i="11"/>
  <c r="B36" i="11"/>
  <c r="B51" i="11"/>
  <c r="B53" i="11"/>
  <c r="B13" i="11"/>
  <c r="B20" i="11"/>
  <c r="E47" i="11"/>
  <c r="B43" i="11"/>
  <c r="E34" i="11"/>
  <c r="E16" i="11"/>
  <c r="B39" i="11"/>
  <c r="E30" i="11"/>
  <c r="B19" i="11"/>
  <c r="E12" i="11"/>
  <c r="B41" i="11"/>
  <c r="E21" i="11"/>
  <c r="F7" i="11"/>
  <c r="H7" i="11" s="1"/>
  <c r="E36" i="11"/>
  <c r="B27" i="11"/>
  <c r="E11" i="11"/>
  <c r="B50" i="11"/>
  <c r="C7" i="11"/>
  <c r="H25" i="11"/>
  <c r="B23" i="11"/>
  <c r="B29" i="11"/>
  <c r="E8" i="11"/>
  <c r="E14" i="11"/>
  <c r="E18" i="11"/>
  <c r="B9" i="11"/>
  <c r="E13" i="11"/>
  <c r="E20" i="11"/>
  <c r="E17" i="11"/>
  <c r="B46" i="11"/>
  <c r="E7" i="11" l="1"/>
  <c r="B7" i="11"/>
</calcChain>
</file>

<file path=xl/sharedStrings.xml><?xml version="1.0" encoding="utf-8"?>
<sst xmlns="http://schemas.openxmlformats.org/spreadsheetml/2006/main" count="366" uniqueCount="160">
  <si>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</si>
  <si>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</si>
  <si>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</si>
  <si>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</si>
  <si>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</si>
  <si>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</si>
  <si>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</si>
  <si>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</si>
  <si>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</si>
  <si>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</si>
  <si>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</si>
  <si>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</si>
  <si>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</si>
  <si>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</si>
  <si>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</si>
  <si>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</si>
  <si>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</si>
  <si>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</si>
  <si>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</si>
  <si>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</si>
  <si>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</si>
  <si>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</si>
  <si>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</si>
  <si>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</si>
  <si>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</si>
  <si>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</si>
  <si>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</si>
  <si>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</si>
  <si>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</si>
  <si>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</si>
  <si>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</si>
  <si>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</si>
  <si>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</si>
  <si>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</si>
  <si>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</si>
  <si>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</si>
  <si>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</si>
  <si>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</si>
  <si>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</si>
  <si>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</si>
  <si>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</si>
  <si>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</si>
  <si>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</si>
  <si>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</si>
  <si>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</si>
  <si>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</si>
  <si>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</si>
  <si>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</si>
  <si>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</si>
  <si>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</si>
  <si>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</si>
  <si>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</si>
  <si>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</si>
  <si>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</si>
  <si>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</si>
  <si>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</si>
  <si>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</si>
  <si>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</si>
  <si>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</si>
  <si>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</si>
  <si>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</si>
  <si>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</si>
  <si>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</si>
  <si>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</si>
  <si>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</si>
  <si>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</si>
  <si>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</si>
  <si>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</si>
  <si>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</si>
  <si>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</si>
  <si>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</si>
  <si>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</si>
  <si>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</si>
  <si>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</si>
  <si>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</si>
  <si>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</si>
  <si>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</si>
  <si>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</si>
  <si>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</si>
  <si>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</si>
  <si>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</si>
  <si>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</si>
  <si>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</si>
  <si>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</si>
  <si>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</si>
  <si>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</si>
  <si>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</si>
  <si>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</si>
  <si>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</si>
  <si>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</si>
  <si>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</si>
  <si>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</si>
  <si>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</si>
  <si>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</si>
  <si>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</si>
  <si>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</si>
  <si>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</si>
  <si>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</si>
  <si>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</si>
  <si>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</si>
  <si>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</si>
  <si>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</si>
  <si>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</si>
  <si>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</si>
  <si>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</si>
  <si>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</si>
  <si>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</si>
  <si>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</si>
  <si>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</si>
  <si>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</si>
  <si>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</si>
  <si>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</si>
  <si>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</si>
  <si>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</si>
  <si>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</si>
  <si>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</si>
  <si>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</si>
  <si>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</si>
  <si>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</si>
  <si>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</si>
  <si>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</si>
  <si>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</si>
  <si>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</si>
  <si>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</si>
  <si>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</si>
  <si>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</si>
  <si>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</si>
  <si>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</si>
  <si>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</si>
  <si>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</si>
  <si>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</si>
  <si>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</si>
  <si>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</si>
  <si>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</si>
  <si>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</si>
  <si>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</si>
  <si>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</si>
  <si>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</si>
  <si>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</si>
  <si>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</si>
  <si>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</si>
  <si>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</si>
  <si>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</si>
  <si>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</si>
  <si>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</si>
  <si>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</si>
  <si>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</si>
  <si>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</si>
  <si>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</si>
  <si>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</si>
  <si>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</si>
  <si>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</si>
  <si>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</si>
  <si>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</si>
  <si>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</si>
  <si>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</si>
  <si>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</si>
  <si>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</si>
  <si>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</si>
  <si>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直近7日間</t>
    <rPh sb="3" eb="5">
      <t>ニチカン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</si>
</sst>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0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F5" sqref="F5:G5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44834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159</v>
      </c>
      <c r="G5" s="92"/>
      <c r="H5" s="93">
        <v>44833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82323038</v>
      </c>
      <c r="D10" s="21">
        <f>SUM(D11:D57)</f>
        <v>3974</v>
      </c>
      <c r="E10" s="11">
        <f>(C10-D10)/$B10</f>
        <v>0.65374767059043348</v>
      </c>
      <c r="F10" s="21">
        <f>SUM(F11:F57)</f>
        <v>178232</v>
      </c>
      <c r="G10" s="11">
        <f>F10/$B10</f>
        <v>1.4154528630776725E-3</v>
      </c>
      <c r="H10" s="21">
        <f>SUM(H11:H57)</f>
        <v>21712</v>
      </c>
      <c r="I10" s="11">
        <f>H10/$B10</f>
        <v>1.7242870283194051E-4</v>
      </c>
    </row>
    <row r="11" spans="1:9" x14ac:dyDescent="0.45">
      <c r="A11" s="12" t="s">
        <v>12</v>
      </c>
      <c r="B11" s="20">
        <v>5181747</v>
      </c>
      <c r="C11" s="21">
        <v>3512061</v>
      </c>
      <c r="D11" s="21">
        <v>77</v>
      </c>
      <c r="E11" s="11">
        <f t="shared" ref="E11:E57" si="0">(C11-D11)/$B11</f>
        <v>0.67776060853607867</v>
      </c>
      <c r="F11" s="21">
        <v>8840</v>
      </c>
      <c r="G11" s="11">
        <f t="shared" ref="G11:G57" si="1">F11/$B11</f>
        <v>1.7059883471732603E-3</v>
      </c>
      <c r="H11" s="21">
        <v>1234</v>
      </c>
      <c r="I11" s="11">
        <f>H11/$B11</f>
        <v>2.3814362221852978E-4</v>
      </c>
    </row>
    <row r="12" spans="1:9" x14ac:dyDescent="0.45">
      <c r="A12" s="12" t="s">
        <v>13</v>
      </c>
      <c r="B12" s="20">
        <v>1242614</v>
      </c>
      <c r="C12" s="21">
        <v>899616</v>
      </c>
      <c r="D12" s="21">
        <v>41</v>
      </c>
      <c r="E12" s="11">
        <f t="shared" si="0"/>
        <v>0.72393760250568562</v>
      </c>
      <c r="F12" s="21">
        <v>1844</v>
      </c>
      <c r="G12" s="11">
        <f t="shared" si="1"/>
        <v>1.4839684729127469E-3</v>
      </c>
      <c r="H12" s="21">
        <v>236</v>
      </c>
      <c r="I12" s="11">
        <f t="shared" ref="I12:I57" si="2">H12/$B12</f>
        <v>1.8992221236844266E-4</v>
      </c>
    </row>
    <row r="13" spans="1:9" x14ac:dyDescent="0.45">
      <c r="A13" s="12" t="s">
        <v>14</v>
      </c>
      <c r="B13" s="20">
        <v>1206138</v>
      </c>
      <c r="C13" s="21">
        <v>887931</v>
      </c>
      <c r="D13" s="21">
        <v>60</v>
      </c>
      <c r="E13" s="11">
        <f t="shared" si="0"/>
        <v>0.7361272093243062</v>
      </c>
      <c r="F13" s="21">
        <v>2000</v>
      </c>
      <c r="G13" s="11">
        <f t="shared" si="1"/>
        <v>1.6581850501352249E-3</v>
      </c>
      <c r="H13" s="21">
        <v>256</v>
      </c>
      <c r="I13" s="11">
        <f t="shared" si="2"/>
        <v>2.1224768641730881E-4</v>
      </c>
    </row>
    <row r="14" spans="1:9" x14ac:dyDescent="0.45">
      <c r="A14" s="12" t="s">
        <v>15</v>
      </c>
      <c r="B14" s="20">
        <v>2268244</v>
      </c>
      <c r="C14" s="21">
        <v>1555489</v>
      </c>
      <c r="D14" s="21">
        <v>29</v>
      </c>
      <c r="E14" s="11">
        <f t="shared" si="0"/>
        <v>0.6857551480352202</v>
      </c>
      <c r="F14" s="21">
        <v>3546</v>
      </c>
      <c r="G14" s="11">
        <f t="shared" si="1"/>
        <v>1.5633238752091926E-3</v>
      </c>
      <c r="H14" s="21">
        <v>671</v>
      </c>
      <c r="I14" s="11">
        <f t="shared" si="2"/>
        <v>2.9582355337432831E-4</v>
      </c>
    </row>
    <row r="15" spans="1:9" x14ac:dyDescent="0.45">
      <c r="A15" s="12" t="s">
        <v>16</v>
      </c>
      <c r="B15" s="20">
        <v>956417</v>
      </c>
      <c r="C15" s="21">
        <v>733785</v>
      </c>
      <c r="D15" s="21">
        <v>5</v>
      </c>
      <c r="E15" s="11">
        <f t="shared" si="0"/>
        <v>0.76721764669594961</v>
      </c>
      <c r="F15" s="21">
        <v>1648</v>
      </c>
      <c r="G15" s="11">
        <f t="shared" si="1"/>
        <v>1.7230977701149185E-3</v>
      </c>
      <c r="H15" s="21">
        <v>192</v>
      </c>
      <c r="I15" s="11">
        <f t="shared" si="2"/>
        <v>2.0074925477067012E-4</v>
      </c>
    </row>
    <row r="16" spans="1:9" x14ac:dyDescent="0.45">
      <c r="A16" s="12" t="s">
        <v>17</v>
      </c>
      <c r="B16" s="20">
        <v>1056157</v>
      </c>
      <c r="C16" s="21">
        <v>784908</v>
      </c>
      <c r="D16" s="21">
        <v>41</v>
      </c>
      <c r="E16" s="11">
        <f t="shared" si="0"/>
        <v>0.74313478015105705</v>
      </c>
      <c r="F16" s="21">
        <v>1869</v>
      </c>
      <c r="G16" s="11">
        <f t="shared" si="1"/>
        <v>1.7696232662378793E-3</v>
      </c>
      <c r="H16" s="21">
        <v>332</v>
      </c>
      <c r="I16" s="11">
        <f t="shared" si="2"/>
        <v>3.1434720406151739E-4</v>
      </c>
    </row>
    <row r="17" spans="1:9" x14ac:dyDescent="0.45">
      <c r="A17" s="12" t="s">
        <v>18</v>
      </c>
      <c r="B17" s="20">
        <v>1840525</v>
      </c>
      <c r="C17" s="21">
        <v>1330945</v>
      </c>
      <c r="D17" s="21">
        <v>86</v>
      </c>
      <c r="E17" s="11">
        <f t="shared" si="0"/>
        <v>0.72308661930699125</v>
      </c>
      <c r="F17" s="21">
        <v>3266</v>
      </c>
      <c r="G17" s="11">
        <f t="shared" si="1"/>
        <v>1.7744936906589153E-3</v>
      </c>
      <c r="H17" s="21">
        <v>356</v>
      </c>
      <c r="I17" s="11">
        <f t="shared" si="2"/>
        <v>1.9342307222124122E-4</v>
      </c>
    </row>
    <row r="18" spans="1:9" x14ac:dyDescent="0.45">
      <c r="A18" s="12" t="s">
        <v>19</v>
      </c>
      <c r="B18" s="20">
        <v>2890374</v>
      </c>
      <c r="C18" s="21">
        <v>2010605</v>
      </c>
      <c r="D18" s="21">
        <v>49</v>
      </c>
      <c r="E18" s="11">
        <f t="shared" si="0"/>
        <v>0.69560409829316205</v>
      </c>
      <c r="F18" s="21">
        <v>4985</v>
      </c>
      <c r="G18" s="11">
        <f t="shared" si="1"/>
        <v>1.724690299594447E-3</v>
      </c>
      <c r="H18" s="21">
        <v>501</v>
      </c>
      <c r="I18" s="11">
        <f t="shared" si="2"/>
        <v>1.7333396992915104E-4</v>
      </c>
    </row>
    <row r="19" spans="1:9" x14ac:dyDescent="0.45">
      <c r="A19" s="12" t="s">
        <v>20</v>
      </c>
      <c r="B19" s="20">
        <v>1942493</v>
      </c>
      <c r="C19" s="21">
        <v>1340351</v>
      </c>
      <c r="D19" s="21">
        <v>43</v>
      </c>
      <c r="E19" s="11">
        <f t="shared" si="0"/>
        <v>0.6899937348551578</v>
      </c>
      <c r="F19" s="21">
        <v>3154</v>
      </c>
      <c r="G19" s="11">
        <f t="shared" si="1"/>
        <v>1.6236866748039762E-3</v>
      </c>
      <c r="H19" s="21">
        <v>354</v>
      </c>
      <c r="I19" s="11">
        <f t="shared" si="2"/>
        <v>1.8224003896024336E-4</v>
      </c>
    </row>
    <row r="20" spans="1:9" x14ac:dyDescent="0.45">
      <c r="A20" s="12" t="s">
        <v>21</v>
      </c>
      <c r="B20" s="20">
        <v>1943567</v>
      </c>
      <c r="C20" s="21">
        <v>1311147</v>
      </c>
      <c r="D20" s="21">
        <v>46</v>
      </c>
      <c r="E20" s="11">
        <f t="shared" si="0"/>
        <v>0.67458492555183336</v>
      </c>
      <c r="F20" s="21">
        <v>3283</v>
      </c>
      <c r="G20" s="11">
        <f t="shared" si="1"/>
        <v>1.6891622465291909E-3</v>
      </c>
      <c r="H20" s="21">
        <v>391</v>
      </c>
      <c r="I20" s="11">
        <f t="shared" si="2"/>
        <v>2.0117649661678758E-4</v>
      </c>
    </row>
    <row r="21" spans="1:9" x14ac:dyDescent="0.45">
      <c r="A21" s="12" t="s">
        <v>22</v>
      </c>
      <c r="B21" s="20">
        <v>7385810</v>
      </c>
      <c r="C21" s="21">
        <v>4877211</v>
      </c>
      <c r="D21" s="21">
        <v>139</v>
      </c>
      <c r="E21" s="11">
        <f t="shared" si="0"/>
        <v>0.66033001119714696</v>
      </c>
      <c r="F21" s="21">
        <v>11779</v>
      </c>
      <c r="G21" s="11">
        <f t="shared" si="1"/>
        <v>1.5948149221277016E-3</v>
      </c>
      <c r="H21" s="21">
        <v>1006</v>
      </c>
      <c r="I21" s="11">
        <f t="shared" si="2"/>
        <v>1.3620713232536446E-4</v>
      </c>
    </row>
    <row r="22" spans="1:9" x14ac:dyDescent="0.45">
      <c r="A22" s="12" t="s">
        <v>23</v>
      </c>
      <c r="B22" s="20">
        <v>6310821</v>
      </c>
      <c r="C22" s="21">
        <v>4240386</v>
      </c>
      <c r="D22" s="21">
        <v>228</v>
      </c>
      <c r="E22" s="11">
        <f t="shared" si="0"/>
        <v>0.67188690663227491</v>
      </c>
      <c r="F22" s="21">
        <v>9802</v>
      </c>
      <c r="G22" s="11">
        <f t="shared" si="1"/>
        <v>1.5532052010348574E-3</v>
      </c>
      <c r="H22" s="21">
        <v>905</v>
      </c>
      <c r="I22" s="11">
        <f t="shared" si="2"/>
        <v>1.4340447938548725E-4</v>
      </c>
    </row>
    <row r="23" spans="1:9" x14ac:dyDescent="0.45">
      <c r="A23" s="12" t="s">
        <v>24</v>
      </c>
      <c r="B23" s="20">
        <v>13794837</v>
      </c>
      <c r="C23" s="21">
        <v>8816937</v>
      </c>
      <c r="D23" s="21">
        <v>583</v>
      </c>
      <c r="E23" s="11">
        <f t="shared" si="0"/>
        <v>0.6391053406430246</v>
      </c>
      <c r="F23" s="21">
        <v>19150</v>
      </c>
      <c r="G23" s="11">
        <f t="shared" si="1"/>
        <v>1.3882005274872041E-3</v>
      </c>
      <c r="H23" s="21">
        <v>2721</v>
      </c>
      <c r="I23" s="11">
        <f t="shared" si="2"/>
        <v>1.9724770941476148E-4</v>
      </c>
    </row>
    <row r="24" spans="1:9" x14ac:dyDescent="0.45">
      <c r="A24" s="12" t="s">
        <v>25</v>
      </c>
      <c r="B24" s="20">
        <v>9215144</v>
      </c>
      <c r="C24" s="21">
        <v>6009111</v>
      </c>
      <c r="D24" s="21">
        <v>296</v>
      </c>
      <c r="E24" s="11">
        <f t="shared" si="0"/>
        <v>0.65205871986373731</v>
      </c>
      <c r="F24" s="21">
        <v>12934</v>
      </c>
      <c r="G24" s="11">
        <f t="shared" si="1"/>
        <v>1.403559184750667E-3</v>
      </c>
      <c r="H24" s="21">
        <v>1557</v>
      </c>
      <c r="I24" s="11">
        <f t="shared" si="2"/>
        <v>1.6896100592676578E-4</v>
      </c>
    </row>
    <row r="25" spans="1:9" x14ac:dyDescent="0.45">
      <c r="A25" s="12" t="s">
        <v>26</v>
      </c>
      <c r="B25" s="20">
        <v>2188274</v>
      </c>
      <c r="C25" s="21">
        <v>1608650</v>
      </c>
      <c r="D25" s="21">
        <v>5</v>
      </c>
      <c r="E25" s="11">
        <f t="shared" si="0"/>
        <v>0.73512046480468163</v>
      </c>
      <c r="F25" s="21">
        <v>2963</v>
      </c>
      <c r="G25" s="11">
        <f t="shared" si="1"/>
        <v>1.3540351893775642E-3</v>
      </c>
      <c r="H25" s="21">
        <v>341</v>
      </c>
      <c r="I25" s="11">
        <f t="shared" si="2"/>
        <v>1.5583057697527824E-4</v>
      </c>
    </row>
    <row r="26" spans="1:9" x14ac:dyDescent="0.45">
      <c r="A26" s="12" t="s">
        <v>27</v>
      </c>
      <c r="B26" s="20">
        <v>1037280</v>
      </c>
      <c r="C26" s="21">
        <v>724632</v>
      </c>
      <c r="D26" s="21">
        <v>10</v>
      </c>
      <c r="E26" s="11">
        <f t="shared" si="0"/>
        <v>0.69857897578281658</v>
      </c>
      <c r="F26" s="21">
        <v>1064</v>
      </c>
      <c r="G26" s="11">
        <f t="shared" si="1"/>
        <v>1.0257596791608823E-3</v>
      </c>
      <c r="H26" s="21">
        <v>117</v>
      </c>
      <c r="I26" s="11">
        <f t="shared" si="2"/>
        <v>1.1279500231374363E-4</v>
      </c>
    </row>
    <row r="27" spans="1:9" x14ac:dyDescent="0.45">
      <c r="A27" s="12" t="s">
        <v>28</v>
      </c>
      <c r="B27" s="20">
        <v>1124501</v>
      </c>
      <c r="C27" s="21">
        <v>747259</v>
      </c>
      <c r="D27" s="21">
        <v>54</v>
      </c>
      <c r="E27" s="11">
        <f t="shared" si="0"/>
        <v>0.66447695466700341</v>
      </c>
      <c r="F27" s="21">
        <v>1742</v>
      </c>
      <c r="G27" s="11">
        <f t="shared" si="1"/>
        <v>1.5491315703587635E-3</v>
      </c>
      <c r="H27" s="21">
        <v>200</v>
      </c>
      <c r="I27" s="11">
        <f t="shared" si="2"/>
        <v>1.7785666709055838E-4</v>
      </c>
    </row>
    <row r="28" spans="1:9" x14ac:dyDescent="0.45">
      <c r="A28" s="12" t="s">
        <v>29</v>
      </c>
      <c r="B28" s="20">
        <v>767548</v>
      </c>
      <c r="C28" s="21">
        <v>521608</v>
      </c>
      <c r="D28" s="21">
        <v>50</v>
      </c>
      <c r="E28" s="11">
        <f t="shared" si="0"/>
        <v>0.67951190023294961</v>
      </c>
      <c r="F28" s="21">
        <v>1295</v>
      </c>
      <c r="G28" s="11">
        <f t="shared" si="1"/>
        <v>1.6871908988102373E-3</v>
      </c>
      <c r="H28" s="21">
        <v>266</v>
      </c>
      <c r="I28" s="11">
        <f t="shared" si="2"/>
        <v>3.4655813056642709E-4</v>
      </c>
    </row>
    <row r="29" spans="1:9" x14ac:dyDescent="0.45">
      <c r="A29" s="12" t="s">
        <v>30</v>
      </c>
      <c r="B29" s="20">
        <v>816231</v>
      </c>
      <c r="C29" s="21">
        <v>548423</v>
      </c>
      <c r="D29" s="21">
        <v>6</v>
      </c>
      <c r="E29" s="11">
        <f t="shared" si="0"/>
        <v>0.67188945286322133</v>
      </c>
      <c r="F29" s="21">
        <v>1037</v>
      </c>
      <c r="G29" s="11">
        <f t="shared" si="1"/>
        <v>1.2704736771820722E-3</v>
      </c>
      <c r="H29" s="21">
        <v>295</v>
      </c>
      <c r="I29" s="11">
        <f t="shared" si="2"/>
        <v>3.6141729485893089E-4</v>
      </c>
    </row>
    <row r="30" spans="1:9" x14ac:dyDescent="0.45">
      <c r="A30" s="12" t="s">
        <v>31</v>
      </c>
      <c r="B30" s="20">
        <v>2056494</v>
      </c>
      <c r="C30" s="21">
        <v>1445259</v>
      </c>
      <c r="D30" s="21">
        <v>19</v>
      </c>
      <c r="E30" s="11">
        <f t="shared" si="0"/>
        <v>0.7027688872420732</v>
      </c>
      <c r="F30" s="21">
        <v>2944</v>
      </c>
      <c r="G30" s="11">
        <f t="shared" si="1"/>
        <v>1.4315626498302451E-3</v>
      </c>
      <c r="H30" s="21">
        <v>670</v>
      </c>
      <c r="I30" s="11">
        <f t="shared" si="2"/>
        <v>3.2579720631326911E-4</v>
      </c>
    </row>
    <row r="31" spans="1:9" x14ac:dyDescent="0.45">
      <c r="A31" s="12" t="s">
        <v>32</v>
      </c>
      <c r="B31" s="20">
        <v>1996605</v>
      </c>
      <c r="C31" s="21">
        <v>1355298</v>
      </c>
      <c r="D31" s="21">
        <v>43</v>
      </c>
      <c r="E31" s="11">
        <f t="shared" si="0"/>
        <v>0.67877972858928026</v>
      </c>
      <c r="F31" s="21">
        <v>2555</v>
      </c>
      <c r="G31" s="11">
        <f t="shared" si="1"/>
        <v>1.2796722436335679E-3</v>
      </c>
      <c r="H31" s="21">
        <v>200</v>
      </c>
      <c r="I31" s="11">
        <f t="shared" si="2"/>
        <v>1.0017003864059241E-4</v>
      </c>
    </row>
    <row r="32" spans="1:9" x14ac:dyDescent="0.45">
      <c r="A32" s="12" t="s">
        <v>33</v>
      </c>
      <c r="B32" s="20">
        <v>3658300</v>
      </c>
      <c r="C32" s="21">
        <v>2478355</v>
      </c>
      <c r="D32" s="21">
        <v>54</v>
      </c>
      <c r="E32" s="11">
        <f t="shared" si="0"/>
        <v>0.67744608151327124</v>
      </c>
      <c r="F32" s="21">
        <v>5414</v>
      </c>
      <c r="G32" s="11">
        <f t="shared" si="1"/>
        <v>1.4799223683131509E-3</v>
      </c>
      <c r="H32" s="21">
        <v>470</v>
      </c>
      <c r="I32" s="11">
        <f t="shared" si="2"/>
        <v>1.2847497471503156E-4</v>
      </c>
    </row>
    <row r="33" spans="1:9" x14ac:dyDescent="0.45">
      <c r="A33" s="12" t="s">
        <v>34</v>
      </c>
      <c r="B33" s="20">
        <v>7528445</v>
      </c>
      <c r="C33" s="21">
        <v>4666227</v>
      </c>
      <c r="D33" s="21">
        <v>156</v>
      </c>
      <c r="E33" s="11">
        <f t="shared" si="0"/>
        <v>0.61979213502921249</v>
      </c>
      <c r="F33" s="21">
        <v>8535</v>
      </c>
      <c r="G33" s="11">
        <f t="shared" si="1"/>
        <v>1.1337002528410581E-3</v>
      </c>
      <c r="H33" s="21">
        <v>1039</v>
      </c>
      <c r="I33" s="11">
        <f t="shared" si="2"/>
        <v>1.3800990775651546E-4</v>
      </c>
    </row>
    <row r="34" spans="1:9" x14ac:dyDescent="0.45">
      <c r="A34" s="12" t="s">
        <v>35</v>
      </c>
      <c r="B34" s="20">
        <v>1784880</v>
      </c>
      <c r="C34" s="21">
        <v>1177370</v>
      </c>
      <c r="D34" s="21">
        <v>45</v>
      </c>
      <c r="E34" s="11">
        <f t="shared" si="0"/>
        <v>0.65961016987136389</v>
      </c>
      <c r="F34" s="21">
        <v>2625</v>
      </c>
      <c r="G34" s="11">
        <f t="shared" si="1"/>
        <v>1.4706871050154632E-3</v>
      </c>
      <c r="H34" s="21">
        <v>347</v>
      </c>
      <c r="I34" s="11">
        <f t="shared" si="2"/>
        <v>1.9441082873918695E-4</v>
      </c>
    </row>
    <row r="35" spans="1:9" x14ac:dyDescent="0.45">
      <c r="A35" s="12" t="s">
        <v>36</v>
      </c>
      <c r="B35" s="20">
        <v>1415176</v>
      </c>
      <c r="C35" s="21">
        <v>904691</v>
      </c>
      <c r="D35" s="21">
        <v>16</v>
      </c>
      <c r="E35" s="11">
        <f t="shared" si="0"/>
        <v>0.63926677671187193</v>
      </c>
      <c r="F35" s="21">
        <v>1414</v>
      </c>
      <c r="G35" s="11">
        <f t="shared" si="1"/>
        <v>9.9916900795378092E-4</v>
      </c>
      <c r="H35" s="21">
        <v>94</v>
      </c>
      <c r="I35" s="11">
        <f t="shared" si="2"/>
        <v>6.642283362634754E-5</v>
      </c>
    </row>
    <row r="36" spans="1:9" x14ac:dyDescent="0.45">
      <c r="A36" s="12" t="s">
        <v>37</v>
      </c>
      <c r="B36" s="20">
        <v>2511426</v>
      </c>
      <c r="C36" s="21">
        <v>1568662</v>
      </c>
      <c r="D36" s="21">
        <v>77</v>
      </c>
      <c r="E36" s="11">
        <f t="shared" si="0"/>
        <v>0.62457942220873719</v>
      </c>
      <c r="F36" s="21">
        <v>3503</v>
      </c>
      <c r="G36" s="11">
        <f t="shared" si="1"/>
        <v>1.394825091402255E-3</v>
      </c>
      <c r="H36" s="21">
        <v>261</v>
      </c>
      <c r="I36" s="11">
        <f t="shared" si="2"/>
        <v>1.0392502108363933E-4</v>
      </c>
    </row>
    <row r="37" spans="1:9" x14ac:dyDescent="0.45">
      <c r="A37" s="12" t="s">
        <v>38</v>
      </c>
      <c r="B37" s="20">
        <v>8800726</v>
      </c>
      <c r="C37" s="21">
        <v>5175545</v>
      </c>
      <c r="D37" s="21">
        <v>489</v>
      </c>
      <c r="E37" s="11">
        <f t="shared" si="0"/>
        <v>0.58802603330679759</v>
      </c>
      <c r="F37" s="21">
        <v>10440</v>
      </c>
      <c r="G37" s="11">
        <f t="shared" si="1"/>
        <v>1.1862657694376578E-3</v>
      </c>
      <c r="H37" s="21">
        <v>1429</v>
      </c>
      <c r="I37" s="11">
        <f t="shared" si="2"/>
        <v>1.6237296786651465E-4</v>
      </c>
    </row>
    <row r="38" spans="1:9" x14ac:dyDescent="0.45">
      <c r="A38" s="12" t="s">
        <v>39</v>
      </c>
      <c r="B38" s="20">
        <v>5488603</v>
      </c>
      <c r="C38" s="21">
        <v>3435221</v>
      </c>
      <c r="D38" s="21">
        <v>87</v>
      </c>
      <c r="E38" s="11">
        <f t="shared" si="0"/>
        <v>0.62586672783584452</v>
      </c>
      <c r="F38" s="21">
        <v>7837</v>
      </c>
      <c r="G38" s="11">
        <f t="shared" si="1"/>
        <v>1.4278678927953068E-3</v>
      </c>
      <c r="H38" s="21">
        <v>808</v>
      </c>
      <c r="I38" s="11">
        <f t="shared" si="2"/>
        <v>1.4721414538453593E-4</v>
      </c>
    </row>
    <row r="39" spans="1:9" x14ac:dyDescent="0.45">
      <c r="A39" s="12" t="s">
        <v>40</v>
      </c>
      <c r="B39" s="20">
        <v>1335166</v>
      </c>
      <c r="C39" s="21">
        <v>866567</v>
      </c>
      <c r="D39" s="21">
        <v>44</v>
      </c>
      <c r="E39" s="11">
        <f t="shared" si="0"/>
        <v>0.64900019922616359</v>
      </c>
      <c r="F39" s="21">
        <v>1644</v>
      </c>
      <c r="G39" s="11">
        <f t="shared" si="1"/>
        <v>1.2313075677481303E-3</v>
      </c>
      <c r="H39" s="21">
        <v>202</v>
      </c>
      <c r="I39" s="11">
        <f t="shared" si="2"/>
        <v>1.5129204907854155E-4</v>
      </c>
    </row>
    <row r="40" spans="1:9" x14ac:dyDescent="0.45">
      <c r="A40" s="12" t="s">
        <v>41</v>
      </c>
      <c r="B40" s="20">
        <v>934751</v>
      </c>
      <c r="C40" s="21">
        <v>606887</v>
      </c>
      <c r="D40" s="21">
        <v>16</v>
      </c>
      <c r="E40" s="11">
        <f t="shared" si="0"/>
        <v>0.64923279033667791</v>
      </c>
      <c r="F40" s="21">
        <v>887</v>
      </c>
      <c r="G40" s="11">
        <f t="shared" si="1"/>
        <v>9.4891580752521265E-4</v>
      </c>
      <c r="H40" s="21">
        <v>87</v>
      </c>
      <c r="I40" s="11">
        <f t="shared" si="2"/>
        <v>9.3072914605065951E-5</v>
      </c>
    </row>
    <row r="41" spans="1:9" x14ac:dyDescent="0.45">
      <c r="A41" s="12" t="s">
        <v>42</v>
      </c>
      <c r="B41" s="20">
        <v>551609</v>
      </c>
      <c r="C41" s="21">
        <v>357906</v>
      </c>
      <c r="D41" s="21">
        <v>1</v>
      </c>
      <c r="E41" s="11">
        <f t="shared" si="0"/>
        <v>0.64883821692539467</v>
      </c>
      <c r="F41" s="21">
        <v>828</v>
      </c>
      <c r="G41" s="11">
        <f t="shared" si="1"/>
        <v>1.5010632531376391E-3</v>
      </c>
      <c r="H41" s="21">
        <v>62</v>
      </c>
      <c r="I41" s="11">
        <f t="shared" si="2"/>
        <v>1.1239845615281839E-4</v>
      </c>
    </row>
    <row r="42" spans="1:9" x14ac:dyDescent="0.45">
      <c r="A42" s="12" t="s">
        <v>43</v>
      </c>
      <c r="B42" s="20">
        <v>666176</v>
      </c>
      <c r="C42" s="21">
        <v>460562</v>
      </c>
      <c r="D42" s="21">
        <v>12</v>
      </c>
      <c r="E42" s="11">
        <f t="shared" si="0"/>
        <v>0.69133382169276592</v>
      </c>
      <c r="F42" s="21">
        <v>1025</v>
      </c>
      <c r="G42" s="11">
        <f t="shared" si="1"/>
        <v>1.5386324334710347E-3</v>
      </c>
      <c r="H42" s="21">
        <v>122</v>
      </c>
      <c r="I42" s="11">
        <f t="shared" si="2"/>
        <v>1.8313478720338169E-4</v>
      </c>
    </row>
    <row r="43" spans="1:9" x14ac:dyDescent="0.45">
      <c r="A43" s="12" t="s">
        <v>44</v>
      </c>
      <c r="B43" s="20">
        <v>1879187</v>
      </c>
      <c r="C43" s="21">
        <v>1216657</v>
      </c>
      <c r="D43" s="21">
        <v>36</v>
      </c>
      <c r="E43" s="11">
        <f t="shared" si="0"/>
        <v>0.64741880398278617</v>
      </c>
      <c r="F43" s="21">
        <v>3155</v>
      </c>
      <c r="G43" s="11">
        <f t="shared" si="1"/>
        <v>1.6789175318901205E-3</v>
      </c>
      <c r="H43" s="21">
        <v>402</v>
      </c>
      <c r="I43" s="11">
        <f t="shared" si="2"/>
        <v>2.1392229724875704E-4</v>
      </c>
    </row>
    <row r="44" spans="1:9" x14ac:dyDescent="0.45">
      <c r="A44" s="12" t="s">
        <v>45</v>
      </c>
      <c r="B44" s="20">
        <v>2788648</v>
      </c>
      <c r="C44" s="21">
        <v>1759975</v>
      </c>
      <c r="D44" s="21">
        <v>28</v>
      </c>
      <c r="E44" s="11">
        <f t="shared" si="0"/>
        <v>0.63111120514313745</v>
      </c>
      <c r="F44" s="21">
        <v>3130</v>
      </c>
      <c r="G44" s="11">
        <f t="shared" si="1"/>
        <v>1.1224077043786092E-3</v>
      </c>
      <c r="H44" s="21">
        <v>299</v>
      </c>
      <c r="I44" s="11">
        <f t="shared" si="2"/>
        <v>1.0722041648856363E-4</v>
      </c>
    </row>
    <row r="45" spans="1:9" x14ac:dyDescent="0.45">
      <c r="A45" s="12" t="s">
        <v>46</v>
      </c>
      <c r="B45" s="20">
        <v>1340431</v>
      </c>
      <c r="C45" s="21">
        <v>923777</v>
      </c>
      <c r="D45" s="21">
        <v>56</v>
      </c>
      <c r="E45" s="11">
        <f t="shared" si="0"/>
        <v>0.68912237929442099</v>
      </c>
      <c r="F45" s="21">
        <v>1418</v>
      </c>
      <c r="G45" s="11">
        <f t="shared" si="1"/>
        <v>1.0578687004403808E-3</v>
      </c>
      <c r="H45" s="21">
        <v>120</v>
      </c>
      <c r="I45" s="11">
        <f t="shared" si="2"/>
        <v>8.9523444324996965E-5</v>
      </c>
    </row>
    <row r="46" spans="1:9" x14ac:dyDescent="0.45">
      <c r="A46" s="12" t="s">
        <v>47</v>
      </c>
      <c r="B46" s="20">
        <v>726558</v>
      </c>
      <c r="C46" s="21">
        <v>487032</v>
      </c>
      <c r="D46" s="21">
        <v>3</v>
      </c>
      <c r="E46" s="11">
        <f t="shared" si="0"/>
        <v>0.67032363555283958</v>
      </c>
      <c r="F46" s="21">
        <v>672</v>
      </c>
      <c r="G46" s="11">
        <f t="shared" si="1"/>
        <v>9.2490895427481358E-4</v>
      </c>
      <c r="H46" s="21">
        <v>115</v>
      </c>
      <c r="I46" s="11">
        <f t="shared" si="2"/>
        <v>1.5828055021071958E-4</v>
      </c>
    </row>
    <row r="47" spans="1:9" x14ac:dyDescent="0.45">
      <c r="A47" s="12" t="s">
        <v>48</v>
      </c>
      <c r="B47" s="20">
        <v>964857</v>
      </c>
      <c r="C47" s="21">
        <v>625250</v>
      </c>
      <c r="D47" s="21">
        <v>14</v>
      </c>
      <c r="E47" s="11">
        <f t="shared" si="0"/>
        <v>0.64800897956899317</v>
      </c>
      <c r="F47" s="21">
        <v>1099</v>
      </c>
      <c r="G47" s="11">
        <f t="shared" si="1"/>
        <v>1.1390288923643608E-3</v>
      </c>
      <c r="H47" s="21">
        <v>313</v>
      </c>
      <c r="I47" s="11">
        <f t="shared" si="2"/>
        <v>3.2440040337583704E-4</v>
      </c>
    </row>
    <row r="48" spans="1:9" x14ac:dyDescent="0.45">
      <c r="A48" s="12" t="s">
        <v>49</v>
      </c>
      <c r="B48" s="20">
        <v>1341487</v>
      </c>
      <c r="C48" s="21">
        <v>902760</v>
      </c>
      <c r="D48" s="21">
        <v>40</v>
      </c>
      <c r="E48" s="11">
        <f t="shared" si="0"/>
        <v>0.6729248960295553</v>
      </c>
      <c r="F48" s="21">
        <v>1695</v>
      </c>
      <c r="G48" s="11">
        <f t="shared" si="1"/>
        <v>1.2635232395095889E-3</v>
      </c>
      <c r="H48" s="21">
        <v>316</v>
      </c>
      <c r="I48" s="11">
        <f t="shared" si="2"/>
        <v>2.3555949479942779E-4</v>
      </c>
    </row>
    <row r="49" spans="1:9" x14ac:dyDescent="0.45">
      <c r="A49" s="12" t="s">
        <v>50</v>
      </c>
      <c r="B49" s="20">
        <v>692927</v>
      </c>
      <c r="C49" s="21">
        <v>449808</v>
      </c>
      <c r="D49" s="21">
        <v>16</v>
      </c>
      <c r="E49" s="11">
        <f t="shared" si="0"/>
        <v>0.64911888265286244</v>
      </c>
      <c r="F49" s="21">
        <v>914</v>
      </c>
      <c r="G49" s="11">
        <f t="shared" si="1"/>
        <v>1.3190422656354855E-3</v>
      </c>
      <c r="H49" s="21">
        <v>178</v>
      </c>
      <c r="I49" s="11">
        <f t="shared" si="2"/>
        <v>2.5688131650231555E-4</v>
      </c>
    </row>
    <row r="50" spans="1:9" x14ac:dyDescent="0.45">
      <c r="A50" s="12" t="s">
        <v>51</v>
      </c>
      <c r="B50" s="20">
        <v>5108414</v>
      </c>
      <c r="C50" s="21">
        <v>3163287</v>
      </c>
      <c r="D50" s="21">
        <v>381</v>
      </c>
      <c r="E50" s="11">
        <f t="shared" si="0"/>
        <v>0.61915616079667779</v>
      </c>
      <c r="F50" s="21">
        <v>7605</v>
      </c>
      <c r="G50" s="11">
        <f t="shared" si="1"/>
        <v>1.4887203738772935E-3</v>
      </c>
      <c r="H50" s="21">
        <v>826</v>
      </c>
      <c r="I50" s="11">
        <f t="shared" si="2"/>
        <v>1.6169402088397691E-4</v>
      </c>
    </row>
    <row r="51" spans="1:9" x14ac:dyDescent="0.45">
      <c r="A51" s="12" t="s">
        <v>52</v>
      </c>
      <c r="B51" s="20">
        <v>812168</v>
      </c>
      <c r="C51" s="21">
        <v>515259</v>
      </c>
      <c r="D51" s="21">
        <v>15</v>
      </c>
      <c r="E51" s="11">
        <f t="shared" si="0"/>
        <v>0.63440568946326381</v>
      </c>
      <c r="F51" s="21">
        <v>1721</v>
      </c>
      <c r="G51" s="11">
        <f t="shared" si="1"/>
        <v>2.1190197102077405E-3</v>
      </c>
      <c r="H51" s="21">
        <v>213</v>
      </c>
      <c r="I51" s="11">
        <f t="shared" si="2"/>
        <v>2.622610100373322E-4</v>
      </c>
    </row>
    <row r="52" spans="1:9" x14ac:dyDescent="0.45">
      <c r="A52" s="12" t="s">
        <v>53</v>
      </c>
      <c r="B52" s="20">
        <v>1319965</v>
      </c>
      <c r="C52" s="21">
        <v>909147</v>
      </c>
      <c r="D52" s="21">
        <v>12</v>
      </c>
      <c r="E52" s="11">
        <f t="shared" si="0"/>
        <v>0.68875689885716662</v>
      </c>
      <c r="F52" s="21">
        <v>1609</v>
      </c>
      <c r="G52" s="11">
        <f t="shared" si="1"/>
        <v>1.2189717151591141E-3</v>
      </c>
      <c r="H52" s="21">
        <v>230</v>
      </c>
      <c r="I52" s="11">
        <f t="shared" si="2"/>
        <v>1.7424704442920835E-4</v>
      </c>
    </row>
    <row r="53" spans="1:9" x14ac:dyDescent="0.45">
      <c r="A53" s="12" t="s">
        <v>54</v>
      </c>
      <c r="B53" s="20">
        <v>1747317</v>
      </c>
      <c r="C53" s="21">
        <v>1178010</v>
      </c>
      <c r="D53" s="21">
        <v>61</v>
      </c>
      <c r="E53" s="11">
        <f t="shared" si="0"/>
        <v>0.67414727837020982</v>
      </c>
      <c r="F53" s="21">
        <v>2344</v>
      </c>
      <c r="G53" s="11">
        <f t="shared" si="1"/>
        <v>1.3414852599728613E-3</v>
      </c>
      <c r="H53" s="21">
        <v>268</v>
      </c>
      <c r="I53" s="11">
        <f t="shared" si="2"/>
        <v>1.5337800753955922E-4</v>
      </c>
    </row>
    <row r="54" spans="1:9" x14ac:dyDescent="0.45">
      <c r="A54" s="12" t="s">
        <v>55</v>
      </c>
      <c r="B54" s="20">
        <v>1131106</v>
      </c>
      <c r="C54" s="21">
        <v>747233</v>
      </c>
      <c r="D54" s="21">
        <v>123</v>
      </c>
      <c r="E54" s="11">
        <f t="shared" si="0"/>
        <v>0.66051280781818855</v>
      </c>
      <c r="F54" s="21">
        <v>1360</v>
      </c>
      <c r="G54" s="11">
        <f t="shared" si="1"/>
        <v>1.2023629969251334E-3</v>
      </c>
      <c r="H54" s="21">
        <v>84</v>
      </c>
      <c r="I54" s="11">
        <f t="shared" si="2"/>
        <v>7.4263596868905297E-5</v>
      </c>
    </row>
    <row r="55" spans="1:9" x14ac:dyDescent="0.45">
      <c r="A55" s="12" t="s">
        <v>56</v>
      </c>
      <c r="B55" s="20">
        <v>1078190</v>
      </c>
      <c r="C55" s="21">
        <v>696754</v>
      </c>
      <c r="D55" s="21">
        <v>126</v>
      </c>
      <c r="E55" s="11">
        <f t="shared" si="0"/>
        <v>0.64610875634164666</v>
      </c>
      <c r="F55" s="21">
        <v>1576</v>
      </c>
      <c r="G55" s="11">
        <f t="shared" si="1"/>
        <v>1.4617089752270009E-3</v>
      </c>
      <c r="H55" s="21">
        <v>182</v>
      </c>
      <c r="I55" s="11">
        <f t="shared" si="2"/>
        <v>1.6880141718992014E-4</v>
      </c>
    </row>
    <row r="56" spans="1:9" x14ac:dyDescent="0.45">
      <c r="A56" s="12" t="s">
        <v>57</v>
      </c>
      <c r="B56" s="20">
        <v>1605061</v>
      </c>
      <c r="C56" s="21">
        <v>1067980</v>
      </c>
      <c r="D56" s="21">
        <v>70</v>
      </c>
      <c r="E56" s="11">
        <f t="shared" si="0"/>
        <v>0.66533919894633287</v>
      </c>
      <c r="F56" s="21">
        <v>2335</v>
      </c>
      <c r="G56" s="11">
        <f t="shared" si="1"/>
        <v>1.4547733699840691E-3</v>
      </c>
      <c r="H56" s="21">
        <v>185</v>
      </c>
      <c r="I56" s="11">
        <f t="shared" si="2"/>
        <v>1.1526041689381276E-4</v>
      </c>
    </row>
    <row r="57" spans="1:9" x14ac:dyDescent="0.45">
      <c r="A57" s="12" t="s">
        <v>58</v>
      </c>
      <c r="B57" s="20">
        <v>1485316</v>
      </c>
      <c r="C57" s="21">
        <v>720504</v>
      </c>
      <c r="D57" s="21">
        <v>86</v>
      </c>
      <c r="E57" s="11">
        <f t="shared" si="0"/>
        <v>0.48502675524938799</v>
      </c>
      <c r="F57" s="21">
        <v>1747</v>
      </c>
      <c r="G57" s="11">
        <f t="shared" si="1"/>
        <v>1.1761806915161488E-3</v>
      </c>
      <c r="H57" s="21">
        <v>259</v>
      </c>
      <c r="I57" s="11">
        <f t="shared" si="2"/>
        <v>1.7437366863347597E-4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157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70" customFormat="1" x14ac:dyDescent="0.45">
      <c r="A63" s="77" t="s">
        <v>154</v>
      </c>
      <c r="B63" s="59"/>
      <c r="C63" s="59"/>
      <c r="D63" s="59"/>
      <c r="F63" s="59"/>
      <c r="H63" s="59"/>
    </row>
    <row r="64" spans="1:9" x14ac:dyDescent="0.45">
      <c r="A64" s="49" t="s">
        <v>62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F5" sqref="F5:G5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63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44834</v>
      </c>
      <c r="I3" s="101"/>
    </row>
    <row r="4" spans="1:9" x14ac:dyDescent="0.45">
      <c r="A4" s="2" t="s">
        <v>64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65</v>
      </c>
      <c r="B5" s="85" t="s">
        <v>3</v>
      </c>
      <c r="C5" s="81" t="s">
        <v>4</v>
      </c>
      <c r="D5" s="86"/>
      <c r="E5" s="87"/>
      <c r="F5" s="91" t="s">
        <v>159</v>
      </c>
      <c r="G5" s="92"/>
      <c r="H5" s="91">
        <f>'進捗状況 (都道府県別)'!H5:I5</f>
        <v>44833</v>
      </c>
      <c r="I5" s="92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66</v>
      </c>
      <c r="B10" s="20">
        <f>SUM(B11:B30)</f>
        <v>27484752</v>
      </c>
      <c r="C10" s="21">
        <f>SUM(C11:C30)</f>
        <v>17192591</v>
      </c>
      <c r="D10" s="21">
        <f>SUM(D11:D30)</f>
        <v>709</v>
      </c>
      <c r="E10" s="11">
        <f>(C10-D10)/$B10</f>
        <v>0.62550617156742039</v>
      </c>
      <c r="F10" s="21">
        <f>SUM(F11:F30)</f>
        <v>38085</v>
      </c>
      <c r="G10" s="11">
        <f>F10/$B10</f>
        <v>1.3856774112424228E-3</v>
      </c>
      <c r="H10" s="21">
        <f>SUM(H11:H30)</f>
        <v>3861</v>
      </c>
      <c r="I10" s="11">
        <f>H10/$B10</f>
        <v>1.404778911594327E-4</v>
      </c>
    </row>
    <row r="11" spans="1:9" x14ac:dyDescent="0.45">
      <c r="A11" s="12" t="s">
        <v>67</v>
      </c>
      <c r="B11" s="20">
        <v>1960668</v>
      </c>
      <c r="C11" s="21">
        <v>1241321</v>
      </c>
      <c r="D11" s="21">
        <v>14</v>
      </c>
      <c r="E11" s="11">
        <f t="shared" ref="E11:E30" si="0">(C11-D11)/$B11</f>
        <v>0.63310412573673869</v>
      </c>
      <c r="F11" s="21">
        <v>3606</v>
      </c>
      <c r="G11" s="11">
        <f t="shared" ref="G11:G30" si="1">F11/$B11</f>
        <v>1.8391690995109831E-3</v>
      </c>
      <c r="H11" s="21">
        <v>364</v>
      </c>
      <c r="I11" s="11">
        <f t="shared" ref="I11:I30" si="2">H11/$B11</f>
        <v>1.8565101281808037E-4</v>
      </c>
    </row>
    <row r="12" spans="1:9" x14ac:dyDescent="0.45">
      <c r="A12" s="12" t="s">
        <v>68</v>
      </c>
      <c r="B12" s="20">
        <v>1065365</v>
      </c>
      <c r="C12" s="21">
        <v>693190</v>
      </c>
      <c r="D12" s="21">
        <v>10</v>
      </c>
      <c r="E12" s="11">
        <f t="shared" si="0"/>
        <v>0.65065024662908955</v>
      </c>
      <c r="F12" s="21">
        <v>1470</v>
      </c>
      <c r="G12" s="11">
        <f t="shared" si="1"/>
        <v>1.3798087979237162E-3</v>
      </c>
      <c r="H12" s="21">
        <v>281</v>
      </c>
      <c r="I12" s="11">
        <f t="shared" si="2"/>
        <v>2.6375936885480561E-4</v>
      </c>
    </row>
    <row r="13" spans="1:9" x14ac:dyDescent="0.45">
      <c r="A13" s="12" t="s">
        <v>69</v>
      </c>
      <c r="B13" s="20">
        <v>1332226</v>
      </c>
      <c r="C13" s="21">
        <v>870593</v>
      </c>
      <c r="D13" s="21">
        <v>3</v>
      </c>
      <c r="E13" s="11">
        <f t="shared" si="0"/>
        <v>0.65348521947477378</v>
      </c>
      <c r="F13" s="21">
        <v>2724</v>
      </c>
      <c r="G13" s="11">
        <f t="shared" si="1"/>
        <v>2.0446981217901467E-3</v>
      </c>
      <c r="H13" s="21">
        <v>136</v>
      </c>
      <c r="I13" s="11">
        <f t="shared" si="2"/>
        <v>1.0208478141096181E-4</v>
      </c>
    </row>
    <row r="14" spans="1:9" x14ac:dyDescent="0.45">
      <c r="A14" s="12" t="s">
        <v>70</v>
      </c>
      <c r="B14" s="20">
        <v>976328</v>
      </c>
      <c r="C14" s="21">
        <v>649806</v>
      </c>
      <c r="D14" s="21">
        <v>0</v>
      </c>
      <c r="E14" s="11">
        <f t="shared" si="0"/>
        <v>0.66556116387115805</v>
      </c>
      <c r="F14" s="21">
        <v>1335</v>
      </c>
      <c r="G14" s="11">
        <f t="shared" si="1"/>
        <v>1.3673683434255702E-3</v>
      </c>
      <c r="H14" s="21">
        <v>81</v>
      </c>
      <c r="I14" s="11">
        <f t="shared" si="2"/>
        <v>8.2963921960652569E-5</v>
      </c>
    </row>
    <row r="15" spans="1:9" x14ac:dyDescent="0.45">
      <c r="A15" s="12" t="s">
        <v>71</v>
      </c>
      <c r="B15" s="20">
        <v>3755776</v>
      </c>
      <c r="C15" s="21">
        <v>2461010</v>
      </c>
      <c r="D15" s="21">
        <v>77</v>
      </c>
      <c r="E15" s="11">
        <f t="shared" si="0"/>
        <v>0.65523955635266851</v>
      </c>
      <c r="F15" s="21">
        <v>4944</v>
      </c>
      <c r="G15" s="11">
        <f t="shared" si="1"/>
        <v>1.3163724354168086E-3</v>
      </c>
      <c r="H15" s="21">
        <v>491</v>
      </c>
      <c r="I15" s="11">
        <f t="shared" si="2"/>
        <v>1.3073197123577126E-4</v>
      </c>
    </row>
    <row r="16" spans="1:9" x14ac:dyDescent="0.45">
      <c r="A16" s="12" t="s">
        <v>72</v>
      </c>
      <c r="B16" s="20">
        <v>1522390</v>
      </c>
      <c r="C16" s="21">
        <v>955154</v>
      </c>
      <c r="D16" s="21">
        <v>62</v>
      </c>
      <c r="E16" s="11">
        <f t="shared" si="0"/>
        <v>0.62736355336017713</v>
      </c>
      <c r="F16" s="21">
        <v>2116</v>
      </c>
      <c r="G16" s="11">
        <f t="shared" si="1"/>
        <v>1.3899197971610428E-3</v>
      </c>
      <c r="H16" s="21">
        <v>246</v>
      </c>
      <c r="I16" s="11">
        <f t="shared" si="2"/>
        <v>1.6158802934859004E-4</v>
      </c>
    </row>
    <row r="17" spans="1:9" x14ac:dyDescent="0.45">
      <c r="A17" s="12" t="s">
        <v>73</v>
      </c>
      <c r="B17" s="20">
        <v>719112</v>
      </c>
      <c r="C17" s="21">
        <v>473100</v>
      </c>
      <c r="D17" s="21">
        <v>17</v>
      </c>
      <c r="E17" s="11">
        <f t="shared" si="0"/>
        <v>0.65787109657466436</v>
      </c>
      <c r="F17" s="21">
        <v>670</v>
      </c>
      <c r="G17" s="11">
        <f t="shared" si="1"/>
        <v>9.3170465796704825E-4</v>
      </c>
      <c r="H17" s="21">
        <v>38</v>
      </c>
      <c r="I17" s="11">
        <f t="shared" si="2"/>
        <v>5.2842950750369898E-5</v>
      </c>
    </row>
    <row r="18" spans="1:9" x14ac:dyDescent="0.45">
      <c r="A18" s="12" t="s">
        <v>74</v>
      </c>
      <c r="B18" s="20">
        <v>779613</v>
      </c>
      <c r="C18" s="21">
        <v>548759</v>
      </c>
      <c r="D18" s="21">
        <v>3</v>
      </c>
      <c r="E18" s="11">
        <f t="shared" si="0"/>
        <v>0.70388256737637778</v>
      </c>
      <c r="F18" s="21">
        <v>940</v>
      </c>
      <c r="G18" s="11">
        <f t="shared" si="1"/>
        <v>1.2057264309343226E-3</v>
      </c>
      <c r="H18" s="21">
        <v>30</v>
      </c>
      <c r="I18" s="11">
        <f t="shared" si="2"/>
        <v>3.8480630774499653E-5</v>
      </c>
    </row>
    <row r="19" spans="1:9" x14ac:dyDescent="0.45">
      <c r="A19" s="12" t="s">
        <v>75</v>
      </c>
      <c r="B19" s="20">
        <v>689079</v>
      </c>
      <c r="C19" s="21">
        <v>466533</v>
      </c>
      <c r="D19" s="21">
        <v>13</v>
      </c>
      <c r="E19" s="11">
        <f t="shared" si="0"/>
        <v>0.67701961603821914</v>
      </c>
      <c r="F19" s="21">
        <v>831</v>
      </c>
      <c r="G19" s="11">
        <f t="shared" si="1"/>
        <v>1.2059575172077511E-3</v>
      </c>
      <c r="H19" s="21">
        <v>117</v>
      </c>
      <c r="I19" s="11">
        <f t="shared" si="2"/>
        <v>1.6979185260325739E-4</v>
      </c>
    </row>
    <row r="20" spans="1:9" x14ac:dyDescent="0.45">
      <c r="A20" s="12" t="s">
        <v>76</v>
      </c>
      <c r="B20" s="20">
        <v>795771</v>
      </c>
      <c r="C20" s="21">
        <v>527820</v>
      </c>
      <c r="D20" s="21">
        <v>5</v>
      </c>
      <c r="E20" s="11">
        <f t="shared" si="0"/>
        <v>0.66327498740215463</v>
      </c>
      <c r="F20" s="21">
        <v>992</v>
      </c>
      <c r="G20" s="11">
        <f t="shared" si="1"/>
        <v>1.2465897852522898E-3</v>
      </c>
      <c r="H20" s="21">
        <v>59</v>
      </c>
      <c r="I20" s="11">
        <f t="shared" si="2"/>
        <v>7.4141932792222892E-5</v>
      </c>
    </row>
    <row r="21" spans="1:9" x14ac:dyDescent="0.45">
      <c r="A21" s="12" t="s">
        <v>77</v>
      </c>
      <c r="B21" s="20">
        <v>2293433</v>
      </c>
      <c r="C21" s="21">
        <v>1388627</v>
      </c>
      <c r="D21" s="21">
        <v>24</v>
      </c>
      <c r="E21" s="11">
        <f t="shared" si="0"/>
        <v>0.60546918091786417</v>
      </c>
      <c r="F21" s="21">
        <v>2080</v>
      </c>
      <c r="G21" s="11">
        <f t="shared" si="1"/>
        <v>9.0693732932246114E-4</v>
      </c>
      <c r="H21" s="21">
        <v>297</v>
      </c>
      <c r="I21" s="11">
        <f t="shared" si="2"/>
        <v>1.2950018596575528E-4</v>
      </c>
    </row>
    <row r="22" spans="1:9" x14ac:dyDescent="0.45">
      <c r="A22" s="12" t="s">
        <v>78</v>
      </c>
      <c r="B22" s="20">
        <v>1388807</v>
      </c>
      <c r="C22" s="21">
        <v>844912</v>
      </c>
      <c r="D22" s="21">
        <v>40</v>
      </c>
      <c r="E22" s="11">
        <f t="shared" si="0"/>
        <v>0.60834370794502046</v>
      </c>
      <c r="F22" s="21">
        <v>2132</v>
      </c>
      <c r="G22" s="11">
        <f t="shared" si="1"/>
        <v>1.5351305112949461E-3</v>
      </c>
      <c r="H22" s="21">
        <v>173</v>
      </c>
      <c r="I22" s="11">
        <f t="shared" si="2"/>
        <v>1.2456734449063116E-4</v>
      </c>
    </row>
    <row r="23" spans="1:9" x14ac:dyDescent="0.45">
      <c r="A23" s="12" t="s">
        <v>79</v>
      </c>
      <c r="B23" s="20">
        <v>2732197</v>
      </c>
      <c r="C23" s="21">
        <v>1513334</v>
      </c>
      <c r="D23" s="21">
        <v>119</v>
      </c>
      <c r="E23" s="11">
        <f t="shared" si="0"/>
        <v>0.55384549503568004</v>
      </c>
      <c r="F23" s="21">
        <v>4082</v>
      </c>
      <c r="G23" s="11">
        <f t="shared" si="1"/>
        <v>1.4940357521803882E-3</v>
      </c>
      <c r="H23" s="21">
        <v>546</v>
      </c>
      <c r="I23" s="11">
        <f t="shared" si="2"/>
        <v>1.9983917704323662E-4</v>
      </c>
    </row>
    <row r="24" spans="1:9" x14ac:dyDescent="0.45">
      <c r="A24" s="12" t="s">
        <v>80</v>
      </c>
      <c r="B24" s="20">
        <v>826154</v>
      </c>
      <c r="C24" s="21">
        <v>495109</v>
      </c>
      <c r="D24" s="21">
        <v>16</v>
      </c>
      <c r="E24" s="11">
        <f t="shared" si="0"/>
        <v>0.5992744694088511</v>
      </c>
      <c r="F24" s="21">
        <v>787</v>
      </c>
      <c r="G24" s="11">
        <f t="shared" si="1"/>
        <v>9.5260689895588471E-4</v>
      </c>
      <c r="H24" s="21">
        <v>44</v>
      </c>
      <c r="I24" s="11">
        <f t="shared" si="2"/>
        <v>5.3258835519769925E-5</v>
      </c>
    </row>
    <row r="25" spans="1:9" x14ac:dyDescent="0.45">
      <c r="A25" s="12" t="s">
        <v>81</v>
      </c>
      <c r="B25" s="20">
        <v>1517627</v>
      </c>
      <c r="C25" s="21">
        <v>914931</v>
      </c>
      <c r="D25" s="21">
        <v>7</v>
      </c>
      <c r="E25" s="11">
        <f t="shared" si="0"/>
        <v>0.60286486732247124</v>
      </c>
      <c r="F25" s="21">
        <v>2127</v>
      </c>
      <c r="G25" s="11">
        <f t="shared" si="1"/>
        <v>1.4015301520070478E-3</v>
      </c>
      <c r="H25" s="21">
        <v>202</v>
      </c>
      <c r="I25" s="11">
        <f t="shared" si="2"/>
        <v>1.3310253441721847E-4</v>
      </c>
    </row>
    <row r="26" spans="1:9" x14ac:dyDescent="0.45">
      <c r="A26" s="12" t="s">
        <v>82</v>
      </c>
      <c r="B26" s="20">
        <v>704487</v>
      </c>
      <c r="C26" s="21">
        <v>435742</v>
      </c>
      <c r="D26" s="21">
        <v>12</v>
      </c>
      <c r="E26" s="11">
        <f t="shared" si="0"/>
        <v>0.61850679998353408</v>
      </c>
      <c r="F26" s="21">
        <v>1081</v>
      </c>
      <c r="G26" s="11">
        <f t="shared" si="1"/>
        <v>1.5344498904876882E-3</v>
      </c>
      <c r="H26" s="21">
        <v>112</v>
      </c>
      <c r="I26" s="11">
        <f t="shared" si="2"/>
        <v>1.5898093222444133E-4</v>
      </c>
    </row>
    <row r="27" spans="1:9" x14ac:dyDescent="0.45">
      <c r="A27" s="12" t="s">
        <v>83</v>
      </c>
      <c r="B27" s="20">
        <v>1189149</v>
      </c>
      <c r="C27" s="21">
        <v>716408</v>
      </c>
      <c r="D27" s="21">
        <v>4</v>
      </c>
      <c r="E27" s="11">
        <f t="shared" si="0"/>
        <v>0.60245099646890343</v>
      </c>
      <c r="F27" s="21">
        <v>1131</v>
      </c>
      <c r="G27" s="11">
        <f t="shared" si="1"/>
        <v>9.5110032468597296E-4</v>
      </c>
      <c r="H27" s="21">
        <v>104</v>
      </c>
      <c r="I27" s="11">
        <f t="shared" si="2"/>
        <v>8.7457501120549231E-5</v>
      </c>
    </row>
    <row r="28" spans="1:9" x14ac:dyDescent="0.45">
      <c r="A28" s="12" t="s">
        <v>84</v>
      </c>
      <c r="B28" s="20">
        <v>936583</v>
      </c>
      <c r="C28" s="21">
        <v>606009</v>
      </c>
      <c r="D28" s="21">
        <v>268</v>
      </c>
      <c r="E28" s="11">
        <f t="shared" si="0"/>
        <v>0.64675634727514808</v>
      </c>
      <c r="F28" s="21">
        <v>1310</v>
      </c>
      <c r="G28" s="11">
        <f t="shared" si="1"/>
        <v>1.3987014498448081E-3</v>
      </c>
      <c r="H28" s="21">
        <v>258</v>
      </c>
      <c r="I28" s="11">
        <f t="shared" si="2"/>
        <v>2.7546944584729813E-4</v>
      </c>
    </row>
    <row r="29" spans="1:9" x14ac:dyDescent="0.45">
      <c r="A29" s="12" t="s">
        <v>85</v>
      </c>
      <c r="B29" s="20">
        <v>1568265</v>
      </c>
      <c r="C29" s="21">
        <v>922410</v>
      </c>
      <c r="D29" s="21">
        <v>5</v>
      </c>
      <c r="E29" s="11">
        <f t="shared" si="0"/>
        <v>0.58816909132066331</v>
      </c>
      <c r="F29" s="21">
        <v>2502</v>
      </c>
      <c r="G29" s="11">
        <f t="shared" si="1"/>
        <v>1.5953936356419354E-3</v>
      </c>
      <c r="H29" s="21">
        <v>165</v>
      </c>
      <c r="I29" s="11">
        <f t="shared" si="2"/>
        <v>1.0521181050396457E-4</v>
      </c>
    </row>
    <row r="30" spans="1:9" x14ac:dyDescent="0.45">
      <c r="A30" s="12" t="s">
        <v>86</v>
      </c>
      <c r="B30" s="20">
        <v>731722</v>
      </c>
      <c r="C30" s="21">
        <v>467823</v>
      </c>
      <c r="D30" s="21">
        <v>10</v>
      </c>
      <c r="E30" s="11">
        <f t="shared" si="0"/>
        <v>0.6393316040791448</v>
      </c>
      <c r="F30" s="21">
        <v>1225</v>
      </c>
      <c r="G30" s="11">
        <f t="shared" si="1"/>
        <v>1.6741330723963473E-3</v>
      </c>
      <c r="H30" s="21">
        <v>117</v>
      </c>
      <c r="I30" s="11">
        <f t="shared" si="2"/>
        <v>1.5989679140438582E-4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87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直近7日間</v>
      </c>
      <c r="G34" s="106"/>
      <c r="H34" s="107">
        <f>'進捗状況 (都道府県別)'!H5:I5</f>
        <v>44833</v>
      </c>
      <c r="I34" s="108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152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66</v>
      </c>
      <c r="B39" s="20">
        <v>9522872</v>
      </c>
      <c r="C39" s="21">
        <v>6008255</v>
      </c>
      <c r="D39" s="21">
        <v>522</v>
      </c>
      <c r="E39" s="11">
        <f t="shared" ref="E39" si="3">(C39-D39)/$B39</f>
        <v>0.63087406824327785</v>
      </c>
      <c r="F39" s="21">
        <v>13089</v>
      </c>
      <c r="G39" s="11">
        <f t="shared" ref="G39" si="4">F39/$B39</f>
        <v>1.37448030384111E-3</v>
      </c>
      <c r="H39" s="21">
        <v>1635</v>
      </c>
      <c r="I39" s="11">
        <f t="shared" ref="I39" si="5">H39/$B39</f>
        <v>1.7169190135076897E-4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158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88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60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89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154</v>
      </c>
      <c r="B45" s="59"/>
      <c r="C45" s="59"/>
      <c r="D45" s="59"/>
      <c r="F45" s="59"/>
      <c r="H45" s="59"/>
    </row>
    <row r="46" spans="1:9" x14ac:dyDescent="0.45">
      <c r="A46" s="49" t="s">
        <v>155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2"/>
  <sheetViews>
    <sheetView view="pageBreakPreview" zoomScaleNormal="100" zoomScaleSheetLayoutView="100" workbookViewId="0">
      <selection activeCell="AA24" sqref="AA24:AA25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1" x14ac:dyDescent="0.45">
      <c r="A1" s="22" t="s">
        <v>90</v>
      </c>
      <c r="B1" s="23"/>
      <c r="C1" s="24"/>
      <c r="D1" s="24"/>
      <c r="E1" s="71"/>
      <c r="F1" s="24"/>
      <c r="G1" s="24"/>
      <c r="H1" s="71"/>
      <c r="M1" s="25"/>
    </row>
    <row r="2" spans="1:31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44834</v>
      </c>
      <c r="Z2" s="109"/>
      <c r="AA2" s="109"/>
      <c r="AB2" s="109"/>
    </row>
    <row r="3" spans="1:31" x14ac:dyDescent="0.45">
      <c r="A3" s="111" t="s">
        <v>2</v>
      </c>
      <c r="B3" s="129" t="str">
        <f>_xlfn.CONCAT("接種回数（",TEXT('進捗状況 (都道府県別)'!H3-1,"m月d日"),"まで）")</f>
        <v>接種回数（9月29日まで）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1" x14ac:dyDescent="0.45">
      <c r="A4" s="112"/>
      <c r="B4" s="112"/>
      <c r="C4" s="114" t="s">
        <v>91</v>
      </c>
      <c r="D4" s="115"/>
      <c r="E4" s="116"/>
      <c r="F4" s="114" t="s">
        <v>92</v>
      </c>
      <c r="G4" s="115"/>
      <c r="H4" s="116"/>
      <c r="I4" s="123" t="s">
        <v>93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94</v>
      </c>
      <c r="W4" s="124"/>
      <c r="X4" s="124"/>
      <c r="Y4" s="124"/>
      <c r="Z4" s="124"/>
      <c r="AA4" s="124"/>
      <c r="AB4" s="125"/>
    </row>
    <row r="5" spans="1:31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95</v>
      </c>
      <c r="M5" s="61" t="s">
        <v>96</v>
      </c>
      <c r="N5" s="62" t="s">
        <v>97</v>
      </c>
      <c r="O5" s="63" t="s">
        <v>98</v>
      </c>
      <c r="P5" s="63" t="s">
        <v>99</v>
      </c>
      <c r="Q5" s="63" t="s">
        <v>100</v>
      </c>
      <c r="R5" s="63" t="s">
        <v>101</v>
      </c>
      <c r="S5" s="63" t="s">
        <v>102</v>
      </c>
      <c r="T5" s="63" t="s">
        <v>146</v>
      </c>
      <c r="U5" s="63" t="s">
        <v>150</v>
      </c>
      <c r="V5" s="64"/>
      <c r="W5" s="65"/>
      <c r="X5" s="61" t="s">
        <v>103</v>
      </c>
      <c r="Y5" s="61" t="s">
        <v>104</v>
      </c>
      <c r="Z5" s="61" t="s">
        <v>105</v>
      </c>
      <c r="AA5" s="61" t="s">
        <v>145</v>
      </c>
      <c r="AB5" s="61" t="s">
        <v>151</v>
      </c>
    </row>
    <row r="6" spans="1:31" x14ac:dyDescent="0.45">
      <c r="A6" s="113"/>
      <c r="B6" s="113"/>
      <c r="C6" s="52" t="s">
        <v>7</v>
      </c>
      <c r="D6" s="78" t="s">
        <v>147</v>
      </c>
      <c r="E6" s="60" t="s">
        <v>106</v>
      </c>
      <c r="F6" s="52" t="s">
        <v>7</v>
      </c>
      <c r="G6" s="78" t="s">
        <v>147</v>
      </c>
      <c r="H6" s="60" t="s">
        <v>106</v>
      </c>
      <c r="I6" s="52" t="s">
        <v>7</v>
      </c>
      <c r="J6" s="78" t="s">
        <v>147</v>
      </c>
      <c r="K6" s="60" t="s">
        <v>106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106</v>
      </c>
      <c r="X6" s="66" t="s">
        <v>107</v>
      </c>
      <c r="Y6" s="66" t="s">
        <v>107</v>
      </c>
      <c r="Z6" s="66" t="s">
        <v>107</v>
      </c>
      <c r="AA6" s="66" t="s">
        <v>107</v>
      </c>
      <c r="AB6" s="66" t="s">
        <v>107</v>
      </c>
      <c r="AD6" s="58" t="s">
        <v>108</v>
      </c>
    </row>
    <row r="7" spans="1:31" x14ac:dyDescent="0.45">
      <c r="A7" s="28" t="s">
        <v>11</v>
      </c>
      <c r="B7" s="30">
        <f>C7+F7+I7+V7</f>
        <v>323819750</v>
      </c>
      <c r="C7" s="30">
        <f>SUM(C8:C54)</f>
        <v>104214270</v>
      </c>
      <c r="D7" s="30">
        <f>SUM(D8:D54)</f>
        <v>1635251</v>
      </c>
      <c r="E7" s="73">
        <f t="shared" ref="E7:E54" si="0">(C7-D7)/AD7</f>
        <v>0.81464476713075629</v>
      </c>
      <c r="F7" s="30">
        <f>SUM(F8:F54)</f>
        <v>102836846</v>
      </c>
      <c r="G7" s="30">
        <f>SUM(G8:G54)</f>
        <v>1539209</v>
      </c>
      <c r="H7" s="73">
        <f>(F7-G7)/AD7</f>
        <v>0.80446850349349586</v>
      </c>
      <c r="I7" s="30">
        <f>SUM(I8:I54)</f>
        <v>82323038</v>
      </c>
      <c r="J7" s="30">
        <f>SUM(J8:J54)</f>
        <v>3974</v>
      </c>
      <c r="K7" s="73">
        <f>(I7-J7)/AD7</f>
        <v>0.65374767059043348</v>
      </c>
      <c r="L7" s="53">
        <f>SUM(L8:L54)</f>
        <v>1040494</v>
      </c>
      <c r="M7" s="53">
        <f t="shared" ref="M7" si="1">SUM(M8:M54)</f>
        <v>5309602</v>
      </c>
      <c r="N7" s="53">
        <f t="shared" ref="N7:U7" si="2">SUM(N8:N54)</f>
        <v>23304367</v>
      </c>
      <c r="O7" s="53">
        <f t="shared" si="2"/>
        <v>25521092</v>
      </c>
      <c r="P7" s="53">
        <f t="shared" si="2"/>
        <v>13762676</v>
      </c>
      <c r="Q7" s="53">
        <f t="shared" si="2"/>
        <v>6565511</v>
      </c>
      <c r="R7" s="53">
        <f t="shared" si="2"/>
        <v>2734494</v>
      </c>
      <c r="S7" s="53">
        <f t="shared" ref="S7:T7" si="3">SUM(S8:S54)</f>
        <v>1866782</v>
      </c>
      <c r="T7" s="53">
        <f t="shared" si="3"/>
        <v>1555405</v>
      </c>
      <c r="U7" s="53">
        <f t="shared" si="2"/>
        <v>662615</v>
      </c>
      <c r="V7" s="53">
        <f>SUM(V8:V54)</f>
        <v>34445596</v>
      </c>
      <c r="W7" s="54">
        <f>V7/AD7</f>
        <v>0.27355422976018234</v>
      </c>
      <c r="X7" s="53">
        <f>SUM(X8:X54)</f>
        <v>6966</v>
      </c>
      <c r="Y7" s="53">
        <f t="shared" ref="Y7" si="4">SUM(Y8:Y54)</f>
        <v>758830</v>
      </c>
      <c r="Z7" s="53">
        <f t="shared" ref="Z7:AB7" si="5">SUM(Z8:Z54)</f>
        <v>12725094</v>
      </c>
      <c r="AA7" s="53">
        <f t="shared" ref="AA7" si="6">SUM(AA8:AA54)</f>
        <v>15084493</v>
      </c>
      <c r="AB7" s="53">
        <f t="shared" si="5"/>
        <v>5870213</v>
      </c>
      <c r="AD7" s="59">
        <f>SUM(AD8:AD54)</f>
        <v>125918711</v>
      </c>
    </row>
    <row r="8" spans="1:31" x14ac:dyDescent="0.45">
      <c r="A8" s="31" t="s">
        <v>12</v>
      </c>
      <c r="B8" s="30">
        <f>C8+F8+I8+V8</f>
        <v>13749254</v>
      </c>
      <c r="C8" s="32">
        <f>SUM(一般接種!D7+一般接種!G7+一般接種!J7+一般接種!M7+医療従事者等!C5)</f>
        <v>4337008</v>
      </c>
      <c r="D8" s="32">
        <v>67123</v>
      </c>
      <c r="E8" s="73">
        <f t="shared" si="0"/>
        <v>0.82402421422736383</v>
      </c>
      <c r="F8" s="32">
        <f>SUM(一般接種!E7+一般接種!H7+一般接種!K7+一般接種!N7+医療従事者等!D5)</f>
        <v>4275576</v>
      </c>
      <c r="G8" s="32">
        <v>62649</v>
      </c>
      <c r="H8" s="73">
        <f t="shared" ref="H8:H54" si="7">(F8-G8)/AD8</f>
        <v>0.81303216849452509</v>
      </c>
      <c r="I8" s="29">
        <f>SUM(L8:U8)</f>
        <v>3512061</v>
      </c>
      <c r="J8" s="32">
        <v>77</v>
      </c>
      <c r="K8" s="73">
        <f>(I8-J8)/AD8</f>
        <v>0.67776060853607867</v>
      </c>
      <c r="L8" s="67">
        <v>42166</v>
      </c>
      <c r="M8" s="67">
        <v>231915</v>
      </c>
      <c r="N8" s="67">
        <v>924154</v>
      </c>
      <c r="O8" s="67">
        <v>1076169</v>
      </c>
      <c r="P8" s="67">
        <v>656766</v>
      </c>
      <c r="Q8" s="67">
        <v>306630</v>
      </c>
      <c r="R8" s="67">
        <v>121222</v>
      </c>
      <c r="S8" s="67">
        <v>68413</v>
      </c>
      <c r="T8" s="67">
        <v>56604</v>
      </c>
      <c r="U8" s="67">
        <v>28022</v>
      </c>
      <c r="V8" s="67">
        <f>SUM(X8:AB8)</f>
        <v>1624609</v>
      </c>
      <c r="W8" s="68">
        <f t="shared" ref="W8:W54" si="8">V8/AD8</f>
        <v>0.31352534193583748</v>
      </c>
      <c r="X8" s="67">
        <v>158</v>
      </c>
      <c r="Y8" s="67">
        <v>26883</v>
      </c>
      <c r="Z8" s="67">
        <v>526972</v>
      </c>
      <c r="AA8" s="67">
        <v>754250</v>
      </c>
      <c r="AB8" s="67">
        <v>316346</v>
      </c>
      <c r="AD8" s="59">
        <v>5181747</v>
      </c>
      <c r="AE8">
        <v>0</v>
      </c>
    </row>
    <row r="9" spans="1:31" x14ac:dyDescent="0.45">
      <c r="A9" s="31" t="s">
        <v>13</v>
      </c>
      <c r="B9" s="30">
        <f>C9+F9+I9+V9</f>
        <v>3483049</v>
      </c>
      <c r="C9" s="32">
        <f>SUM(一般接種!D8+一般接種!G8+一般接種!J8+一般接種!M8+医療従事者等!C6)</f>
        <v>1099256</v>
      </c>
      <c r="D9" s="32">
        <v>18767</v>
      </c>
      <c r="E9" s="73">
        <f t="shared" si="0"/>
        <v>0.86952907338884</v>
      </c>
      <c r="F9" s="32">
        <f>SUM(一般接種!E8+一般接種!H8+一般接種!K8+一般接種!N8+医療従事者等!D6)</f>
        <v>1085862</v>
      </c>
      <c r="G9" s="32">
        <v>17673</v>
      </c>
      <c r="H9" s="73">
        <f t="shared" si="7"/>
        <v>0.85963058520184066</v>
      </c>
      <c r="I9" s="29">
        <f t="shared" ref="I9:I54" si="9">SUM(L9:U9)</f>
        <v>899616</v>
      </c>
      <c r="J9" s="32">
        <v>41</v>
      </c>
      <c r="K9" s="73">
        <f t="shared" ref="K9:K54" si="10">(I9-J9)/AD9</f>
        <v>0.72393760250568562</v>
      </c>
      <c r="L9" s="67">
        <v>10727</v>
      </c>
      <c r="M9" s="67">
        <v>43981</v>
      </c>
      <c r="N9" s="67">
        <v>228430</v>
      </c>
      <c r="O9" s="67">
        <v>263851</v>
      </c>
      <c r="P9" s="67">
        <v>181716</v>
      </c>
      <c r="Q9" s="67">
        <v>92302</v>
      </c>
      <c r="R9" s="67">
        <v>41316</v>
      </c>
      <c r="S9" s="67">
        <v>18941</v>
      </c>
      <c r="T9" s="67">
        <v>12012</v>
      </c>
      <c r="U9" s="67">
        <v>6340</v>
      </c>
      <c r="V9" s="67">
        <f t="shared" ref="V9:V54" si="11">SUM(X9:AB9)</f>
        <v>398315</v>
      </c>
      <c r="W9" s="68">
        <f t="shared" si="8"/>
        <v>0.32054604245566204</v>
      </c>
      <c r="X9" s="67">
        <v>71</v>
      </c>
      <c r="Y9" s="67">
        <v>5729</v>
      </c>
      <c r="Z9" s="67">
        <v>122011</v>
      </c>
      <c r="AA9" s="67">
        <v>172666</v>
      </c>
      <c r="AB9" s="67">
        <v>97838</v>
      </c>
      <c r="AD9" s="59">
        <v>1242614</v>
      </c>
      <c r="AE9">
        <v>0</v>
      </c>
    </row>
    <row r="10" spans="1:31" x14ac:dyDescent="0.45">
      <c r="A10" s="31" t="s">
        <v>14</v>
      </c>
      <c r="B10" s="30">
        <f t="shared" ref="B10:B54" si="12">C10+F10+I10+V10</f>
        <v>3424503</v>
      </c>
      <c r="C10" s="32">
        <f>SUM(一般接種!D9+一般接種!G9+一般接種!J9+一般接種!M9+医療従事者等!C7)</f>
        <v>1064563</v>
      </c>
      <c r="D10" s="32">
        <v>20142</v>
      </c>
      <c r="E10" s="73">
        <f t="shared" si="0"/>
        <v>0.86592164412364092</v>
      </c>
      <c r="F10" s="32">
        <f>SUM(一般接種!E9+一般接種!H9+一般接種!K9+一般接種!N9+医療従事者等!D7)</f>
        <v>1049943</v>
      </c>
      <c r="G10" s="32">
        <v>19006</v>
      </c>
      <c r="H10" s="73">
        <f t="shared" si="7"/>
        <v>0.85474216051562923</v>
      </c>
      <c r="I10" s="29">
        <f t="shared" si="9"/>
        <v>887931</v>
      </c>
      <c r="J10" s="32">
        <v>60</v>
      </c>
      <c r="K10" s="73">
        <f t="shared" si="10"/>
        <v>0.7361272093243062</v>
      </c>
      <c r="L10" s="67">
        <v>10460</v>
      </c>
      <c r="M10" s="67">
        <v>47811</v>
      </c>
      <c r="N10" s="67">
        <v>221640</v>
      </c>
      <c r="O10" s="67">
        <v>256861</v>
      </c>
      <c r="P10" s="67">
        <v>168663</v>
      </c>
      <c r="Q10" s="67">
        <v>106803</v>
      </c>
      <c r="R10" s="67">
        <v>40212</v>
      </c>
      <c r="S10" s="67">
        <v>17216</v>
      </c>
      <c r="T10" s="67">
        <v>12353</v>
      </c>
      <c r="U10" s="67">
        <v>5912</v>
      </c>
      <c r="V10" s="67">
        <f t="shared" si="11"/>
        <v>422066</v>
      </c>
      <c r="W10" s="68">
        <f t="shared" si="8"/>
        <v>0.34993176568518691</v>
      </c>
      <c r="X10" s="67">
        <v>6</v>
      </c>
      <c r="Y10" s="67">
        <v>5461</v>
      </c>
      <c r="Z10" s="67">
        <v>132720</v>
      </c>
      <c r="AA10" s="67">
        <v>186533</v>
      </c>
      <c r="AB10" s="67">
        <v>97346</v>
      </c>
      <c r="AD10" s="59">
        <v>1206138</v>
      </c>
      <c r="AE10">
        <v>0</v>
      </c>
    </row>
    <row r="11" spans="1:31" x14ac:dyDescent="0.45">
      <c r="A11" s="31" t="s">
        <v>15</v>
      </c>
      <c r="B11" s="30">
        <f t="shared" si="12"/>
        <v>6101326</v>
      </c>
      <c r="C11" s="32">
        <f>SUM(一般接種!D10+一般接種!G10+一般接種!J10+一般接種!M10+医療従事者等!C8)</f>
        <v>1944419</v>
      </c>
      <c r="D11" s="32">
        <v>28726</v>
      </c>
      <c r="E11" s="73">
        <f t="shared" si="0"/>
        <v>0.84457095444758146</v>
      </c>
      <c r="F11" s="32">
        <f>SUM(一般接種!E10+一般接種!H10+一般接種!K10+一般接種!N10+医療従事者等!D8)</f>
        <v>1911553</v>
      </c>
      <c r="G11" s="32">
        <v>27079</v>
      </c>
      <c r="H11" s="73">
        <f t="shared" si="7"/>
        <v>0.83080744399632489</v>
      </c>
      <c r="I11" s="29">
        <f t="shared" si="9"/>
        <v>1555489</v>
      </c>
      <c r="J11" s="32">
        <v>29</v>
      </c>
      <c r="K11" s="73">
        <f t="shared" si="10"/>
        <v>0.6857551480352202</v>
      </c>
      <c r="L11" s="67">
        <v>18988</v>
      </c>
      <c r="M11" s="67">
        <v>126111</v>
      </c>
      <c r="N11" s="67">
        <v>460733</v>
      </c>
      <c r="O11" s="67">
        <v>394220</v>
      </c>
      <c r="P11" s="67">
        <v>270002</v>
      </c>
      <c r="Q11" s="67">
        <v>151320</v>
      </c>
      <c r="R11" s="67">
        <v>60510</v>
      </c>
      <c r="S11" s="67">
        <v>35697</v>
      </c>
      <c r="T11" s="67">
        <v>25495</v>
      </c>
      <c r="U11" s="67">
        <v>12413</v>
      </c>
      <c r="V11" s="67">
        <f t="shared" si="11"/>
        <v>689865</v>
      </c>
      <c r="W11" s="68">
        <f t="shared" si="8"/>
        <v>0.30414055983395083</v>
      </c>
      <c r="X11" s="67">
        <v>27</v>
      </c>
      <c r="Y11" s="67">
        <v>24648</v>
      </c>
      <c r="Z11" s="67">
        <v>276967</v>
      </c>
      <c r="AA11" s="67">
        <v>277243</v>
      </c>
      <c r="AB11" s="67">
        <v>110980</v>
      </c>
      <c r="AD11" s="59">
        <v>2268244</v>
      </c>
      <c r="AE11">
        <v>0</v>
      </c>
    </row>
    <row r="12" spans="1:31" x14ac:dyDescent="0.45">
      <c r="A12" s="31" t="s">
        <v>16</v>
      </c>
      <c r="B12" s="30">
        <f t="shared" si="12"/>
        <v>2763112</v>
      </c>
      <c r="C12" s="32">
        <f>SUM(一般接種!D11+一般接種!G11+一般接種!J11+一般接種!M11+医療従事者等!C9)</f>
        <v>859420</v>
      </c>
      <c r="D12" s="32">
        <v>16673</v>
      </c>
      <c r="E12" s="73">
        <f t="shared" si="0"/>
        <v>0.88115016776155175</v>
      </c>
      <c r="F12" s="32">
        <f>SUM(一般接種!E11+一般接種!H11+一般接種!K11+一般接種!N11+医療従事者等!D9)</f>
        <v>850196</v>
      </c>
      <c r="G12" s="32">
        <v>15677</v>
      </c>
      <c r="H12" s="73">
        <f t="shared" si="7"/>
        <v>0.87254722573940025</v>
      </c>
      <c r="I12" s="29">
        <f t="shared" si="9"/>
        <v>733785</v>
      </c>
      <c r="J12" s="32">
        <v>5</v>
      </c>
      <c r="K12" s="73">
        <f t="shared" si="10"/>
        <v>0.76721764669594961</v>
      </c>
      <c r="L12" s="67">
        <v>4887</v>
      </c>
      <c r="M12" s="67">
        <v>29848</v>
      </c>
      <c r="N12" s="67">
        <v>127787</v>
      </c>
      <c r="O12" s="67">
        <v>229465</v>
      </c>
      <c r="P12" s="67">
        <v>189361</v>
      </c>
      <c r="Q12" s="67">
        <v>89895</v>
      </c>
      <c r="R12" s="67">
        <v>30914</v>
      </c>
      <c r="S12" s="67">
        <v>14019</v>
      </c>
      <c r="T12" s="67">
        <v>11825</v>
      </c>
      <c r="U12" s="67">
        <v>5784</v>
      </c>
      <c r="V12" s="67">
        <f t="shared" si="11"/>
        <v>319711</v>
      </c>
      <c r="W12" s="68">
        <f t="shared" si="8"/>
        <v>0.33427992183325894</v>
      </c>
      <c r="X12" s="67">
        <v>3</v>
      </c>
      <c r="Y12" s="67">
        <v>1518</v>
      </c>
      <c r="Z12" s="67">
        <v>58199</v>
      </c>
      <c r="AA12" s="67">
        <v>139222</v>
      </c>
      <c r="AB12" s="67">
        <v>120769</v>
      </c>
      <c r="AD12" s="59">
        <v>956417</v>
      </c>
      <c r="AE12">
        <v>0</v>
      </c>
    </row>
    <row r="13" spans="1:31" x14ac:dyDescent="0.45">
      <c r="A13" s="31" t="s">
        <v>17</v>
      </c>
      <c r="B13" s="30">
        <f t="shared" si="12"/>
        <v>3024429</v>
      </c>
      <c r="C13" s="32">
        <f>SUM(一般接種!D12+一般接種!G12+一般接種!J12+一般接種!M12+医療従事者等!C10)</f>
        <v>937415</v>
      </c>
      <c r="D13" s="32">
        <v>18026</v>
      </c>
      <c r="E13" s="73">
        <f t="shared" si="0"/>
        <v>0.87050410118950117</v>
      </c>
      <c r="F13" s="32">
        <f>SUM(一般接種!E12+一般接種!H12+一般接種!K12+一般接種!N12+医療従事者等!D10)</f>
        <v>928586</v>
      </c>
      <c r="G13" s="32">
        <v>16854</v>
      </c>
      <c r="H13" s="73">
        <f t="shared" si="7"/>
        <v>0.86325423208860042</v>
      </c>
      <c r="I13" s="29">
        <f t="shared" si="9"/>
        <v>784908</v>
      </c>
      <c r="J13" s="32">
        <v>41</v>
      </c>
      <c r="K13" s="73">
        <f t="shared" si="10"/>
        <v>0.74313478015105705</v>
      </c>
      <c r="L13" s="67">
        <v>9650</v>
      </c>
      <c r="M13" s="67">
        <v>34751</v>
      </c>
      <c r="N13" s="67">
        <v>192908</v>
      </c>
      <c r="O13" s="67">
        <v>270893</v>
      </c>
      <c r="P13" s="67">
        <v>142828</v>
      </c>
      <c r="Q13" s="67">
        <v>77146</v>
      </c>
      <c r="R13" s="67">
        <v>25827</v>
      </c>
      <c r="S13" s="67">
        <v>13627</v>
      </c>
      <c r="T13" s="67">
        <v>10592</v>
      </c>
      <c r="U13" s="67">
        <v>6686</v>
      </c>
      <c r="V13" s="67">
        <f t="shared" si="11"/>
        <v>373520</v>
      </c>
      <c r="W13" s="68">
        <f t="shared" si="8"/>
        <v>0.35365954114776499</v>
      </c>
      <c r="X13" s="67">
        <v>2</v>
      </c>
      <c r="Y13" s="67">
        <v>3617</v>
      </c>
      <c r="Z13" s="67">
        <v>100289</v>
      </c>
      <c r="AA13" s="67">
        <v>178029</v>
      </c>
      <c r="AB13" s="67">
        <v>91583</v>
      </c>
      <c r="AD13" s="59">
        <v>1056157</v>
      </c>
      <c r="AE13">
        <v>0</v>
      </c>
    </row>
    <row r="14" spans="1:31" x14ac:dyDescent="0.45">
      <c r="A14" s="31" t="s">
        <v>18</v>
      </c>
      <c r="B14" s="30">
        <f t="shared" si="12"/>
        <v>5120529</v>
      </c>
      <c r="C14" s="32">
        <f>SUM(一般接種!D13+一般接種!G13+一般接種!J13+一般接種!M13+医療従事者等!C11)</f>
        <v>1604116</v>
      </c>
      <c r="D14" s="32">
        <v>24097</v>
      </c>
      <c r="E14" s="73">
        <f t="shared" si="0"/>
        <v>0.85846103693239706</v>
      </c>
      <c r="F14" s="32">
        <f>SUM(一般接種!E13+一般接種!H13+一般接種!K13+一般接種!N13+医療従事者等!D11)</f>
        <v>1585648</v>
      </c>
      <c r="G14" s="32">
        <v>22486</v>
      </c>
      <c r="H14" s="73">
        <f t="shared" si="7"/>
        <v>0.84930223713342656</v>
      </c>
      <c r="I14" s="29">
        <f t="shared" si="9"/>
        <v>1330945</v>
      </c>
      <c r="J14" s="32">
        <v>86</v>
      </c>
      <c r="K14" s="73">
        <f t="shared" si="10"/>
        <v>0.72308661930699125</v>
      </c>
      <c r="L14" s="67">
        <v>19153</v>
      </c>
      <c r="M14" s="67">
        <v>75635</v>
      </c>
      <c r="N14" s="67">
        <v>346518</v>
      </c>
      <c r="O14" s="67">
        <v>419727</v>
      </c>
      <c r="P14" s="67">
        <v>237465</v>
      </c>
      <c r="Q14" s="67">
        <v>129155</v>
      </c>
      <c r="R14" s="67">
        <v>49879</v>
      </c>
      <c r="S14" s="67">
        <v>23712</v>
      </c>
      <c r="T14" s="67">
        <v>19497</v>
      </c>
      <c r="U14" s="67">
        <v>10204</v>
      </c>
      <c r="V14" s="67">
        <f t="shared" si="11"/>
        <v>599820</v>
      </c>
      <c r="W14" s="68">
        <f t="shared" si="8"/>
        <v>0.32589614376332837</v>
      </c>
      <c r="X14" s="67">
        <v>202</v>
      </c>
      <c r="Y14" s="67">
        <v>13277</v>
      </c>
      <c r="Z14" s="67">
        <v>199563</v>
      </c>
      <c r="AA14" s="67">
        <v>242864</v>
      </c>
      <c r="AB14" s="67">
        <v>143914</v>
      </c>
      <c r="AD14" s="59">
        <v>1840525</v>
      </c>
      <c r="AE14">
        <v>0</v>
      </c>
    </row>
    <row r="15" spans="1:31" x14ac:dyDescent="0.45">
      <c r="A15" s="31" t="s">
        <v>19</v>
      </c>
      <c r="B15" s="30">
        <f t="shared" si="12"/>
        <v>7831729</v>
      </c>
      <c r="C15" s="32">
        <f>SUM(一般接種!D14+一般接種!G14+一般接種!J14+一般接種!M14+医療従事者等!C12)</f>
        <v>2488170</v>
      </c>
      <c r="D15" s="32">
        <v>41799</v>
      </c>
      <c r="E15" s="73">
        <f t="shared" si="0"/>
        <v>0.84638562345218993</v>
      </c>
      <c r="F15" s="32">
        <f>SUM(一般接種!E14+一般接種!H14+一般接種!K14+一般接種!N14+医療従事者等!D12)</f>
        <v>2456840</v>
      </c>
      <c r="G15" s="32">
        <v>39369</v>
      </c>
      <c r="H15" s="73">
        <f t="shared" si="7"/>
        <v>0.83638691740238458</v>
      </c>
      <c r="I15" s="29">
        <f t="shared" si="9"/>
        <v>2010605</v>
      </c>
      <c r="J15" s="32">
        <v>49</v>
      </c>
      <c r="K15" s="73">
        <f t="shared" si="10"/>
        <v>0.69560409829316205</v>
      </c>
      <c r="L15" s="67">
        <v>21301</v>
      </c>
      <c r="M15" s="67">
        <v>142210</v>
      </c>
      <c r="N15" s="67">
        <v>555807</v>
      </c>
      <c r="O15" s="67">
        <v>593385</v>
      </c>
      <c r="P15" s="67">
        <v>347214</v>
      </c>
      <c r="Q15" s="67">
        <v>181653</v>
      </c>
      <c r="R15" s="67">
        <v>71419</v>
      </c>
      <c r="S15" s="67">
        <v>42181</v>
      </c>
      <c r="T15" s="67">
        <v>37725</v>
      </c>
      <c r="U15" s="67">
        <v>17710</v>
      </c>
      <c r="V15" s="67">
        <f t="shared" si="11"/>
        <v>876114</v>
      </c>
      <c r="W15" s="68">
        <f t="shared" si="8"/>
        <v>0.30311440664772105</v>
      </c>
      <c r="X15" s="67">
        <v>91</v>
      </c>
      <c r="Y15" s="67">
        <v>26756</v>
      </c>
      <c r="Z15" s="67">
        <v>335838</v>
      </c>
      <c r="AA15" s="67">
        <v>369698</v>
      </c>
      <c r="AB15" s="67">
        <v>143731</v>
      </c>
      <c r="AD15" s="59">
        <v>2890374</v>
      </c>
      <c r="AE15">
        <v>0</v>
      </c>
    </row>
    <row r="16" spans="1:31" x14ac:dyDescent="0.45">
      <c r="A16" s="33" t="s">
        <v>20</v>
      </c>
      <c r="B16" s="30">
        <f t="shared" si="12"/>
        <v>5172506</v>
      </c>
      <c r="C16" s="32">
        <f>SUM(一般接種!D15+一般接種!G15+一般接種!J15+一般接種!M15+医療従事者等!C13)</f>
        <v>1643004</v>
      </c>
      <c r="D16" s="32">
        <v>27762</v>
      </c>
      <c r="E16" s="73">
        <f t="shared" si="0"/>
        <v>0.83153040963339375</v>
      </c>
      <c r="F16" s="32">
        <f>SUM(一般接種!E15+一般接種!H15+一般接種!K15+一般接種!N15+医療従事者等!D13)</f>
        <v>1623734</v>
      </c>
      <c r="G16" s="32">
        <v>26205</v>
      </c>
      <c r="H16" s="73">
        <f t="shared" si="7"/>
        <v>0.82241171525457235</v>
      </c>
      <c r="I16" s="29">
        <f t="shared" si="9"/>
        <v>1340351</v>
      </c>
      <c r="J16" s="32">
        <v>43</v>
      </c>
      <c r="K16" s="73">
        <f t="shared" si="10"/>
        <v>0.6899937348551578</v>
      </c>
      <c r="L16" s="67">
        <v>14872</v>
      </c>
      <c r="M16" s="67">
        <v>72372</v>
      </c>
      <c r="N16" s="67">
        <v>367281</v>
      </c>
      <c r="O16" s="67">
        <v>348305</v>
      </c>
      <c r="P16" s="67">
        <v>253923</v>
      </c>
      <c r="Q16" s="67">
        <v>148082</v>
      </c>
      <c r="R16" s="67">
        <v>63699</v>
      </c>
      <c r="S16" s="67">
        <v>33521</v>
      </c>
      <c r="T16" s="67">
        <v>26201</v>
      </c>
      <c r="U16" s="67">
        <v>12095</v>
      </c>
      <c r="V16" s="67">
        <f t="shared" si="11"/>
        <v>565417</v>
      </c>
      <c r="W16" s="68">
        <f t="shared" si="8"/>
        <v>0.29107801160673424</v>
      </c>
      <c r="X16" s="67">
        <v>252</v>
      </c>
      <c r="Y16" s="67">
        <v>9142</v>
      </c>
      <c r="Z16" s="67">
        <v>220365</v>
      </c>
      <c r="AA16" s="67">
        <v>233708</v>
      </c>
      <c r="AB16" s="67">
        <v>101950</v>
      </c>
      <c r="AD16" s="59">
        <v>1942493</v>
      </c>
      <c r="AE16">
        <v>0</v>
      </c>
    </row>
    <row r="17" spans="1:31" x14ac:dyDescent="0.45">
      <c r="A17" s="31" t="s">
        <v>21</v>
      </c>
      <c r="B17" s="30">
        <f t="shared" si="12"/>
        <v>5094340</v>
      </c>
      <c r="C17" s="32">
        <f>SUM(一般接種!D16+一般接種!G16+一般接種!J16+一般接種!M16+医療従事者等!C14)</f>
        <v>1621192</v>
      </c>
      <c r="D17" s="32">
        <v>28450</v>
      </c>
      <c r="E17" s="73">
        <f t="shared" si="0"/>
        <v>0.81949425978111379</v>
      </c>
      <c r="F17" s="32">
        <f>SUM(一般接種!E16+一般接種!H16+一般接種!K16+一般接種!N16+医療従事者等!D14)</f>
        <v>1596804</v>
      </c>
      <c r="G17" s="32">
        <v>26879</v>
      </c>
      <c r="H17" s="73">
        <f t="shared" si="7"/>
        <v>0.80775450499005175</v>
      </c>
      <c r="I17" s="29">
        <f t="shared" si="9"/>
        <v>1311147</v>
      </c>
      <c r="J17" s="32">
        <v>46</v>
      </c>
      <c r="K17" s="73">
        <f t="shared" si="10"/>
        <v>0.67458492555183336</v>
      </c>
      <c r="L17" s="67">
        <v>16399</v>
      </c>
      <c r="M17" s="67">
        <v>72406</v>
      </c>
      <c r="N17" s="67">
        <v>402762</v>
      </c>
      <c r="O17" s="67">
        <v>435761</v>
      </c>
      <c r="P17" s="67">
        <v>217816</v>
      </c>
      <c r="Q17" s="67">
        <v>78431</v>
      </c>
      <c r="R17" s="67">
        <v>38080</v>
      </c>
      <c r="S17" s="67">
        <v>17343</v>
      </c>
      <c r="T17" s="67">
        <v>19973</v>
      </c>
      <c r="U17" s="67">
        <v>12176</v>
      </c>
      <c r="V17" s="67">
        <f t="shared" si="11"/>
        <v>565197</v>
      </c>
      <c r="W17" s="68">
        <f t="shared" si="8"/>
        <v>0.29080397022587851</v>
      </c>
      <c r="X17" s="67">
        <v>53</v>
      </c>
      <c r="Y17" s="67">
        <v>7103</v>
      </c>
      <c r="Z17" s="67">
        <v>196254</v>
      </c>
      <c r="AA17" s="67">
        <v>243810</v>
      </c>
      <c r="AB17" s="67">
        <v>117977</v>
      </c>
      <c r="AD17" s="59">
        <v>1943567</v>
      </c>
      <c r="AE17">
        <v>0</v>
      </c>
    </row>
    <row r="18" spans="1:31" x14ac:dyDescent="0.45">
      <c r="A18" s="31" t="s">
        <v>22</v>
      </c>
      <c r="B18" s="30">
        <f t="shared" si="12"/>
        <v>19024731</v>
      </c>
      <c r="C18" s="32">
        <f>SUM(一般接種!D17+一般接種!G17+一般接種!J17+一般接種!M17+医療従事者等!C15)</f>
        <v>6165120</v>
      </c>
      <c r="D18" s="32">
        <v>81628</v>
      </c>
      <c r="E18" s="73">
        <f t="shared" si="0"/>
        <v>0.8236729620718648</v>
      </c>
      <c r="F18" s="32">
        <f>SUM(一般接種!E17+一般接種!H17+一般接種!K17+一般接種!N17+医療従事者等!D15)</f>
        <v>6079975</v>
      </c>
      <c r="G18" s="32">
        <v>76681</v>
      </c>
      <c r="H18" s="73">
        <f t="shared" si="7"/>
        <v>0.81281457280921121</v>
      </c>
      <c r="I18" s="29">
        <f t="shared" si="9"/>
        <v>4877211</v>
      </c>
      <c r="J18" s="32">
        <v>139</v>
      </c>
      <c r="K18" s="73">
        <f t="shared" si="10"/>
        <v>0.66033001119714696</v>
      </c>
      <c r="L18" s="67">
        <v>50634</v>
      </c>
      <c r="M18" s="67">
        <v>273094</v>
      </c>
      <c r="N18" s="67">
        <v>1320380</v>
      </c>
      <c r="O18" s="67">
        <v>1420794</v>
      </c>
      <c r="P18" s="67">
        <v>839690</v>
      </c>
      <c r="Q18" s="67">
        <v>479159</v>
      </c>
      <c r="R18" s="67">
        <v>202862</v>
      </c>
      <c r="S18" s="67">
        <v>130880</v>
      </c>
      <c r="T18" s="67">
        <v>114480</v>
      </c>
      <c r="U18" s="67">
        <v>45238</v>
      </c>
      <c r="V18" s="67">
        <f t="shared" si="11"/>
        <v>1902425</v>
      </c>
      <c r="W18" s="68">
        <f t="shared" si="8"/>
        <v>0.25757838341359984</v>
      </c>
      <c r="X18" s="67">
        <v>228</v>
      </c>
      <c r="Y18" s="67">
        <v>45222</v>
      </c>
      <c r="Z18" s="67">
        <v>709304</v>
      </c>
      <c r="AA18" s="67">
        <v>848949</v>
      </c>
      <c r="AB18" s="67">
        <v>298722</v>
      </c>
      <c r="AD18" s="59">
        <v>7385810</v>
      </c>
      <c r="AE18">
        <v>0</v>
      </c>
    </row>
    <row r="19" spans="1:31" x14ac:dyDescent="0.45">
      <c r="A19" s="31" t="s">
        <v>23</v>
      </c>
      <c r="B19" s="30">
        <f t="shared" si="12"/>
        <v>16424858</v>
      </c>
      <c r="C19" s="32">
        <f>SUM(一般接種!D18+一般接種!G18+一般接種!J18+一般接種!M18+医療従事者等!C16)</f>
        <v>5264405</v>
      </c>
      <c r="D19" s="32">
        <v>74280</v>
      </c>
      <c r="E19" s="73">
        <f t="shared" si="0"/>
        <v>0.82241676637635575</v>
      </c>
      <c r="F19" s="32">
        <f>SUM(一般接種!E18+一般接種!H18+一般接種!K18+一般接種!N18+医療従事者等!D16)</f>
        <v>5201935</v>
      </c>
      <c r="G19" s="32">
        <v>70291</v>
      </c>
      <c r="H19" s="73">
        <f t="shared" si="7"/>
        <v>0.81314998476426448</v>
      </c>
      <c r="I19" s="29">
        <f t="shared" si="9"/>
        <v>4240386</v>
      </c>
      <c r="J19" s="32">
        <v>228</v>
      </c>
      <c r="K19" s="73">
        <f t="shared" si="10"/>
        <v>0.67188690663227491</v>
      </c>
      <c r="L19" s="67">
        <v>43705</v>
      </c>
      <c r="M19" s="67">
        <v>215206</v>
      </c>
      <c r="N19" s="67">
        <v>1091099</v>
      </c>
      <c r="O19" s="67">
        <v>1327852</v>
      </c>
      <c r="P19" s="67">
        <v>757082</v>
      </c>
      <c r="Q19" s="67">
        <v>395068</v>
      </c>
      <c r="R19" s="67">
        <v>170020</v>
      </c>
      <c r="S19" s="67">
        <v>115361</v>
      </c>
      <c r="T19" s="67">
        <v>87962</v>
      </c>
      <c r="U19" s="67">
        <v>37031</v>
      </c>
      <c r="V19" s="67">
        <f t="shared" si="11"/>
        <v>1718132</v>
      </c>
      <c r="W19" s="68">
        <f t="shared" si="8"/>
        <v>0.27225174030447069</v>
      </c>
      <c r="X19" s="67">
        <v>254</v>
      </c>
      <c r="Y19" s="67">
        <v>35629</v>
      </c>
      <c r="Z19" s="67">
        <v>642786</v>
      </c>
      <c r="AA19" s="67">
        <v>740090</v>
      </c>
      <c r="AB19" s="67">
        <v>299373</v>
      </c>
      <c r="AD19" s="59">
        <v>6310821</v>
      </c>
      <c r="AE19">
        <v>2</v>
      </c>
    </row>
    <row r="20" spans="1:31" x14ac:dyDescent="0.45">
      <c r="A20" s="31" t="s">
        <v>24</v>
      </c>
      <c r="B20" s="30">
        <f t="shared" si="12"/>
        <v>34574079</v>
      </c>
      <c r="C20" s="32">
        <f>SUM(一般接種!D19+一般接種!G19+一般接種!J19+一般接種!M19+医療従事者等!C17)</f>
        <v>11355901</v>
      </c>
      <c r="D20" s="32">
        <v>177148</v>
      </c>
      <c r="E20" s="73">
        <f t="shared" si="0"/>
        <v>0.81035774471275013</v>
      </c>
      <c r="F20" s="32">
        <f>SUM(一般接種!E19+一般接種!H19+一般接種!K19+一般接種!N19+医療従事者等!D17)</f>
        <v>11213586</v>
      </c>
      <c r="G20" s="32">
        <v>166794</v>
      </c>
      <c r="H20" s="73">
        <f t="shared" si="7"/>
        <v>0.80079177448780292</v>
      </c>
      <c r="I20" s="29">
        <f t="shared" si="9"/>
        <v>8816937</v>
      </c>
      <c r="J20" s="32">
        <v>583</v>
      </c>
      <c r="K20" s="73">
        <f t="shared" si="10"/>
        <v>0.6391053406430246</v>
      </c>
      <c r="L20" s="67">
        <v>105432</v>
      </c>
      <c r="M20" s="67">
        <v>617314</v>
      </c>
      <c r="N20" s="67">
        <v>2644789</v>
      </c>
      <c r="O20" s="67">
        <v>2948318</v>
      </c>
      <c r="P20" s="67">
        <v>1271973</v>
      </c>
      <c r="Q20" s="67">
        <v>519793</v>
      </c>
      <c r="R20" s="67">
        <v>237453</v>
      </c>
      <c r="S20" s="67">
        <v>231768</v>
      </c>
      <c r="T20" s="67">
        <v>175720</v>
      </c>
      <c r="U20" s="67">
        <v>64377</v>
      </c>
      <c r="V20" s="67">
        <f t="shared" si="11"/>
        <v>3187655</v>
      </c>
      <c r="W20" s="68">
        <f t="shared" si="8"/>
        <v>0.23107594529750514</v>
      </c>
      <c r="X20" s="67">
        <v>1413</v>
      </c>
      <c r="Y20" s="67">
        <v>145644</v>
      </c>
      <c r="Z20" s="67">
        <v>1525477</v>
      </c>
      <c r="AA20" s="67">
        <v>1213408</v>
      </c>
      <c r="AB20" s="67">
        <v>301713</v>
      </c>
      <c r="AD20" s="59">
        <v>13794837</v>
      </c>
      <c r="AE20">
        <v>2</v>
      </c>
    </row>
    <row r="21" spans="1:31" x14ac:dyDescent="0.45">
      <c r="A21" s="31" t="s">
        <v>25</v>
      </c>
      <c r="B21" s="30">
        <f t="shared" si="12"/>
        <v>23580620</v>
      </c>
      <c r="C21" s="32">
        <f>SUM(一般接種!D20+一般接種!G20+一般接種!J20+一般接種!M20+医療従事者等!C18)</f>
        <v>7651835</v>
      </c>
      <c r="D21" s="32">
        <v>125209</v>
      </c>
      <c r="E21" s="73">
        <f t="shared" si="0"/>
        <v>0.81676705214807277</v>
      </c>
      <c r="F21" s="32">
        <f>SUM(一般接種!E20+一般接種!H20+一般接種!K20+一般接種!N20+医療従事者等!D18)</f>
        <v>7562713</v>
      </c>
      <c r="G21" s="32">
        <v>118078</v>
      </c>
      <c r="H21" s="73">
        <f t="shared" si="7"/>
        <v>0.80786963285652402</v>
      </c>
      <c r="I21" s="29">
        <f t="shared" si="9"/>
        <v>6009111</v>
      </c>
      <c r="J21" s="32">
        <v>296</v>
      </c>
      <c r="K21" s="73">
        <f t="shared" si="10"/>
        <v>0.65205871986373731</v>
      </c>
      <c r="L21" s="67">
        <v>52020</v>
      </c>
      <c r="M21" s="67">
        <v>309243</v>
      </c>
      <c r="N21" s="67">
        <v>1462696</v>
      </c>
      <c r="O21" s="67">
        <v>2068737</v>
      </c>
      <c r="P21" s="67">
        <v>1104885</v>
      </c>
      <c r="Q21" s="67">
        <v>479091</v>
      </c>
      <c r="R21" s="67">
        <v>191883</v>
      </c>
      <c r="S21" s="67">
        <v>162888</v>
      </c>
      <c r="T21" s="67">
        <v>124960</v>
      </c>
      <c r="U21" s="67">
        <v>52708</v>
      </c>
      <c r="V21" s="67">
        <f t="shared" si="11"/>
        <v>2356961</v>
      </c>
      <c r="W21" s="68">
        <f t="shared" si="8"/>
        <v>0.25577039273613089</v>
      </c>
      <c r="X21" s="67">
        <v>679</v>
      </c>
      <c r="Y21" s="67">
        <v>48049</v>
      </c>
      <c r="Z21" s="67">
        <v>897589</v>
      </c>
      <c r="AA21" s="67">
        <v>1051487</v>
      </c>
      <c r="AB21" s="67">
        <v>359157</v>
      </c>
      <c r="AD21" s="59">
        <v>9215144</v>
      </c>
      <c r="AE21">
        <v>0</v>
      </c>
    </row>
    <row r="22" spans="1:31" x14ac:dyDescent="0.45">
      <c r="A22" s="31" t="s">
        <v>26</v>
      </c>
      <c r="B22" s="30">
        <f t="shared" si="12"/>
        <v>6153777</v>
      </c>
      <c r="C22" s="32">
        <f>SUM(一般接種!D21+一般接種!G21+一般接種!J21+一般接種!M21+医療従事者等!C19)</f>
        <v>1913331</v>
      </c>
      <c r="D22" s="32">
        <v>30622</v>
      </c>
      <c r="E22" s="73">
        <f t="shared" si="0"/>
        <v>0.86036255057639033</v>
      </c>
      <c r="F22" s="32">
        <f>SUM(一般接種!E21+一般接種!H21+一般接種!K21+一般接種!N21+医療従事者等!D19)</f>
        <v>1883103</v>
      </c>
      <c r="G22" s="32">
        <v>28752</v>
      </c>
      <c r="H22" s="73">
        <f t="shared" si="7"/>
        <v>0.84740347872341393</v>
      </c>
      <c r="I22" s="29">
        <f t="shared" si="9"/>
        <v>1608650</v>
      </c>
      <c r="J22" s="32">
        <v>5</v>
      </c>
      <c r="K22" s="73">
        <f t="shared" si="10"/>
        <v>0.73512046480468163</v>
      </c>
      <c r="L22" s="67">
        <v>16834</v>
      </c>
      <c r="M22" s="67">
        <v>65151</v>
      </c>
      <c r="N22" s="67">
        <v>344216</v>
      </c>
      <c r="O22" s="67">
        <v>568191</v>
      </c>
      <c r="P22" s="67">
        <v>356845</v>
      </c>
      <c r="Q22" s="67">
        <v>150127</v>
      </c>
      <c r="R22" s="67">
        <v>50209</v>
      </c>
      <c r="S22" s="67">
        <v>28461</v>
      </c>
      <c r="T22" s="67">
        <v>19488</v>
      </c>
      <c r="U22" s="67">
        <v>9128</v>
      </c>
      <c r="V22" s="67">
        <f t="shared" si="11"/>
        <v>748693</v>
      </c>
      <c r="W22" s="68">
        <f t="shared" si="8"/>
        <v>0.34213859873123748</v>
      </c>
      <c r="X22" s="67">
        <v>9</v>
      </c>
      <c r="Y22" s="67">
        <v>6133</v>
      </c>
      <c r="Z22" s="67">
        <v>190791</v>
      </c>
      <c r="AA22" s="67">
        <v>359631</v>
      </c>
      <c r="AB22" s="67">
        <v>192129</v>
      </c>
      <c r="AD22" s="59">
        <v>2188274</v>
      </c>
      <c r="AE22">
        <v>0</v>
      </c>
    </row>
    <row r="23" spans="1:31" x14ac:dyDescent="0.45">
      <c r="A23" s="31" t="s">
        <v>27</v>
      </c>
      <c r="B23" s="30">
        <f t="shared" si="12"/>
        <v>2845404</v>
      </c>
      <c r="C23" s="32">
        <f>SUM(一般接種!D22+一般接種!G22+一般接種!J22+一般接種!M22+医療従事者等!C20)</f>
        <v>900487</v>
      </c>
      <c r="D23" s="32">
        <v>14458</v>
      </c>
      <c r="E23" s="73">
        <f t="shared" si="0"/>
        <v>0.85418498380379448</v>
      </c>
      <c r="F23" s="32">
        <f>SUM(一般接種!E22+一般接種!H22+一般接種!K22+一般接種!N22+医療従事者等!D20)</f>
        <v>892968</v>
      </c>
      <c r="G23" s="32">
        <v>13544</v>
      </c>
      <c r="H23" s="73">
        <f t="shared" si="7"/>
        <v>0.84781736850223666</v>
      </c>
      <c r="I23" s="29">
        <f t="shared" si="9"/>
        <v>724632</v>
      </c>
      <c r="J23" s="32">
        <v>10</v>
      </c>
      <c r="K23" s="73">
        <f t="shared" si="10"/>
        <v>0.69857897578281658</v>
      </c>
      <c r="L23" s="67">
        <v>10220</v>
      </c>
      <c r="M23" s="67">
        <v>39388</v>
      </c>
      <c r="N23" s="67">
        <v>213139</v>
      </c>
      <c r="O23" s="67">
        <v>219830</v>
      </c>
      <c r="P23" s="67">
        <v>127806</v>
      </c>
      <c r="Q23" s="67">
        <v>63110</v>
      </c>
      <c r="R23" s="67">
        <v>20077</v>
      </c>
      <c r="S23" s="67">
        <v>13756</v>
      </c>
      <c r="T23" s="67">
        <v>11776</v>
      </c>
      <c r="U23" s="67">
        <v>5530</v>
      </c>
      <c r="V23" s="67">
        <f t="shared" si="11"/>
        <v>327317</v>
      </c>
      <c r="W23" s="68">
        <f t="shared" si="8"/>
        <v>0.31555317754126178</v>
      </c>
      <c r="X23" s="67">
        <v>104</v>
      </c>
      <c r="Y23" s="67">
        <v>3829</v>
      </c>
      <c r="Z23" s="67">
        <v>125973</v>
      </c>
      <c r="AA23" s="67">
        <v>142398</v>
      </c>
      <c r="AB23" s="67">
        <v>55013</v>
      </c>
      <c r="AD23" s="59">
        <v>1037280</v>
      </c>
      <c r="AE23">
        <v>0</v>
      </c>
    </row>
    <row r="24" spans="1:31" x14ac:dyDescent="0.45">
      <c r="A24" s="31" t="s">
        <v>28</v>
      </c>
      <c r="B24" s="30">
        <f t="shared" si="12"/>
        <v>2935090</v>
      </c>
      <c r="C24" s="32">
        <f>SUM(一般接種!D23+一般接種!G23+一般接種!J23+一般接種!M23+医療従事者等!C21)</f>
        <v>941878</v>
      </c>
      <c r="D24" s="32">
        <v>14290</v>
      </c>
      <c r="E24" s="73">
        <f t="shared" si="0"/>
        <v>0.82488855056598442</v>
      </c>
      <c r="F24" s="32">
        <f>SUM(一般接種!E23+一般接種!H23+一般接種!K23+一般接種!N23+医療従事者等!D21)</f>
        <v>931122</v>
      </c>
      <c r="G24" s="32">
        <v>13507</v>
      </c>
      <c r="H24" s="73">
        <f t="shared" si="7"/>
        <v>0.81601972786151367</v>
      </c>
      <c r="I24" s="29">
        <f t="shared" si="9"/>
        <v>747259</v>
      </c>
      <c r="J24" s="32">
        <v>54</v>
      </c>
      <c r="K24" s="73">
        <f t="shared" si="10"/>
        <v>0.66447695466700341</v>
      </c>
      <c r="L24" s="67">
        <v>9379</v>
      </c>
      <c r="M24" s="67">
        <v>55500</v>
      </c>
      <c r="N24" s="67">
        <v>204870</v>
      </c>
      <c r="O24" s="67">
        <v>217013</v>
      </c>
      <c r="P24" s="67">
        <v>131570</v>
      </c>
      <c r="Q24" s="67">
        <v>68183</v>
      </c>
      <c r="R24" s="67">
        <v>26886</v>
      </c>
      <c r="S24" s="67">
        <v>13887</v>
      </c>
      <c r="T24" s="67">
        <v>13182</v>
      </c>
      <c r="U24" s="67">
        <v>6789</v>
      </c>
      <c r="V24" s="67">
        <f t="shared" si="11"/>
        <v>314831</v>
      </c>
      <c r="W24" s="68">
        <f t="shared" si="8"/>
        <v>0.27997396178393796</v>
      </c>
      <c r="X24" s="67">
        <v>39</v>
      </c>
      <c r="Y24" s="67">
        <v>6874</v>
      </c>
      <c r="Z24" s="67">
        <v>103617</v>
      </c>
      <c r="AA24" s="67">
        <v>140105</v>
      </c>
      <c r="AB24" s="67">
        <v>64196</v>
      </c>
      <c r="AD24" s="59">
        <v>1124501</v>
      </c>
      <c r="AE24">
        <v>0</v>
      </c>
    </row>
    <row r="25" spans="1:31" x14ac:dyDescent="0.45">
      <c r="A25" s="31" t="s">
        <v>29</v>
      </c>
      <c r="B25" s="30">
        <f t="shared" si="12"/>
        <v>2036882</v>
      </c>
      <c r="C25" s="32">
        <f>SUM(一般接種!D24+一般接種!G24+一般接種!J24+一般接種!M24+医療従事者等!C22)</f>
        <v>650435</v>
      </c>
      <c r="D25" s="32">
        <v>9126</v>
      </c>
      <c r="E25" s="73">
        <f t="shared" si="0"/>
        <v>0.83552950434370232</v>
      </c>
      <c r="F25" s="32">
        <f>SUM(一般接種!E24+一般接種!H24+一般接種!K24+一般接種!N24+医療従事者等!D22)</f>
        <v>644126</v>
      </c>
      <c r="G25" s="32">
        <v>8503</v>
      </c>
      <c r="H25" s="73">
        <f t="shared" si="7"/>
        <v>0.82812149859031614</v>
      </c>
      <c r="I25" s="29">
        <f t="shared" si="9"/>
        <v>521608</v>
      </c>
      <c r="J25" s="32">
        <v>50</v>
      </c>
      <c r="K25" s="73">
        <f t="shared" si="10"/>
        <v>0.67951190023294961</v>
      </c>
      <c r="L25" s="67">
        <v>7678</v>
      </c>
      <c r="M25" s="67">
        <v>32418</v>
      </c>
      <c r="N25" s="67">
        <v>143809</v>
      </c>
      <c r="O25" s="67">
        <v>172189</v>
      </c>
      <c r="P25" s="67">
        <v>92092</v>
      </c>
      <c r="Q25" s="67">
        <v>34637</v>
      </c>
      <c r="R25" s="67">
        <v>15977</v>
      </c>
      <c r="S25" s="67">
        <v>10595</v>
      </c>
      <c r="T25" s="67">
        <v>8416</v>
      </c>
      <c r="U25" s="67">
        <v>3797</v>
      </c>
      <c r="V25" s="67">
        <f t="shared" si="11"/>
        <v>220713</v>
      </c>
      <c r="W25" s="68">
        <f t="shared" si="8"/>
        <v>0.28755595741243545</v>
      </c>
      <c r="X25" s="67">
        <v>147</v>
      </c>
      <c r="Y25" s="67">
        <v>3812</v>
      </c>
      <c r="Z25" s="67">
        <v>69390</v>
      </c>
      <c r="AA25" s="67">
        <v>103732</v>
      </c>
      <c r="AB25" s="67">
        <v>43632</v>
      </c>
      <c r="AD25" s="59">
        <v>767548</v>
      </c>
      <c r="AE25">
        <v>0</v>
      </c>
    </row>
    <row r="26" spans="1:31" x14ac:dyDescent="0.45">
      <c r="A26" s="31" t="s">
        <v>30</v>
      </c>
      <c r="B26" s="30">
        <f t="shared" si="12"/>
        <v>2151530</v>
      </c>
      <c r="C26" s="32">
        <f>SUM(一般接種!D25+一般接種!G25+一般接種!J25+一般接種!M25+医療従事者等!C23)</f>
        <v>685024</v>
      </c>
      <c r="D26" s="32">
        <v>10578</v>
      </c>
      <c r="E26" s="73">
        <f t="shared" si="0"/>
        <v>0.82629304694381855</v>
      </c>
      <c r="F26" s="32">
        <f>SUM(一般接種!E25+一般接種!H25+一般接種!K25+一般接種!N25+医療従事者等!D23)</f>
        <v>677044</v>
      </c>
      <c r="G26" s="32">
        <v>9894</v>
      </c>
      <c r="H26" s="73">
        <f t="shared" si="7"/>
        <v>0.81735440089876521</v>
      </c>
      <c r="I26" s="29">
        <f t="shared" si="9"/>
        <v>548423</v>
      </c>
      <c r="J26" s="32">
        <v>6</v>
      </c>
      <c r="K26" s="73">
        <f t="shared" si="10"/>
        <v>0.67188945286322133</v>
      </c>
      <c r="L26" s="67">
        <v>6955</v>
      </c>
      <c r="M26" s="67">
        <v>38046</v>
      </c>
      <c r="N26" s="67">
        <v>169360</v>
      </c>
      <c r="O26" s="67">
        <v>165379</v>
      </c>
      <c r="P26" s="67">
        <v>96494</v>
      </c>
      <c r="Q26" s="67">
        <v>34695</v>
      </c>
      <c r="R26" s="67">
        <v>12468</v>
      </c>
      <c r="S26" s="67">
        <v>13011</v>
      </c>
      <c r="T26" s="67">
        <v>8850</v>
      </c>
      <c r="U26" s="67">
        <v>3165</v>
      </c>
      <c r="V26" s="67">
        <f t="shared" si="11"/>
        <v>241039</v>
      </c>
      <c r="W26" s="68">
        <f t="shared" si="8"/>
        <v>0.29530733334068421</v>
      </c>
      <c r="X26" s="67">
        <v>117</v>
      </c>
      <c r="Y26" s="67">
        <v>6418</v>
      </c>
      <c r="Z26" s="67">
        <v>90268</v>
      </c>
      <c r="AA26" s="67">
        <v>110359</v>
      </c>
      <c r="AB26" s="67">
        <v>33877</v>
      </c>
      <c r="AD26" s="59">
        <v>816231</v>
      </c>
      <c r="AE26">
        <v>0</v>
      </c>
    </row>
    <row r="27" spans="1:31" x14ac:dyDescent="0.45">
      <c r="A27" s="31" t="s">
        <v>31</v>
      </c>
      <c r="B27" s="30">
        <f t="shared" si="12"/>
        <v>5578652</v>
      </c>
      <c r="C27" s="32">
        <f>SUM(一般接種!D26+一般接種!G26+一般接種!J26+一般接種!M26+医療従事者等!C24)</f>
        <v>1740098</v>
      </c>
      <c r="D27" s="32">
        <v>30753</v>
      </c>
      <c r="E27" s="73">
        <f t="shared" si="0"/>
        <v>0.83119376959038049</v>
      </c>
      <c r="F27" s="32">
        <f>SUM(一般接種!E26+一般接種!H26+一般接種!K26+一般接種!N26+医療従事者等!D24)</f>
        <v>1718442</v>
      </c>
      <c r="G27" s="32">
        <v>29053</v>
      </c>
      <c r="H27" s="73">
        <f t="shared" si="7"/>
        <v>0.8214898754871155</v>
      </c>
      <c r="I27" s="29">
        <f t="shared" si="9"/>
        <v>1445259</v>
      </c>
      <c r="J27" s="32">
        <v>19</v>
      </c>
      <c r="K27" s="73">
        <f t="shared" si="10"/>
        <v>0.7027688872420732</v>
      </c>
      <c r="L27" s="67">
        <v>14398</v>
      </c>
      <c r="M27" s="67">
        <v>69436</v>
      </c>
      <c r="N27" s="67">
        <v>457922</v>
      </c>
      <c r="O27" s="67">
        <v>433226</v>
      </c>
      <c r="P27" s="67">
        <v>235758</v>
      </c>
      <c r="Q27" s="67">
        <v>123345</v>
      </c>
      <c r="R27" s="67">
        <v>48372</v>
      </c>
      <c r="S27" s="67">
        <v>27769</v>
      </c>
      <c r="T27" s="67">
        <v>24257</v>
      </c>
      <c r="U27" s="67">
        <v>10776</v>
      </c>
      <c r="V27" s="67">
        <f t="shared" si="11"/>
        <v>674853</v>
      </c>
      <c r="W27" s="68">
        <f t="shared" si="8"/>
        <v>0.32815704786884864</v>
      </c>
      <c r="X27" s="67">
        <v>13</v>
      </c>
      <c r="Y27" s="67">
        <v>6615</v>
      </c>
      <c r="Z27" s="67">
        <v>257804</v>
      </c>
      <c r="AA27" s="67">
        <v>308605</v>
      </c>
      <c r="AB27" s="67">
        <v>101816</v>
      </c>
      <c r="AD27" s="59">
        <v>2056494</v>
      </c>
      <c r="AE27">
        <v>0</v>
      </c>
    </row>
    <row r="28" spans="1:31" x14ac:dyDescent="0.45">
      <c r="A28" s="31" t="s">
        <v>32</v>
      </c>
      <c r="B28" s="30">
        <f t="shared" si="12"/>
        <v>5314138</v>
      </c>
      <c r="C28" s="32">
        <f>SUM(一般接種!D27+一般接種!G27+一般接種!J27+一般接種!M27+医療従事者等!C25)</f>
        <v>1674786</v>
      </c>
      <c r="D28" s="32">
        <v>26081</v>
      </c>
      <c r="E28" s="73">
        <f t="shared" si="0"/>
        <v>0.82575421778468949</v>
      </c>
      <c r="F28" s="32">
        <f>SUM(一般接種!E27+一般接種!H27+一般接種!K27+一般接種!N27+医療従事者等!D25)</f>
        <v>1661695</v>
      </c>
      <c r="G28" s="32">
        <v>24584</v>
      </c>
      <c r="H28" s="73">
        <f t="shared" si="7"/>
        <v>0.81994736064469442</v>
      </c>
      <c r="I28" s="29">
        <f t="shared" si="9"/>
        <v>1355298</v>
      </c>
      <c r="J28" s="32">
        <v>43</v>
      </c>
      <c r="K28" s="73">
        <f t="shared" si="10"/>
        <v>0.67877972858928026</v>
      </c>
      <c r="L28" s="67">
        <v>15511</v>
      </c>
      <c r="M28" s="67">
        <v>85373</v>
      </c>
      <c r="N28" s="67">
        <v>466933</v>
      </c>
      <c r="O28" s="67">
        <v>403777</v>
      </c>
      <c r="P28" s="67">
        <v>192531</v>
      </c>
      <c r="Q28" s="67">
        <v>97969</v>
      </c>
      <c r="R28" s="67">
        <v>38065</v>
      </c>
      <c r="S28" s="67">
        <v>22448</v>
      </c>
      <c r="T28" s="67">
        <v>22608</v>
      </c>
      <c r="U28" s="67">
        <v>10083</v>
      </c>
      <c r="V28" s="67">
        <f t="shared" si="11"/>
        <v>622359</v>
      </c>
      <c r="W28" s="68">
        <f t="shared" si="8"/>
        <v>0.31170862539160227</v>
      </c>
      <c r="X28" s="67">
        <v>43</v>
      </c>
      <c r="Y28" s="67">
        <v>9448</v>
      </c>
      <c r="Z28" s="67">
        <v>257859</v>
      </c>
      <c r="AA28" s="67">
        <v>276236</v>
      </c>
      <c r="AB28" s="67">
        <v>78773</v>
      </c>
      <c r="AD28" s="59">
        <v>1996605</v>
      </c>
      <c r="AE28">
        <v>1</v>
      </c>
    </row>
    <row r="29" spans="1:31" x14ac:dyDescent="0.45">
      <c r="A29" s="31" t="s">
        <v>33</v>
      </c>
      <c r="B29" s="30">
        <f t="shared" si="12"/>
        <v>9803404</v>
      </c>
      <c r="C29" s="32">
        <f>SUM(一般接種!D28+一般接種!G28+一般接種!J28+一般接種!M28+医療従事者等!C26)</f>
        <v>3153080</v>
      </c>
      <c r="D29" s="32">
        <v>45552</v>
      </c>
      <c r="E29" s="73">
        <f t="shared" si="0"/>
        <v>0.84944591750266518</v>
      </c>
      <c r="F29" s="32">
        <f>SUM(一般接種!E28+一般接種!H28+一般接種!K28+一般接種!N28+医療従事者等!D26)</f>
        <v>3120231</v>
      </c>
      <c r="G29" s="32">
        <v>42478</v>
      </c>
      <c r="H29" s="73">
        <f t="shared" si="7"/>
        <v>0.84130689117896296</v>
      </c>
      <c r="I29" s="29">
        <f t="shared" si="9"/>
        <v>2478355</v>
      </c>
      <c r="J29" s="32">
        <v>54</v>
      </c>
      <c r="K29" s="73">
        <f t="shared" si="10"/>
        <v>0.67744608151327124</v>
      </c>
      <c r="L29" s="67">
        <v>23596</v>
      </c>
      <c r="M29" s="67">
        <v>116059</v>
      </c>
      <c r="N29" s="67">
        <v>657981</v>
      </c>
      <c r="O29" s="67">
        <v>757629</v>
      </c>
      <c r="P29" s="67">
        <v>454113</v>
      </c>
      <c r="Q29" s="67">
        <v>252120</v>
      </c>
      <c r="R29" s="67">
        <v>88239</v>
      </c>
      <c r="S29" s="67">
        <v>53254</v>
      </c>
      <c r="T29" s="67">
        <v>53708</v>
      </c>
      <c r="U29" s="67">
        <v>21656</v>
      </c>
      <c r="V29" s="67">
        <f t="shared" si="11"/>
        <v>1051738</v>
      </c>
      <c r="W29" s="68">
        <f t="shared" si="8"/>
        <v>0.28749364458901677</v>
      </c>
      <c r="X29" s="67">
        <v>26</v>
      </c>
      <c r="Y29" s="67">
        <v>12237</v>
      </c>
      <c r="Z29" s="67">
        <v>354903</v>
      </c>
      <c r="AA29" s="67">
        <v>463187</v>
      </c>
      <c r="AB29" s="67">
        <v>221385</v>
      </c>
      <c r="AD29" s="59">
        <v>3658300</v>
      </c>
      <c r="AE29">
        <v>2</v>
      </c>
    </row>
    <row r="30" spans="1:31" x14ac:dyDescent="0.45">
      <c r="A30" s="31" t="s">
        <v>34</v>
      </c>
      <c r="B30" s="30">
        <f t="shared" si="12"/>
        <v>18420795</v>
      </c>
      <c r="C30" s="32">
        <f>SUM(一般接種!D29+一般接種!G29+一般接種!J29+一般接種!M29+医療従事者等!C27)</f>
        <v>6037617</v>
      </c>
      <c r="D30" s="32">
        <v>97148</v>
      </c>
      <c r="E30" s="73">
        <f t="shared" si="0"/>
        <v>0.78906985439888322</v>
      </c>
      <c r="F30" s="32">
        <f>SUM(一般接種!E29+一般接種!H29+一般接種!K29+一般接種!N29+医療従事者等!D27)</f>
        <v>5934784</v>
      </c>
      <c r="G30" s="32">
        <v>91922</v>
      </c>
      <c r="H30" s="73">
        <f t="shared" si="7"/>
        <v>0.77610476001352202</v>
      </c>
      <c r="I30" s="29">
        <f t="shared" si="9"/>
        <v>4666227</v>
      </c>
      <c r="J30" s="32">
        <v>156</v>
      </c>
      <c r="K30" s="73">
        <f t="shared" si="10"/>
        <v>0.61979213502921249</v>
      </c>
      <c r="L30" s="67">
        <v>43280</v>
      </c>
      <c r="M30" s="67">
        <v>375875</v>
      </c>
      <c r="N30" s="67">
        <v>1356860</v>
      </c>
      <c r="O30" s="67">
        <v>1362997</v>
      </c>
      <c r="P30" s="67">
        <v>761820</v>
      </c>
      <c r="Q30" s="67">
        <v>370817</v>
      </c>
      <c r="R30" s="67">
        <v>150606</v>
      </c>
      <c r="S30" s="67">
        <v>109210</v>
      </c>
      <c r="T30" s="67">
        <v>95245</v>
      </c>
      <c r="U30" s="67">
        <v>39517</v>
      </c>
      <c r="V30" s="67">
        <f t="shared" si="11"/>
        <v>1782167</v>
      </c>
      <c r="W30" s="68">
        <f t="shared" si="8"/>
        <v>0.23672444973696427</v>
      </c>
      <c r="X30" s="67">
        <v>69</v>
      </c>
      <c r="Y30" s="67">
        <v>45296</v>
      </c>
      <c r="Z30" s="67">
        <v>694645</v>
      </c>
      <c r="AA30" s="67">
        <v>763330</v>
      </c>
      <c r="AB30" s="67">
        <v>278827</v>
      </c>
      <c r="AD30" s="59">
        <v>7528445</v>
      </c>
      <c r="AE30">
        <v>0</v>
      </c>
    </row>
    <row r="31" spans="1:31" x14ac:dyDescent="0.45">
      <c r="A31" s="31" t="s">
        <v>35</v>
      </c>
      <c r="B31" s="30">
        <f t="shared" si="12"/>
        <v>4632621</v>
      </c>
      <c r="C31" s="32">
        <f>SUM(一般接種!D30+一般接種!G30+一般接種!J30+一般接種!M30+医療従事者等!C28)</f>
        <v>1485862</v>
      </c>
      <c r="D31" s="32">
        <v>23691</v>
      </c>
      <c r="E31" s="73">
        <f t="shared" si="0"/>
        <v>0.8191984895343104</v>
      </c>
      <c r="F31" s="32">
        <f>SUM(一般接種!E30+一般接種!H30+一般接種!K30+一般接種!N30+医療従事者等!D28)</f>
        <v>1470768</v>
      </c>
      <c r="G31" s="32">
        <v>22419</v>
      </c>
      <c r="H31" s="73">
        <f t="shared" si="7"/>
        <v>0.81145455156649182</v>
      </c>
      <c r="I31" s="29">
        <f t="shared" si="9"/>
        <v>1177370</v>
      </c>
      <c r="J31" s="32">
        <v>45</v>
      </c>
      <c r="K31" s="73">
        <f t="shared" si="10"/>
        <v>0.65961016987136389</v>
      </c>
      <c r="L31" s="67">
        <v>16838</v>
      </c>
      <c r="M31" s="67">
        <v>67571</v>
      </c>
      <c r="N31" s="67">
        <v>347309</v>
      </c>
      <c r="O31" s="67">
        <v>354086</v>
      </c>
      <c r="P31" s="67">
        <v>197099</v>
      </c>
      <c r="Q31" s="67">
        <v>98856</v>
      </c>
      <c r="R31" s="67">
        <v>40865</v>
      </c>
      <c r="S31" s="67">
        <v>24628</v>
      </c>
      <c r="T31" s="67">
        <v>20796</v>
      </c>
      <c r="U31" s="67">
        <v>9322</v>
      </c>
      <c r="V31" s="67">
        <f t="shared" si="11"/>
        <v>498621</v>
      </c>
      <c r="W31" s="68">
        <f t="shared" si="8"/>
        <v>0.27935827618663439</v>
      </c>
      <c r="X31" s="67">
        <v>82</v>
      </c>
      <c r="Y31" s="67">
        <v>5591</v>
      </c>
      <c r="Z31" s="67">
        <v>162737</v>
      </c>
      <c r="AA31" s="67">
        <v>233029</v>
      </c>
      <c r="AB31" s="67">
        <v>97182</v>
      </c>
      <c r="AD31" s="59">
        <v>1784880</v>
      </c>
      <c r="AE31">
        <v>0</v>
      </c>
    </row>
    <row r="32" spans="1:31" x14ac:dyDescent="0.45">
      <c r="A32" s="31" t="s">
        <v>36</v>
      </c>
      <c r="B32" s="30">
        <f t="shared" si="12"/>
        <v>3580357</v>
      </c>
      <c r="C32" s="32">
        <f>SUM(一般接種!D31+一般接種!G31+一般接種!J31+一般接種!M31+医療従事者等!C29)</f>
        <v>1161981</v>
      </c>
      <c r="D32" s="32">
        <v>12748</v>
      </c>
      <c r="E32" s="73">
        <f t="shared" si="0"/>
        <v>0.81207779103093891</v>
      </c>
      <c r="F32" s="32">
        <f>SUM(一般接種!E31+一般接種!H31+一般接種!K31+一般接種!N31+医療従事者等!D29)</f>
        <v>1150164</v>
      </c>
      <c r="G32" s="32">
        <v>12031</v>
      </c>
      <c r="H32" s="73">
        <f t="shared" si="7"/>
        <v>0.80423424365591278</v>
      </c>
      <c r="I32" s="29">
        <f t="shared" si="9"/>
        <v>904691</v>
      </c>
      <c r="J32" s="32">
        <v>16</v>
      </c>
      <c r="K32" s="73">
        <f t="shared" si="10"/>
        <v>0.63926677671187193</v>
      </c>
      <c r="L32" s="67">
        <v>8772</v>
      </c>
      <c r="M32" s="67">
        <v>53157</v>
      </c>
      <c r="N32" s="67">
        <v>238957</v>
      </c>
      <c r="O32" s="67">
        <v>286180</v>
      </c>
      <c r="P32" s="67">
        <v>161346</v>
      </c>
      <c r="Q32" s="67">
        <v>83286</v>
      </c>
      <c r="R32" s="67">
        <v>25274</v>
      </c>
      <c r="S32" s="67">
        <v>21654</v>
      </c>
      <c r="T32" s="67">
        <v>18270</v>
      </c>
      <c r="U32" s="67">
        <v>7795</v>
      </c>
      <c r="V32" s="67">
        <f t="shared" si="11"/>
        <v>363521</v>
      </c>
      <c r="W32" s="68">
        <f t="shared" si="8"/>
        <v>0.25687335002854766</v>
      </c>
      <c r="X32" s="67">
        <v>9</v>
      </c>
      <c r="Y32" s="67">
        <v>7108</v>
      </c>
      <c r="Z32" s="67">
        <v>135126</v>
      </c>
      <c r="AA32" s="67">
        <v>154595</v>
      </c>
      <c r="AB32" s="67">
        <v>66683</v>
      </c>
      <c r="AD32" s="59">
        <v>1415176</v>
      </c>
      <c r="AE32">
        <v>0</v>
      </c>
    </row>
    <row r="33" spans="1:31" x14ac:dyDescent="0.45">
      <c r="A33" s="31" t="s">
        <v>37</v>
      </c>
      <c r="B33" s="30">
        <f t="shared" si="12"/>
        <v>6286305</v>
      </c>
      <c r="C33" s="32">
        <f>SUM(一般接種!D32+一般接種!G32+一般接種!J32+一般接種!M32+医療従事者等!C30)</f>
        <v>2037586</v>
      </c>
      <c r="D33" s="32">
        <v>33371</v>
      </c>
      <c r="E33" s="73">
        <f t="shared" si="0"/>
        <v>0.79803864418063686</v>
      </c>
      <c r="F33" s="32">
        <f>SUM(一般接種!E32+一般接種!H32+一般接種!K32+一般接種!N32+医療従事者等!D30)</f>
        <v>2007003</v>
      </c>
      <c r="G33" s="32">
        <v>31235</v>
      </c>
      <c r="H33" s="73">
        <f t="shared" si="7"/>
        <v>0.7867116132428349</v>
      </c>
      <c r="I33" s="29">
        <f t="shared" si="9"/>
        <v>1568662</v>
      </c>
      <c r="J33" s="32">
        <v>77</v>
      </c>
      <c r="K33" s="73">
        <f t="shared" si="10"/>
        <v>0.62457942220873719</v>
      </c>
      <c r="L33" s="67">
        <v>26274</v>
      </c>
      <c r="M33" s="67">
        <v>97863</v>
      </c>
      <c r="N33" s="67">
        <v>452047</v>
      </c>
      <c r="O33" s="67">
        <v>476062</v>
      </c>
      <c r="P33" s="67">
        <v>253053</v>
      </c>
      <c r="Q33" s="67">
        <v>126215</v>
      </c>
      <c r="R33" s="67">
        <v>51464</v>
      </c>
      <c r="S33" s="67">
        <v>37210</v>
      </c>
      <c r="T33" s="67">
        <v>34228</v>
      </c>
      <c r="U33" s="67">
        <v>14246</v>
      </c>
      <c r="V33" s="67">
        <f t="shared" si="11"/>
        <v>673054</v>
      </c>
      <c r="W33" s="68">
        <f t="shared" si="8"/>
        <v>0.26799674766447429</v>
      </c>
      <c r="X33" s="67">
        <v>16</v>
      </c>
      <c r="Y33" s="67">
        <v>8480</v>
      </c>
      <c r="Z33" s="67">
        <v>245381</v>
      </c>
      <c r="AA33" s="67">
        <v>303187</v>
      </c>
      <c r="AB33" s="67">
        <v>115990</v>
      </c>
      <c r="AD33" s="59">
        <v>2511426</v>
      </c>
      <c r="AE33">
        <v>1</v>
      </c>
    </row>
    <row r="34" spans="1:31" x14ac:dyDescent="0.45">
      <c r="A34" s="31" t="s">
        <v>38</v>
      </c>
      <c r="B34" s="30">
        <f t="shared" si="12"/>
        <v>20987215</v>
      </c>
      <c r="C34" s="32">
        <f>SUM(一般接種!D33+一般接種!G33+一般接種!J33+一般接種!M33+医療従事者等!C31)</f>
        <v>6925026</v>
      </c>
      <c r="D34" s="32">
        <v>113336</v>
      </c>
      <c r="E34" s="73">
        <f t="shared" si="0"/>
        <v>0.77399182749241369</v>
      </c>
      <c r="F34" s="32">
        <f>SUM(一般接種!E33+一般接種!H33+一般接種!K33+一般接種!N33+医療従事者等!D31)</f>
        <v>6837163</v>
      </c>
      <c r="G34" s="32">
        <v>106843</v>
      </c>
      <c r="H34" s="73">
        <f t="shared" si="7"/>
        <v>0.76474599936414334</v>
      </c>
      <c r="I34" s="29">
        <f t="shared" si="9"/>
        <v>5175545</v>
      </c>
      <c r="J34" s="32">
        <v>489</v>
      </c>
      <c r="K34" s="73">
        <f t="shared" si="10"/>
        <v>0.58802603330679759</v>
      </c>
      <c r="L34" s="67">
        <v>65730</v>
      </c>
      <c r="M34" s="67">
        <v>376453</v>
      </c>
      <c r="N34" s="67">
        <v>1531539</v>
      </c>
      <c r="O34" s="67">
        <v>1563515</v>
      </c>
      <c r="P34" s="67">
        <v>775751</v>
      </c>
      <c r="Q34" s="67">
        <v>371209</v>
      </c>
      <c r="R34" s="67">
        <v>199189</v>
      </c>
      <c r="S34" s="67">
        <v>138590</v>
      </c>
      <c r="T34" s="67">
        <v>111110</v>
      </c>
      <c r="U34" s="67">
        <v>42459</v>
      </c>
      <c r="V34" s="67">
        <f t="shared" si="11"/>
        <v>2049481</v>
      </c>
      <c r="W34" s="68">
        <f t="shared" si="8"/>
        <v>0.23287635588245789</v>
      </c>
      <c r="X34" s="67">
        <v>465</v>
      </c>
      <c r="Y34" s="67">
        <v>50016</v>
      </c>
      <c r="Z34" s="67">
        <v>801328</v>
      </c>
      <c r="AA34" s="67">
        <v>896492</v>
      </c>
      <c r="AB34" s="67">
        <v>301180</v>
      </c>
      <c r="AD34" s="59">
        <v>8800726</v>
      </c>
      <c r="AE34">
        <v>0</v>
      </c>
    </row>
    <row r="35" spans="1:31" x14ac:dyDescent="0.45">
      <c r="A35" s="31" t="s">
        <v>39</v>
      </c>
      <c r="B35" s="30">
        <f t="shared" si="12"/>
        <v>13727482</v>
      </c>
      <c r="C35" s="32">
        <f>SUM(一般接種!D34+一般接種!G34+一般接種!J34+一般接種!M34+医療従事者等!C32)</f>
        <v>4448428</v>
      </c>
      <c r="D35" s="32">
        <v>68584</v>
      </c>
      <c r="E35" s="73">
        <f t="shared" si="0"/>
        <v>0.79798885071483583</v>
      </c>
      <c r="F35" s="32">
        <f>SUM(一般接種!E34+一般接種!H34+一般接種!K34+一般接種!N34+医療従事者等!D32)</f>
        <v>4397182</v>
      </c>
      <c r="G35" s="32">
        <v>64613</v>
      </c>
      <c r="H35" s="73">
        <f t="shared" si="7"/>
        <v>0.78937554783976904</v>
      </c>
      <c r="I35" s="29">
        <f t="shared" si="9"/>
        <v>3435221</v>
      </c>
      <c r="J35" s="32">
        <v>87</v>
      </c>
      <c r="K35" s="73">
        <f t="shared" si="10"/>
        <v>0.62586672783584452</v>
      </c>
      <c r="L35" s="67">
        <v>45816</v>
      </c>
      <c r="M35" s="67">
        <v>244437</v>
      </c>
      <c r="N35" s="67">
        <v>1011208</v>
      </c>
      <c r="O35" s="67">
        <v>1038764</v>
      </c>
      <c r="P35" s="67">
        <v>545782</v>
      </c>
      <c r="Q35" s="67">
        <v>254062</v>
      </c>
      <c r="R35" s="67">
        <v>116233</v>
      </c>
      <c r="S35" s="67">
        <v>81147</v>
      </c>
      <c r="T35" s="67">
        <v>67895</v>
      </c>
      <c r="U35" s="67">
        <v>29877</v>
      </c>
      <c r="V35" s="67">
        <f t="shared" si="11"/>
        <v>1446651</v>
      </c>
      <c r="W35" s="68">
        <f t="shared" si="8"/>
        <v>0.26357362702312409</v>
      </c>
      <c r="X35" s="67">
        <v>108</v>
      </c>
      <c r="Y35" s="67">
        <v>26964</v>
      </c>
      <c r="Z35" s="67">
        <v>539682</v>
      </c>
      <c r="AA35" s="67">
        <v>634430</v>
      </c>
      <c r="AB35" s="67">
        <v>245467</v>
      </c>
      <c r="AD35" s="59">
        <v>5488603</v>
      </c>
      <c r="AE35">
        <v>1</v>
      </c>
    </row>
    <row r="36" spans="1:31" x14ac:dyDescent="0.45">
      <c r="A36" s="31" t="s">
        <v>40</v>
      </c>
      <c r="B36" s="30">
        <f t="shared" si="12"/>
        <v>3444227</v>
      </c>
      <c r="C36" s="32">
        <f>SUM(一般接種!D35+一般接種!G35+一般接種!J35+一般接種!M35+医療従事者等!C33)</f>
        <v>1097396</v>
      </c>
      <c r="D36" s="32">
        <v>13612</v>
      </c>
      <c r="E36" s="73">
        <f t="shared" si="0"/>
        <v>0.81172228771553501</v>
      </c>
      <c r="F36" s="32">
        <f>SUM(一般接種!E35+一般接種!H35+一般接種!K35+一般接種!N35+医療従事者等!D33)</f>
        <v>1086338</v>
      </c>
      <c r="G36" s="32">
        <v>12709</v>
      </c>
      <c r="H36" s="73">
        <f t="shared" si="7"/>
        <v>0.80411649188190837</v>
      </c>
      <c r="I36" s="29">
        <f t="shared" si="9"/>
        <v>866567</v>
      </c>
      <c r="J36" s="32">
        <v>44</v>
      </c>
      <c r="K36" s="73">
        <f t="shared" si="10"/>
        <v>0.64900019922616359</v>
      </c>
      <c r="L36" s="67">
        <v>7601</v>
      </c>
      <c r="M36" s="67">
        <v>54617</v>
      </c>
      <c r="N36" s="67">
        <v>308028</v>
      </c>
      <c r="O36" s="67">
        <v>254563</v>
      </c>
      <c r="P36" s="67">
        <v>131900</v>
      </c>
      <c r="Q36" s="67">
        <v>53902</v>
      </c>
      <c r="R36" s="67">
        <v>20429</v>
      </c>
      <c r="S36" s="67">
        <v>14700</v>
      </c>
      <c r="T36" s="67">
        <v>15107</v>
      </c>
      <c r="U36" s="67">
        <v>5720</v>
      </c>
      <c r="V36" s="67">
        <f t="shared" si="11"/>
        <v>393926</v>
      </c>
      <c r="W36" s="68">
        <f t="shared" si="8"/>
        <v>0.29503896893719583</v>
      </c>
      <c r="X36" s="67">
        <v>71</v>
      </c>
      <c r="Y36" s="67">
        <v>5876</v>
      </c>
      <c r="Z36" s="67">
        <v>159726</v>
      </c>
      <c r="AA36" s="67">
        <v>173300</v>
      </c>
      <c r="AB36" s="67">
        <v>54953</v>
      </c>
      <c r="AD36" s="59">
        <v>1335166</v>
      </c>
      <c r="AE36">
        <v>0</v>
      </c>
    </row>
    <row r="37" spans="1:31" x14ac:dyDescent="0.45">
      <c r="A37" s="31" t="s">
        <v>41</v>
      </c>
      <c r="B37" s="30">
        <f t="shared" si="12"/>
        <v>2382168</v>
      </c>
      <c r="C37" s="32">
        <f>SUM(一般接種!D36+一般接種!G36+一般接種!J36+一般接種!M36+医療従事者等!C34)</f>
        <v>751872</v>
      </c>
      <c r="D37" s="32">
        <v>13132</v>
      </c>
      <c r="E37" s="73">
        <f t="shared" si="0"/>
        <v>0.79030672339478647</v>
      </c>
      <c r="F37" s="32">
        <f>SUM(一般接種!E36+一般接種!H36+一般接種!K36+一般接種!N36+医療従事者等!D34)</f>
        <v>742945</v>
      </c>
      <c r="G37" s="32">
        <v>12428</v>
      </c>
      <c r="H37" s="73">
        <f t="shared" si="7"/>
        <v>0.78150972825918341</v>
      </c>
      <c r="I37" s="29">
        <f t="shared" si="9"/>
        <v>606887</v>
      </c>
      <c r="J37" s="32">
        <v>16</v>
      </c>
      <c r="K37" s="73">
        <f t="shared" si="10"/>
        <v>0.64923279033667791</v>
      </c>
      <c r="L37" s="67">
        <v>7692</v>
      </c>
      <c r="M37" s="67">
        <v>44863</v>
      </c>
      <c r="N37" s="67">
        <v>212633</v>
      </c>
      <c r="O37" s="67">
        <v>197575</v>
      </c>
      <c r="P37" s="67">
        <v>83881</v>
      </c>
      <c r="Q37" s="67">
        <v>30053</v>
      </c>
      <c r="R37" s="67">
        <v>10783</v>
      </c>
      <c r="S37" s="67">
        <v>8371</v>
      </c>
      <c r="T37" s="67">
        <v>7644</v>
      </c>
      <c r="U37" s="67">
        <v>3392</v>
      </c>
      <c r="V37" s="67">
        <f t="shared" si="11"/>
        <v>280464</v>
      </c>
      <c r="W37" s="68">
        <f t="shared" si="8"/>
        <v>0.30004140139994501</v>
      </c>
      <c r="X37" s="67">
        <v>2</v>
      </c>
      <c r="Y37" s="67">
        <v>3032</v>
      </c>
      <c r="Z37" s="67">
        <v>91435</v>
      </c>
      <c r="AA37" s="67">
        <v>131757</v>
      </c>
      <c r="AB37" s="67">
        <v>54238</v>
      </c>
      <c r="AD37" s="59">
        <v>934751</v>
      </c>
      <c r="AE37">
        <v>0</v>
      </c>
    </row>
    <row r="38" spans="1:31" x14ac:dyDescent="0.45">
      <c r="A38" s="31" t="s">
        <v>42</v>
      </c>
      <c r="B38" s="30">
        <f t="shared" si="12"/>
        <v>1410684</v>
      </c>
      <c r="C38" s="32">
        <f>SUM(一般接種!D37+一般接種!G37+一般接種!J37+一般接種!M37+医療従事者等!C35)</f>
        <v>446283</v>
      </c>
      <c r="D38" s="32">
        <v>7004</v>
      </c>
      <c r="E38" s="73">
        <f t="shared" si="0"/>
        <v>0.79635937774764376</v>
      </c>
      <c r="F38" s="32">
        <f>SUM(一般接種!E37+一般接種!H37+一般接種!K37+一般接種!N37+医療従事者等!D35)</f>
        <v>441075</v>
      </c>
      <c r="G38" s="32">
        <v>6569</v>
      </c>
      <c r="H38" s="73">
        <f t="shared" si="7"/>
        <v>0.78770650950220178</v>
      </c>
      <c r="I38" s="29">
        <f t="shared" si="9"/>
        <v>357906</v>
      </c>
      <c r="J38" s="32">
        <v>1</v>
      </c>
      <c r="K38" s="73">
        <f t="shared" si="10"/>
        <v>0.64883821692539467</v>
      </c>
      <c r="L38" s="67">
        <v>4923</v>
      </c>
      <c r="M38" s="67">
        <v>23228</v>
      </c>
      <c r="N38" s="67">
        <v>108430</v>
      </c>
      <c r="O38" s="67">
        <v>110753</v>
      </c>
      <c r="P38" s="67">
        <v>59687</v>
      </c>
      <c r="Q38" s="67">
        <v>25079</v>
      </c>
      <c r="R38" s="67">
        <v>9463</v>
      </c>
      <c r="S38" s="67">
        <v>7485</v>
      </c>
      <c r="T38" s="67">
        <v>6030</v>
      </c>
      <c r="U38" s="67">
        <v>2828</v>
      </c>
      <c r="V38" s="67">
        <f t="shared" si="11"/>
        <v>165420</v>
      </c>
      <c r="W38" s="68">
        <f t="shared" si="8"/>
        <v>0.29988633252901964</v>
      </c>
      <c r="X38" s="67">
        <v>17</v>
      </c>
      <c r="Y38" s="67">
        <v>2694</v>
      </c>
      <c r="Z38" s="67">
        <v>57833</v>
      </c>
      <c r="AA38" s="67">
        <v>73710</v>
      </c>
      <c r="AB38" s="67">
        <v>31166</v>
      </c>
      <c r="AD38" s="59">
        <v>551609</v>
      </c>
      <c r="AE38">
        <v>0</v>
      </c>
    </row>
    <row r="39" spans="1:31" x14ac:dyDescent="0.45">
      <c r="A39" s="31" t="s">
        <v>43</v>
      </c>
      <c r="B39" s="30">
        <f t="shared" si="12"/>
        <v>1798282</v>
      </c>
      <c r="C39" s="32">
        <f>SUM(一般接種!D38+一般接種!G38+一般接種!J38+一般接種!M38+医療従事者等!C36)</f>
        <v>567462</v>
      </c>
      <c r="D39" s="32">
        <v>9794</v>
      </c>
      <c r="E39" s="73">
        <f t="shared" si="0"/>
        <v>0.83711811893553656</v>
      </c>
      <c r="F39" s="32">
        <f>SUM(一般接種!E38+一般接種!H38+一般接種!K38+一般接種!N38+医療従事者等!D36)</f>
        <v>559114</v>
      </c>
      <c r="G39" s="32">
        <v>9159</v>
      </c>
      <c r="H39" s="73">
        <f t="shared" si="7"/>
        <v>0.82554009751176871</v>
      </c>
      <c r="I39" s="29">
        <f t="shared" si="9"/>
        <v>460562</v>
      </c>
      <c r="J39" s="32">
        <v>12</v>
      </c>
      <c r="K39" s="73">
        <f t="shared" si="10"/>
        <v>0.69133382169276592</v>
      </c>
      <c r="L39" s="67">
        <v>4906</v>
      </c>
      <c r="M39" s="67">
        <v>30278</v>
      </c>
      <c r="N39" s="67">
        <v>111478</v>
      </c>
      <c r="O39" s="67">
        <v>142715</v>
      </c>
      <c r="P39" s="67">
        <v>82683</v>
      </c>
      <c r="Q39" s="67">
        <v>45588</v>
      </c>
      <c r="R39" s="67">
        <v>20795</v>
      </c>
      <c r="S39" s="67">
        <v>11317</v>
      </c>
      <c r="T39" s="67">
        <v>7102</v>
      </c>
      <c r="U39" s="67">
        <v>3700</v>
      </c>
      <c r="V39" s="67">
        <f t="shared" si="11"/>
        <v>211144</v>
      </c>
      <c r="W39" s="68">
        <f t="shared" si="8"/>
        <v>0.3169492746661543</v>
      </c>
      <c r="X39" s="67">
        <v>25</v>
      </c>
      <c r="Y39" s="67">
        <v>2148</v>
      </c>
      <c r="Z39" s="67">
        <v>47764</v>
      </c>
      <c r="AA39" s="67">
        <v>100239</v>
      </c>
      <c r="AB39" s="67">
        <v>60968</v>
      </c>
      <c r="AD39" s="59">
        <v>666176</v>
      </c>
      <c r="AE39">
        <v>0</v>
      </c>
    </row>
    <row r="40" spans="1:31" x14ac:dyDescent="0.45">
      <c r="A40" s="31" t="s">
        <v>44</v>
      </c>
      <c r="B40" s="30">
        <f t="shared" si="12"/>
        <v>4765858</v>
      </c>
      <c r="C40" s="32">
        <f>SUM(一般接種!D39+一般接種!G39+一般接種!J39+一般接種!M39+医療従事者等!C37)</f>
        <v>1523391</v>
      </c>
      <c r="D40" s="32">
        <v>25118</v>
      </c>
      <c r="E40" s="73">
        <f t="shared" si="0"/>
        <v>0.79729851260146012</v>
      </c>
      <c r="F40" s="32">
        <f>SUM(一般接種!E39+一般接種!H39+一般接種!K39+一般接種!N39+医療従事者等!D37)</f>
        <v>1493939</v>
      </c>
      <c r="G40" s="32">
        <v>23847</v>
      </c>
      <c r="H40" s="73">
        <f t="shared" si="7"/>
        <v>0.78230213384830782</v>
      </c>
      <c r="I40" s="29">
        <f t="shared" si="9"/>
        <v>1216657</v>
      </c>
      <c r="J40" s="32">
        <v>36</v>
      </c>
      <c r="K40" s="73">
        <f t="shared" si="10"/>
        <v>0.64741880398278617</v>
      </c>
      <c r="L40" s="67">
        <v>21866</v>
      </c>
      <c r="M40" s="67">
        <v>138177</v>
      </c>
      <c r="N40" s="67">
        <v>363124</v>
      </c>
      <c r="O40" s="67">
        <v>318523</v>
      </c>
      <c r="P40" s="67">
        <v>164022</v>
      </c>
      <c r="Q40" s="67">
        <v>92249</v>
      </c>
      <c r="R40" s="67">
        <v>51192</v>
      </c>
      <c r="S40" s="67">
        <v>29783</v>
      </c>
      <c r="T40" s="67">
        <v>25929</v>
      </c>
      <c r="U40" s="67">
        <v>11792</v>
      </c>
      <c r="V40" s="67">
        <f t="shared" si="11"/>
        <v>531871</v>
      </c>
      <c r="W40" s="68">
        <f t="shared" si="8"/>
        <v>0.28303250288555637</v>
      </c>
      <c r="X40" s="67">
        <v>254</v>
      </c>
      <c r="Y40" s="67">
        <v>7546</v>
      </c>
      <c r="Z40" s="67">
        <v>163141</v>
      </c>
      <c r="AA40" s="67">
        <v>247747</v>
      </c>
      <c r="AB40" s="67">
        <v>113183</v>
      </c>
      <c r="AD40" s="59">
        <v>1879187</v>
      </c>
      <c r="AE40">
        <v>0</v>
      </c>
    </row>
    <row r="41" spans="1:31" x14ac:dyDescent="0.45">
      <c r="A41" s="31" t="s">
        <v>45</v>
      </c>
      <c r="B41" s="30">
        <f t="shared" si="12"/>
        <v>6985776</v>
      </c>
      <c r="C41" s="32">
        <f>SUM(一般接種!D40+一般接種!G40+一般接種!J40+一般接種!M40+医療従事者等!C38)</f>
        <v>2253786</v>
      </c>
      <c r="D41" s="32">
        <v>33154</v>
      </c>
      <c r="E41" s="73">
        <f t="shared" si="0"/>
        <v>0.79631133079542493</v>
      </c>
      <c r="F41" s="32">
        <f>SUM(一般接種!E40+一般接種!H40+一般接種!K40+一般接種!N40+医療従事者等!D38)</f>
        <v>2227453</v>
      </c>
      <c r="G41" s="32">
        <v>31254</v>
      </c>
      <c r="H41" s="73">
        <f t="shared" si="7"/>
        <v>0.7875497373637691</v>
      </c>
      <c r="I41" s="29">
        <f t="shared" si="9"/>
        <v>1759975</v>
      </c>
      <c r="J41" s="32">
        <v>28</v>
      </c>
      <c r="K41" s="73">
        <f t="shared" si="10"/>
        <v>0.63111120514313745</v>
      </c>
      <c r="L41" s="67">
        <v>22447</v>
      </c>
      <c r="M41" s="67">
        <v>122107</v>
      </c>
      <c r="N41" s="67">
        <v>546409</v>
      </c>
      <c r="O41" s="67">
        <v>533236</v>
      </c>
      <c r="P41" s="67">
        <v>293501</v>
      </c>
      <c r="Q41" s="67">
        <v>116944</v>
      </c>
      <c r="R41" s="67">
        <v>46143</v>
      </c>
      <c r="S41" s="67">
        <v>32958</v>
      </c>
      <c r="T41" s="67">
        <v>32902</v>
      </c>
      <c r="U41" s="67">
        <v>13328</v>
      </c>
      <c r="V41" s="67">
        <f t="shared" si="11"/>
        <v>744562</v>
      </c>
      <c r="W41" s="68">
        <f t="shared" si="8"/>
        <v>0.26699748408547797</v>
      </c>
      <c r="X41" s="67">
        <v>56</v>
      </c>
      <c r="Y41" s="67">
        <v>15708</v>
      </c>
      <c r="Z41" s="67">
        <v>274636</v>
      </c>
      <c r="AA41" s="67">
        <v>324029</v>
      </c>
      <c r="AB41" s="67">
        <v>130133</v>
      </c>
      <c r="AD41" s="59">
        <v>2788648</v>
      </c>
      <c r="AE41">
        <v>0</v>
      </c>
    </row>
    <row r="42" spans="1:31" x14ac:dyDescent="0.45">
      <c r="A42" s="31" t="s">
        <v>46</v>
      </c>
      <c r="B42" s="30">
        <f t="shared" si="12"/>
        <v>3611522</v>
      </c>
      <c r="C42" s="32">
        <f>SUM(一般接種!D41+一般接種!G41+一般接種!J41+一般接種!M41+医療従事者等!C39)</f>
        <v>1127431</v>
      </c>
      <c r="D42" s="32">
        <v>20819</v>
      </c>
      <c r="E42" s="73">
        <f t="shared" si="0"/>
        <v>0.82556431476144609</v>
      </c>
      <c r="F42" s="32">
        <f>SUM(一般接種!E41+一般接種!H41+一般接種!K41+一般接種!N41+医療従事者等!D39)</f>
        <v>1104914</v>
      </c>
      <c r="G42" s="32">
        <v>19741</v>
      </c>
      <c r="H42" s="73">
        <f t="shared" si="7"/>
        <v>0.80957020540408275</v>
      </c>
      <c r="I42" s="29">
        <f t="shared" si="9"/>
        <v>923777</v>
      </c>
      <c r="J42" s="32">
        <v>56</v>
      </c>
      <c r="K42" s="73">
        <f t="shared" si="10"/>
        <v>0.68912237929442099</v>
      </c>
      <c r="L42" s="67">
        <v>44836</v>
      </c>
      <c r="M42" s="67">
        <v>47020</v>
      </c>
      <c r="N42" s="67">
        <v>287932</v>
      </c>
      <c r="O42" s="67">
        <v>310346</v>
      </c>
      <c r="P42" s="67">
        <v>133968</v>
      </c>
      <c r="Q42" s="67">
        <v>42138</v>
      </c>
      <c r="R42" s="67">
        <v>18927</v>
      </c>
      <c r="S42" s="67">
        <v>17438</v>
      </c>
      <c r="T42" s="67">
        <v>15766</v>
      </c>
      <c r="U42" s="67">
        <v>5406</v>
      </c>
      <c r="V42" s="67">
        <f t="shared" si="11"/>
        <v>455400</v>
      </c>
      <c r="W42" s="68">
        <f t="shared" si="8"/>
        <v>0.33974147121336346</v>
      </c>
      <c r="X42" s="67">
        <v>403</v>
      </c>
      <c r="Y42" s="67">
        <v>9192</v>
      </c>
      <c r="Z42" s="67">
        <v>144155</v>
      </c>
      <c r="AA42" s="67">
        <v>225735</v>
      </c>
      <c r="AB42" s="67">
        <v>75915</v>
      </c>
      <c r="AD42" s="59">
        <v>1340431</v>
      </c>
      <c r="AE42">
        <v>0</v>
      </c>
    </row>
    <row r="43" spans="1:31" x14ac:dyDescent="0.45">
      <c r="A43" s="31" t="s">
        <v>47</v>
      </c>
      <c r="B43" s="30">
        <f t="shared" si="12"/>
        <v>1901447</v>
      </c>
      <c r="C43" s="32">
        <f>SUM(一般接種!D42+一般接種!G42+一般接種!J42+一般接種!M42+医療従事者等!C40)</f>
        <v>601533</v>
      </c>
      <c r="D43" s="32">
        <v>11128</v>
      </c>
      <c r="E43" s="73">
        <f t="shared" si="0"/>
        <v>0.81260546301878167</v>
      </c>
      <c r="F43" s="32">
        <f>SUM(一般接種!E42+一般接種!H42+一般接種!K42+一般接種!N42+医療従事者等!D40)</f>
        <v>594231</v>
      </c>
      <c r="G43" s="32">
        <v>10428</v>
      </c>
      <c r="H43" s="73">
        <f t="shared" si="7"/>
        <v>0.80351878308407587</v>
      </c>
      <c r="I43" s="29">
        <f t="shared" si="9"/>
        <v>487032</v>
      </c>
      <c r="J43" s="32">
        <v>3</v>
      </c>
      <c r="K43" s="73">
        <f t="shared" si="10"/>
        <v>0.67032363555283958</v>
      </c>
      <c r="L43" s="67">
        <v>7961</v>
      </c>
      <c r="M43" s="67">
        <v>39920</v>
      </c>
      <c r="N43" s="67">
        <v>153453</v>
      </c>
      <c r="O43" s="67">
        <v>160845</v>
      </c>
      <c r="P43" s="67">
        <v>67458</v>
      </c>
      <c r="Q43" s="67">
        <v>29097</v>
      </c>
      <c r="R43" s="67">
        <v>11875</v>
      </c>
      <c r="S43" s="67">
        <v>7800</v>
      </c>
      <c r="T43" s="67">
        <v>6287</v>
      </c>
      <c r="U43" s="67">
        <v>2336</v>
      </c>
      <c r="V43" s="67">
        <f t="shared" si="11"/>
        <v>218651</v>
      </c>
      <c r="W43" s="68">
        <f t="shared" si="8"/>
        <v>0.30094087464455693</v>
      </c>
      <c r="X43" s="67">
        <v>10</v>
      </c>
      <c r="Y43" s="67">
        <v>3528</v>
      </c>
      <c r="Z43" s="67">
        <v>74945</v>
      </c>
      <c r="AA43" s="67">
        <v>102697</v>
      </c>
      <c r="AB43" s="67">
        <v>37471</v>
      </c>
      <c r="AD43" s="59">
        <v>726558</v>
      </c>
      <c r="AE43">
        <v>0</v>
      </c>
    </row>
    <row r="44" spans="1:31" x14ac:dyDescent="0.45">
      <c r="A44" s="31" t="s">
        <v>48</v>
      </c>
      <c r="B44" s="30">
        <f t="shared" si="12"/>
        <v>2453320</v>
      </c>
      <c r="C44" s="32">
        <f>SUM(一般接種!D43+一般接種!G43+一般接種!J43+一般接種!M43+医療従事者等!C41)</f>
        <v>783184</v>
      </c>
      <c r="D44" s="32">
        <v>12794</v>
      </c>
      <c r="E44" s="73">
        <f t="shared" si="0"/>
        <v>0.79844992574029106</v>
      </c>
      <c r="F44" s="32">
        <f>SUM(一般接種!E43+一般接種!H43+一般接種!K43+一般接種!N43+医療従事者等!D41)</f>
        <v>775082</v>
      </c>
      <c r="G44" s="32">
        <v>12077</v>
      </c>
      <c r="H44" s="73">
        <f t="shared" si="7"/>
        <v>0.79079594178204649</v>
      </c>
      <c r="I44" s="29">
        <f t="shared" si="9"/>
        <v>625250</v>
      </c>
      <c r="J44" s="32">
        <v>14</v>
      </c>
      <c r="K44" s="73">
        <f t="shared" si="10"/>
        <v>0.64800897956899317</v>
      </c>
      <c r="L44" s="67">
        <v>9453</v>
      </c>
      <c r="M44" s="67">
        <v>48533</v>
      </c>
      <c r="N44" s="67">
        <v>170777</v>
      </c>
      <c r="O44" s="67">
        <v>187220</v>
      </c>
      <c r="P44" s="67">
        <v>114106</v>
      </c>
      <c r="Q44" s="67">
        <v>52854</v>
      </c>
      <c r="R44" s="67">
        <v>16699</v>
      </c>
      <c r="S44" s="67">
        <v>10460</v>
      </c>
      <c r="T44" s="67">
        <v>10687</v>
      </c>
      <c r="U44" s="67">
        <v>4461</v>
      </c>
      <c r="V44" s="67">
        <f t="shared" si="11"/>
        <v>269804</v>
      </c>
      <c r="W44" s="68">
        <f t="shared" si="8"/>
        <v>0.27963107486394356</v>
      </c>
      <c r="X44" s="67">
        <v>150</v>
      </c>
      <c r="Y44" s="67">
        <v>7889</v>
      </c>
      <c r="Z44" s="67">
        <v>98560</v>
      </c>
      <c r="AA44" s="67">
        <v>113120</v>
      </c>
      <c r="AB44" s="67">
        <v>50085</v>
      </c>
      <c r="AD44" s="59">
        <v>964857</v>
      </c>
      <c r="AE44">
        <v>0</v>
      </c>
    </row>
    <row r="45" spans="1:31" x14ac:dyDescent="0.45">
      <c r="A45" s="31" t="s">
        <v>49</v>
      </c>
      <c r="B45" s="30">
        <f t="shared" si="12"/>
        <v>3553169</v>
      </c>
      <c r="C45" s="32">
        <f>SUM(一般接種!D44+一般接種!G44+一般接種!J44+一般接種!M44+医療従事者等!C42)</f>
        <v>1119059</v>
      </c>
      <c r="D45" s="32">
        <v>21521</v>
      </c>
      <c r="E45" s="73">
        <f t="shared" si="0"/>
        <v>0.81815030633915942</v>
      </c>
      <c r="F45" s="32">
        <f>SUM(一般接種!E44+一般接種!H44+一般接種!K44+一般接種!N44+医療従事者等!D42)</f>
        <v>1108453</v>
      </c>
      <c r="G45" s="32">
        <v>20248</v>
      </c>
      <c r="H45" s="73">
        <f t="shared" si="7"/>
        <v>0.81119310138674472</v>
      </c>
      <c r="I45" s="29">
        <f t="shared" si="9"/>
        <v>902760</v>
      </c>
      <c r="J45" s="32">
        <v>40</v>
      </c>
      <c r="K45" s="73">
        <f t="shared" si="10"/>
        <v>0.6729248960295553</v>
      </c>
      <c r="L45" s="67">
        <v>12495</v>
      </c>
      <c r="M45" s="67">
        <v>59397</v>
      </c>
      <c r="N45" s="67">
        <v>280646</v>
      </c>
      <c r="O45" s="67">
        <v>272910</v>
      </c>
      <c r="P45" s="67">
        <v>142746</v>
      </c>
      <c r="Q45" s="67">
        <v>71878</v>
      </c>
      <c r="R45" s="67">
        <v>28199</v>
      </c>
      <c r="S45" s="67">
        <v>15525</v>
      </c>
      <c r="T45" s="67">
        <v>13324</v>
      </c>
      <c r="U45" s="67">
        <v>5640</v>
      </c>
      <c r="V45" s="67">
        <f t="shared" si="11"/>
        <v>422897</v>
      </c>
      <c r="W45" s="68">
        <f t="shared" si="8"/>
        <v>0.31524494832972666</v>
      </c>
      <c r="X45" s="67">
        <v>217</v>
      </c>
      <c r="Y45" s="67">
        <v>6160</v>
      </c>
      <c r="Z45" s="67">
        <v>167899</v>
      </c>
      <c r="AA45" s="67">
        <v>187123</v>
      </c>
      <c r="AB45" s="67">
        <v>61498</v>
      </c>
      <c r="AD45" s="59">
        <v>1341487</v>
      </c>
      <c r="AE45">
        <v>0</v>
      </c>
    </row>
    <row r="46" spans="1:31" x14ac:dyDescent="0.45">
      <c r="A46" s="31" t="s">
        <v>50</v>
      </c>
      <c r="B46" s="30">
        <f t="shared" si="12"/>
        <v>1790601</v>
      </c>
      <c r="C46" s="32">
        <f>SUM(一般接種!D45+一般接種!G45+一般接種!J45+一般接種!M45+医療従事者等!C43)</f>
        <v>567987</v>
      </c>
      <c r="D46" s="32">
        <v>9203</v>
      </c>
      <c r="E46" s="73">
        <f t="shared" si="0"/>
        <v>0.80641106494623527</v>
      </c>
      <c r="F46" s="32">
        <f>SUM(一般接種!E45+一般接種!H45+一般接種!K45+一般接種!N45+医療従事者等!D43)</f>
        <v>560736</v>
      </c>
      <c r="G46" s="32">
        <v>8684</v>
      </c>
      <c r="H46" s="73">
        <f t="shared" si="7"/>
        <v>0.7966957558299792</v>
      </c>
      <c r="I46" s="29">
        <f t="shared" si="9"/>
        <v>449808</v>
      </c>
      <c r="J46" s="32">
        <v>16</v>
      </c>
      <c r="K46" s="73">
        <f t="shared" si="10"/>
        <v>0.64911888265286244</v>
      </c>
      <c r="L46" s="67">
        <v>10607</v>
      </c>
      <c r="M46" s="67">
        <v>33567</v>
      </c>
      <c r="N46" s="67">
        <v>141052</v>
      </c>
      <c r="O46" s="67">
        <v>125493</v>
      </c>
      <c r="P46" s="67">
        <v>73431</v>
      </c>
      <c r="Q46" s="67">
        <v>36105</v>
      </c>
      <c r="R46" s="67">
        <v>13306</v>
      </c>
      <c r="S46" s="67">
        <v>6370</v>
      </c>
      <c r="T46" s="67">
        <v>6647</v>
      </c>
      <c r="U46" s="67">
        <v>3230</v>
      </c>
      <c r="V46" s="67">
        <f t="shared" si="11"/>
        <v>212070</v>
      </c>
      <c r="W46" s="68">
        <f t="shared" si="8"/>
        <v>0.30604955500362951</v>
      </c>
      <c r="X46" s="67">
        <v>167</v>
      </c>
      <c r="Y46" s="67">
        <v>5523</v>
      </c>
      <c r="Z46" s="67">
        <v>74523</v>
      </c>
      <c r="AA46" s="67">
        <v>94749</v>
      </c>
      <c r="AB46" s="67">
        <v>37108</v>
      </c>
      <c r="AD46" s="59">
        <v>692927</v>
      </c>
      <c r="AE46">
        <v>0</v>
      </c>
    </row>
    <row r="47" spans="1:31" x14ac:dyDescent="0.45">
      <c r="A47" s="31" t="s">
        <v>51</v>
      </c>
      <c r="B47" s="30">
        <f t="shared" si="12"/>
        <v>12713998</v>
      </c>
      <c r="C47" s="32">
        <f>SUM(一般接種!D46+一般接種!G46+一般接種!J46+一般接種!M46+医療従事者等!C44)</f>
        <v>4151784</v>
      </c>
      <c r="D47" s="32">
        <v>53444</v>
      </c>
      <c r="E47" s="73">
        <f t="shared" si="0"/>
        <v>0.80227248613757618</v>
      </c>
      <c r="F47" s="32">
        <f>SUM(一般接種!E46+一般接種!H46+一般接種!K46+一般接種!N46+医療従事者等!D44)</f>
        <v>4071699</v>
      </c>
      <c r="G47" s="32">
        <v>49819</v>
      </c>
      <c r="H47" s="73">
        <f t="shared" si="7"/>
        <v>0.78730502265478086</v>
      </c>
      <c r="I47" s="29">
        <f t="shared" si="9"/>
        <v>3163287</v>
      </c>
      <c r="J47" s="32">
        <v>381</v>
      </c>
      <c r="K47" s="73">
        <f t="shared" si="10"/>
        <v>0.61915616079667779</v>
      </c>
      <c r="L47" s="67">
        <v>44161</v>
      </c>
      <c r="M47" s="67">
        <v>231127</v>
      </c>
      <c r="N47" s="67">
        <v>931015</v>
      </c>
      <c r="O47" s="67">
        <v>1025523</v>
      </c>
      <c r="P47" s="67">
        <v>491704</v>
      </c>
      <c r="Q47" s="67">
        <v>193870</v>
      </c>
      <c r="R47" s="67">
        <v>85834</v>
      </c>
      <c r="S47" s="67">
        <v>73491</v>
      </c>
      <c r="T47" s="67">
        <v>61087</v>
      </c>
      <c r="U47" s="67">
        <v>25475</v>
      </c>
      <c r="V47" s="67">
        <f t="shared" si="11"/>
        <v>1327228</v>
      </c>
      <c r="W47" s="68">
        <f t="shared" si="8"/>
        <v>0.25981214521767421</v>
      </c>
      <c r="X47" s="67">
        <v>101</v>
      </c>
      <c r="Y47" s="67">
        <v>40021</v>
      </c>
      <c r="Z47" s="67">
        <v>500876</v>
      </c>
      <c r="AA47" s="67">
        <v>580118</v>
      </c>
      <c r="AB47" s="67">
        <v>206112</v>
      </c>
      <c r="AD47" s="59">
        <v>5108414</v>
      </c>
      <c r="AE47">
        <v>0</v>
      </c>
    </row>
    <row r="48" spans="1:31" x14ac:dyDescent="0.45">
      <c r="A48" s="31" t="s">
        <v>52</v>
      </c>
      <c r="B48" s="30">
        <f t="shared" si="12"/>
        <v>2072164</v>
      </c>
      <c r="C48" s="32">
        <f>SUM(一般接種!D47+一般接種!G47+一般接種!J47+一般接種!M47+医療従事者等!C45)</f>
        <v>660816</v>
      </c>
      <c r="D48" s="32">
        <v>11877</v>
      </c>
      <c r="E48" s="73">
        <f t="shared" si="0"/>
        <v>0.79902064597472444</v>
      </c>
      <c r="F48" s="32">
        <f>SUM(一般接種!E47+一般接種!H47+一般接種!K47+一般接種!N47+医療従事者等!D45)</f>
        <v>653263</v>
      </c>
      <c r="G48" s="32">
        <v>11084</v>
      </c>
      <c r="H48" s="73">
        <f t="shared" si="7"/>
        <v>0.79069724490499504</v>
      </c>
      <c r="I48" s="29">
        <f t="shared" si="9"/>
        <v>515259</v>
      </c>
      <c r="J48" s="32">
        <v>15</v>
      </c>
      <c r="K48" s="73">
        <f t="shared" si="10"/>
        <v>0.63440568946326381</v>
      </c>
      <c r="L48" s="67">
        <v>8443</v>
      </c>
      <c r="M48" s="67">
        <v>56886</v>
      </c>
      <c r="N48" s="67">
        <v>166196</v>
      </c>
      <c r="O48" s="67">
        <v>147412</v>
      </c>
      <c r="P48" s="67">
        <v>63487</v>
      </c>
      <c r="Q48" s="67">
        <v>32534</v>
      </c>
      <c r="R48" s="67">
        <v>15401</v>
      </c>
      <c r="S48" s="67">
        <v>10221</v>
      </c>
      <c r="T48" s="67">
        <v>10227</v>
      </c>
      <c r="U48" s="67">
        <v>4452</v>
      </c>
      <c r="V48" s="67">
        <f t="shared" si="11"/>
        <v>242826</v>
      </c>
      <c r="W48" s="68">
        <f t="shared" si="8"/>
        <v>0.29898493907664425</v>
      </c>
      <c r="X48" s="67">
        <v>42</v>
      </c>
      <c r="Y48" s="67">
        <v>6167</v>
      </c>
      <c r="Z48" s="67">
        <v>83789</v>
      </c>
      <c r="AA48" s="67">
        <v>110792</v>
      </c>
      <c r="AB48" s="67">
        <v>42036</v>
      </c>
      <c r="AD48" s="59">
        <v>812168</v>
      </c>
      <c r="AE48">
        <v>0</v>
      </c>
    </row>
    <row r="49" spans="1:31" x14ac:dyDescent="0.45">
      <c r="A49" s="31" t="s">
        <v>53</v>
      </c>
      <c r="B49" s="30">
        <f t="shared" si="12"/>
        <v>3525712</v>
      </c>
      <c r="C49" s="32">
        <f>SUM(一般接種!D48+一般接種!G48+一般接種!J48+一般接種!M48+医療従事者等!C46)</f>
        <v>1106377</v>
      </c>
      <c r="D49" s="32">
        <v>18515</v>
      </c>
      <c r="E49" s="73">
        <f t="shared" si="0"/>
        <v>0.82415973150803246</v>
      </c>
      <c r="F49" s="32">
        <f>SUM(一般接種!E48+一般接種!H48+一般接種!K48+一般接種!N48+医療従事者等!D46)</f>
        <v>1090789</v>
      </c>
      <c r="G49" s="32">
        <v>17313</v>
      </c>
      <c r="H49" s="73">
        <f t="shared" si="7"/>
        <v>0.81326095767690809</v>
      </c>
      <c r="I49" s="29">
        <f t="shared" si="9"/>
        <v>909147</v>
      </c>
      <c r="J49" s="32">
        <v>12</v>
      </c>
      <c r="K49" s="73">
        <f t="shared" si="10"/>
        <v>0.68875689885716662</v>
      </c>
      <c r="L49" s="67">
        <v>14909</v>
      </c>
      <c r="M49" s="67">
        <v>66043</v>
      </c>
      <c r="N49" s="67">
        <v>278259</v>
      </c>
      <c r="O49" s="67">
        <v>302711</v>
      </c>
      <c r="P49" s="67">
        <v>132919</v>
      </c>
      <c r="Q49" s="67">
        <v>52065</v>
      </c>
      <c r="R49" s="67">
        <v>25114</v>
      </c>
      <c r="S49" s="67">
        <v>16950</v>
      </c>
      <c r="T49" s="67">
        <v>14448</v>
      </c>
      <c r="U49" s="67">
        <v>5729</v>
      </c>
      <c r="V49" s="67">
        <f t="shared" si="11"/>
        <v>419399</v>
      </c>
      <c r="W49" s="68">
        <f t="shared" si="8"/>
        <v>0.31773493994158936</v>
      </c>
      <c r="X49" s="67">
        <v>97</v>
      </c>
      <c r="Y49" s="67">
        <v>7053</v>
      </c>
      <c r="Z49" s="67">
        <v>146678</v>
      </c>
      <c r="AA49" s="67">
        <v>193103</v>
      </c>
      <c r="AB49" s="67">
        <v>72468</v>
      </c>
      <c r="AD49" s="59">
        <v>1319965</v>
      </c>
      <c r="AE49">
        <v>0</v>
      </c>
    </row>
    <row r="50" spans="1:31" x14ac:dyDescent="0.45">
      <c r="A50" s="31" t="s">
        <v>54</v>
      </c>
      <c r="B50" s="30">
        <f t="shared" si="12"/>
        <v>4644704</v>
      </c>
      <c r="C50" s="32">
        <f>SUM(一般接種!D49+一般接種!G49+一般接種!J49+一般接種!M49+医療従事者等!C47)</f>
        <v>1467094</v>
      </c>
      <c r="D50" s="32">
        <v>22278</v>
      </c>
      <c r="E50" s="73">
        <f t="shared" si="0"/>
        <v>0.82687686321371567</v>
      </c>
      <c r="F50" s="32">
        <f>SUM(一般接種!E49+一般接種!H49+一般接種!K49+一般接種!N49+医療従事者等!D47)</f>
        <v>1451265</v>
      </c>
      <c r="G50" s="32">
        <v>20949</v>
      </c>
      <c r="H50" s="73">
        <f t="shared" si="7"/>
        <v>0.81857842623862753</v>
      </c>
      <c r="I50" s="29">
        <f t="shared" si="9"/>
        <v>1178010</v>
      </c>
      <c r="J50" s="32">
        <v>61</v>
      </c>
      <c r="K50" s="73">
        <f t="shared" si="10"/>
        <v>0.67414727837020982</v>
      </c>
      <c r="L50" s="67">
        <v>21323</v>
      </c>
      <c r="M50" s="67">
        <v>78218</v>
      </c>
      <c r="N50" s="67">
        <v>344548</v>
      </c>
      <c r="O50" s="67">
        <v>429814</v>
      </c>
      <c r="P50" s="67">
        <v>176811</v>
      </c>
      <c r="Q50" s="67">
        <v>66156</v>
      </c>
      <c r="R50" s="67">
        <v>22410</v>
      </c>
      <c r="S50" s="67">
        <v>15374</v>
      </c>
      <c r="T50" s="67">
        <v>15777</v>
      </c>
      <c r="U50" s="67">
        <v>7579</v>
      </c>
      <c r="V50" s="67">
        <f t="shared" si="11"/>
        <v>548335</v>
      </c>
      <c r="W50" s="68">
        <f t="shared" si="8"/>
        <v>0.31381540956792614</v>
      </c>
      <c r="X50" s="67">
        <v>152</v>
      </c>
      <c r="Y50" s="67">
        <v>11178</v>
      </c>
      <c r="Z50" s="67">
        <v>186531</v>
      </c>
      <c r="AA50" s="67">
        <v>252769</v>
      </c>
      <c r="AB50" s="67">
        <v>97705</v>
      </c>
      <c r="AD50" s="59">
        <v>1747317</v>
      </c>
      <c r="AE50">
        <v>0</v>
      </c>
    </row>
    <row r="51" spans="1:31" x14ac:dyDescent="0.45">
      <c r="A51" s="31" t="s">
        <v>55</v>
      </c>
      <c r="B51" s="30">
        <f t="shared" si="12"/>
        <v>2936919</v>
      </c>
      <c r="C51" s="32">
        <f>SUM(一般接種!D50+一般接種!G50+一般接種!J50+一般接種!M50+医療従事者等!C48)</f>
        <v>929961</v>
      </c>
      <c r="D51" s="32">
        <v>15701</v>
      </c>
      <c r="E51" s="73">
        <f t="shared" si="0"/>
        <v>0.80828852468292101</v>
      </c>
      <c r="F51" s="32">
        <f>SUM(一般接種!E50+一般接種!H50+一般接種!K50+一般接種!N50+医療従事者等!D48)</f>
        <v>915009</v>
      </c>
      <c r="G51" s="32">
        <v>14876</v>
      </c>
      <c r="H51" s="73">
        <f t="shared" si="7"/>
        <v>0.79579897905236119</v>
      </c>
      <c r="I51" s="29">
        <f t="shared" si="9"/>
        <v>747233</v>
      </c>
      <c r="J51" s="32">
        <v>123</v>
      </c>
      <c r="K51" s="73">
        <f t="shared" si="10"/>
        <v>0.66051280781818855</v>
      </c>
      <c r="L51" s="67">
        <v>19538</v>
      </c>
      <c r="M51" s="67">
        <v>50912</v>
      </c>
      <c r="N51" s="67">
        <v>216619</v>
      </c>
      <c r="O51" s="67">
        <v>219028</v>
      </c>
      <c r="P51" s="67">
        <v>116397</v>
      </c>
      <c r="Q51" s="67">
        <v>63468</v>
      </c>
      <c r="R51" s="67">
        <v>24947</v>
      </c>
      <c r="S51" s="67">
        <v>17688</v>
      </c>
      <c r="T51" s="67">
        <v>13451</v>
      </c>
      <c r="U51" s="67">
        <v>5185</v>
      </c>
      <c r="V51" s="67">
        <f t="shared" si="11"/>
        <v>344716</v>
      </c>
      <c r="W51" s="68">
        <f t="shared" si="8"/>
        <v>0.30476011974120903</v>
      </c>
      <c r="X51" s="67">
        <v>244</v>
      </c>
      <c r="Y51" s="67">
        <v>8491</v>
      </c>
      <c r="Z51" s="67">
        <v>113517</v>
      </c>
      <c r="AA51" s="67">
        <v>165841</v>
      </c>
      <c r="AB51" s="67">
        <v>56623</v>
      </c>
      <c r="AD51" s="59">
        <v>1131106</v>
      </c>
      <c r="AE51">
        <v>0</v>
      </c>
    </row>
    <row r="52" spans="1:31" x14ac:dyDescent="0.45">
      <c r="A52" s="31" t="s">
        <v>56</v>
      </c>
      <c r="B52" s="30">
        <f t="shared" si="12"/>
        <v>2750612</v>
      </c>
      <c r="C52" s="32">
        <f>SUM(一般接種!D51+一般接種!G51+一般接種!J51+一般接種!M51+医療従事者等!C49)</f>
        <v>876074</v>
      </c>
      <c r="D52" s="32">
        <v>22123</v>
      </c>
      <c r="E52" s="73">
        <f t="shared" si="0"/>
        <v>0.79202274181730492</v>
      </c>
      <c r="F52" s="32">
        <f>SUM(一般接種!E51+一般接種!H51+一般接種!K51+一般接種!N51+医療従事者等!D49)</f>
        <v>864186</v>
      </c>
      <c r="G52" s="32">
        <v>21154</v>
      </c>
      <c r="H52" s="73">
        <f t="shared" si="7"/>
        <v>0.78189558426622396</v>
      </c>
      <c r="I52" s="29">
        <f t="shared" si="9"/>
        <v>696754</v>
      </c>
      <c r="J52" s="32">
        <v>126</v>
      </c>
      <c r="K52" s="73">
        <f t="shared" si="10"/>
        <v>0.64610875634164666</v>
      </c>
      <c r="L52" s="67">
        <v>10947</v>
      </c>
      <c r="M52" s="67">
        <v>46265</v>
      </c>
      <c r="N52" s="67">
        <v>186618</v>
      </c>
      <c r="O52" s="67">
        <v>215488</v>
      </c>
      <c r="P52" s="67">
        <v>122044</v>
      </c>
      <c r="Q52" s="67">
        <v>56999</v>
      </c>
      <c r="R52" s="67">
        <v>24120</v>
      </c>
      <c r="S52" s="67">
        <v>13808</v>
      </c>
      <c r="T52" s="67">
        <v>13289</v>
      </c>
      <c r="U52" s="67">
        <v>7176</v>
      </c>
      <c r="V52" s="67">
        <f t="shared" si="11"/>
        <v>313598</v>
      </c>
      <c r="W52" s="68">
        <f t="shared" si="8"/>
        <v>0.29085597158200316</v>
      </c>
      <c r="X52" s="67">
        <v>156</v>
      </c>
      <c r="Y52" s="67">
        <v>5668</v>
      </c>
      <c r="Z52" s="67">
        <v>93619</v>
      </c>
      <c r="AA52" s="67">
        <v>142933</v>
      </c>
      <c r="AB52" s="67">
        <v>71222</v>
      </c>
      <c r="AD52" s="59">
        <v>1078190</v>
      </c>
      <c r="AE52">
        <v>0</v>
      </c>
    </row>
    <row r="53" spans="1:31" x14ac:dyDescent="0.45">
      <c r="A53" s="31" t="s">
        <v>57</v>
      </c>
      <c r="B53" s="30">
        <f t="shared" si="12"/>
        <v>4178128</v>
      </c>
      <c r="C53" s="32">
        <f>SUM(一般接種!D52+一般接種!G52+一般接種!J52+一般接種!M52+医療従事者等!C50)</f>
        <v>1328263</v>
      </c>
      <c r="D53" s="32">
        <v>20726</v>
      </c>
      <c r="E53" s="73">
        <f t="shared" si="0"/>
        <v>0.81463383634640674</v>
      </c>
      <c r="F53" s="32">
        <f>SUM(一般接種!E52+一般接種!H52+一般接種!K52+一般接種!N52+医療従事者等!D50)</f>
        <v>1305241</v>
      </c>
      <c r="G53" s="32">
        <v>19514</v>
      </c>
      <c r="H53" s="73">
        <f t="shared" si="7"/>
        <v>0.80104556773854696</v>
      </c>
      <c r="I53" s="29">
        <f t="shared" si="9"/>
        <v>1067980</v>
      </c>
      <c r="J53" s="32">
        <v>70</v>
      </c>
      <c r="K53" s="73">
        <f t="shared" si="10"/>
        <v>0.66533919894633287</v>
      </c>
      <c r="L53" s="67">
        <v>17331</v>
      </c>
      <c r="M53" s="67">
        <v>70771</v>
      </c>
      <c r="N53" s="67">
        <v>342543</v>
      </c>
      <c r="O53" s="67">
        <v>302198</v>
      </c>
      <c r="P53" s="67">
        <v>172224</v>
      </c>
      <c r="Q53" s="67">
        <v>82530</v>
      </c>
      <c r="R53" s="67">
        <v>34350</v>
      </c>
      <c r="S53" s="67">
        <v>19404</v>
      </c>
      <c r="T53" s="67">
        <v>18886</v>
      </c>
      <c r="U53" s="67">
        <v>7743</v>
      </c>
      <c r="V53" s="67">
        <f t="shared" si="11"/>
        <v>476644</v>
      </c>
      <c r="W53" s="68">
        <f t="shared" si="8"/>
        <v>0.29696316837802428</v>
      </c>
      <c r="X53" s="67">
        <v>102</v>
      </c>
      <c r="Y53" s="67">
        <v>6584</v>
      </c>
      <c r="Z53" s="67">
        <v>170313</v>
      </c>
      <c r="AA53" s="67">
        <v>218279</v>
      </c>
      <c r="AB53" s="67">
        <v>81366</v>
      </c>
      <c r="AD53" s="59">
        <v>1605061</v>
      </c>
      <c r="AE53">
        <v>0</v>
      </c>
    </row>
    <row r="54" spans="1:31" x14ac:dyDescent="0.45">
      <c r="A54" s="31" t="s">
        <v>58</v>
      </c>
      <c r="B54" s="30">
        <f t="shared" si="12"/>
        <v>3077742</v>
      </c>
      <c r="C54" s="32">
        <f>SUM(一般接種!D53+一般接種!G53+一般接種!J53+一般接種!M53+医療従事者等!C51)</f>
        <v>1063074</v>
      </c>
      <c r="D54" s="32">
        <v>13140</v>
      </c>
      <c r="E54" s="73">
        <f t="shared" si="0"/>
        <v>0.70687584325490338</v>
      </c>
      <c r="F54" s="32">
        <f>SUM(一般接種!E53+一般接種!H53+一般接種!K53+一般接種!N53+医療従事者等!D51)</f>
        <v>1042368</v>
      </c>
      <c r="G54" s="32">
        <v>12257</v>
      </c>
      <c r="H54" s="73">
        <f t="shared" si="7"/>
        <v>0.69352986165906783</v>
      </c>
      <c r="I54" s="29">
        <f t="shared" si="9"/>
        <v>720504</v>
      </c>
      <c r="J54" s="32">
        <v>86</v>
      </c>
      <c r="K54" s="73">
        <f t="shared" si="10"/>
        <v>0.48502675524938799</v>
      </c>
      <c r="L54" s="67">
        <v>17380</v>
      </c>
      <c r="M54" s="67">
        <v>59049</v>
      </c>
      <c r="N54" s="67">
        <v>211473</v>
      </c>
      <c r="O54" s="67">
        <v>191563</v>
      </c>
      <c r="P54" s="67">
        <v>118263</v>
      </c>
      <c r="Q54" s="67">
        <v>58843</v>
      </c>
      <c r="R54" s="67">
        <v>25287</v>
      </c>
      <c r="S54" s="67">
        <v>16452</v>
      </c>
      <c r="T54" s="67">
        <v>15587</v>
      </c>
      <c r="U54" s="67">
        <v>6607</v>
      </c>
      <c r="V54" s="67">
        <f t="shared" si="11"/>
        <v>251796</v>
      </c>
      <c r="W54" s="68">
        <f t="shared" si="8"/>
        <v>0.16952352226731551</v>
      </c>
      <c r="X54" s="67">
        <v>14</v>
      </c>
      <c r="Y54" s="67">
        <v>6873</v>
      </c>
      <c r="Z54" s="67">
        <v>101316</v>
      </c>
      <c r="AA54" s="67">
        <v>105179</v>
      </c>
      <c r="AB54" s="67">
        <v>38414</v>
      </c>
      <c r="AD54" s="59">
        <v>1485316</v>
      </c>
      <c r="AE54">
        <v>5</v>
      </c>
    </row>
    <row r="55" spans="1:31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1" x14ac:dyDescent="0.45">
      <c r="A56" s="110" t="s">
        <v>109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1" x14ac:dyDescent="0.45">
      <c r="A57" s="22" t="s">
        <v>110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1" x14ac:dyDescent="0.45">
      <c r="A58" s="22" t="s">
        <v>111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1" x14ac:dyDescent="0.45">
      <c r="A59" s="24" t="s">
        <v>112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1" x14ac:dyDescent="0.45">
      <c r="A60" s="110" t="s">
        <v>113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1" x14ac:dyDescent="0.45">
      <c r="A61" s="77" t="s">
        <v>148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1" x14ac:dyDescent="0.45">
      <c r="A62" s="24" t="s">
        <v>149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J5" sqref="J5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2" t="s">
        <v>114</v>
      </c>
      <c r="B1" s="23"/>
      <c r="C1" s="24"/>
      <c r="D1" s="24"/>
    </row>
    <row r="2" spans="1:23" x14ac:dyDescent="0.45">
      <c r="B2"/>
      <c r="T2" s="138"/>
      <c r="U2" s="138"/>
      <c r="V2" s="153">
        <f>'進捗状況 (都道府県別)'!H3</f>
        <v>44834</v>
      </c>
      <c r="W2" s="153"/>
    </row>
    <row r="3" spans="1:23" ht="37.5" customHeight="1" x14ac:dyDescent="0.45">
      <c r="A3" s="139" t="s">
        <v>2</v>
      </c>
      <c r="B3" s="152" t="str">
        <f>_xlfn.CONCAT("接種回数
（",TEXT('進捗状況 (都道府県別)'!H3-1,"m月d日"),"まで）")</f>
        <v>接種回数
（9月29日まで）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22"/>
      <c r="P3" s="135" t="str">
        <f>_xlfn.CONCAT("接種回数
（",TEXT('進捗状況 (都道府県別)'!H3-1,"m月d日"),"まで）","※4")</f>
        <v>接種回数
（9月29日まで）※4</v>
      </c>
      <c r="Q3" s="136"/>
      <c r="R3" s="136"/>
      <c r="S3" s="136"/>
      <c r="T3" s="136"/>
      <c r="U3" s="136"/>
      <c r="V3" s="136"/>
      <c r="W3" s="137"/>
    </row>
    <row r="4" spans="1:23" ht="18.75" customHeight="1" x14ac:dyDescent="0.45">
      <c r="A4" s="140"/>
      <c r="B4" s="142" t="s">
        <v>11</v>
      </c>
      <c r="C4" s="143" t="s">
        <v>115</v>
      </c>
      <c r="D4" s="143"/>
      <c r="E4" s="143"/>
      <c r="F4" s="144" t="s">
        <v>143</v>
      </c>
      <c r="G4" s="145"/>
      <c r="H4" s="146"/>
      <c r="I4" s="144" t="s">
        <v>116</v>
      </c>
      <c r="J4" s="145"/>
      <c r="K4" s="146"/>
      <c r="L4" s="149" t="s">
        <v>117</v>
      </c>
      <c r="M4" s="150"/>
      <c r="N4" s="151"/>
      <c r="P4" s="113" t="s">
        <v>118</v>
      </c>
      <c r="Q4" s="113"/>
      <c r="R4" s="147" t="s">
        <v>144</v>
      </c>
      <c r="S4" s="147"/>
      <c r="T4" s="148" t="s">
        <v>116</v>
      </c>
      <c r="U4" s="148"/>
      <c r="V4" s="134" t="s">
        <v>119</v>
      </c>
      <c r="W4" s="134"/>
    </row>
    <row r="5" spans="1:23" ht="36" x14ac:dyDescent="0.45">
      <c r="A5" s="141"/>
      <c r="B5" s="142"/>
      <c r="C5" s="34" t="s">
        <v>120</v>
      </c>
      <c r="D5" s="34" t="s">
        <v>91</v>
      </c>
      <c r="E5" s="34" t="s">
        <v>92</v>
      </c>
      <c r="F5" s="34" t="s">
        <v>120</v>
      </c>
      <c r="G5" s="34" t="s">
        <v>91</v>
      </c>
      <c r="H5" s="34" t="s">
        <v>92</v>
      </c>
      <c r="I5" s="34" t="s">
        <v>120</v>
      </c>
      <c r="J5" s="34" t="s">
        <v>91</v>
      </c>
      <c r="K5" s="34" t="s">
        <v>92</v>
      </c>
      <c r="L5" s="55" t="s">
        <v>120</v>
      </c>
      <c r="M5" s="55" t="s">
        <v>91</v>
      </c>
      <c r="N5" s="55" t="s">
        <v>92</v>
      </c>
      <c r="P5" s="35" t="s">
        <v>121</v>
      </c>
      <c r="Q5" s="35" t="s">
        <v>122</v>
      </c>
      <c r="R5" s="35" t="s">
        <v>123</v>
      </c>
      <c r="S5" s="35" t="s">
        <v>124</v>
      </c>
      <c r="T5" s="35" t="s">
        <v>123</v>
      </c>
      <c r="U5" s="35" t="s">
        <v>122</v>
      </c>
      <c r="V5" s="35" t="s">
        <v>125</v>
      </c>
      <c r="W5" s="35" t="s">
        <v>122</v>
      </c>
    </row>
    <row r="6" spans="1:23" x14ac:dyDescent="0.45">
      <c r="A6" s="28" t="s">
        <v>126</v>
      </c>
      <c r="B6" s="36">
        <f>SUM(B7:B53)</f>
        <v>194757001</v>
      </c>
      <c r="C6" s="36">
        <f>SUM(C7:C53)</f>
        <v>162189855</v>
      </c>
      <c r="D6" s="36">
        <f>SUM(D7:D53)</f>
        <v>81345323</v>
      </c>
      <c r="E6" s="37">
        <f>SUM(E7:E53)</f>
        <v>80844532</v>
      </c>
      <c r="F6" s="37">
        <f t="shared" ref="F6:T6" si="0">SUM(F7:F53)</f>
        <v>32386802</v>
      </c>
      <c r="G6" s="37">
        <f>SUM(G7:G53)</f>
        <v>16244024</v>
      </c>
      <c r="H6" s="37">
        <f t="shared" ref="H6:N6" si="1">SUM(H7:H53)</f>
        <v>16142778</v>
      </c>
      <c r="I6" s="37">
        <f>SUM(I7:I53)</f>
        <v>117817</v>
      </c>
      <c r="J6" s="37">
        <f t="shared" si="1"/>
        <v>58696</v>
      </c>
      <c r="K6" s="37">
        <f t="shared" si="1"/>
        <v>59121</v>
      </c>
      <c r="L6" s="56">
        <f>SUM(L7:L53)</f>
        <v>62527</v>
      </c>
      <c r="M6" s="56">
        <f t="shared" si="1"/>
        <v>34063</v>
      </c>
      <c r="N6" s="56">
        <f t="shared" si="1"/>
        <v>28464</v>
      </c>
      <c r="O6" s="38"/>
      <c r="P6" s="37">
        <f>SUM(P7:P53)</f>
        <v>181837870</v>
      </c>
      <c r="Q6" s="39">
        <f>C6/P6</f>
        <v>0.89194761795219002</v>
      </c>
      <c r="R6" s="37">
        <f t="shared" si="0"/>
        <v>35187100</v>
      </c>
      <c r="S6" s="40">
        <f>F6/R6</f>
        <v>0.92041691415319815</v>
      </c>
      <c r="T6" s="37">
        <f t="shared" si="0"/>
        <v>205240</v>
      </c>
      <c r="U6" s="40">
        <f>I6/T6</f>
        <v>0.5740450204638472</v>
      </c>
      <c r="V6" s="37">
        <f t="shared" ref="V6" si="2">SUM(V7:V53)</f>
        <v>606670</v>
      </c>
      <c r="W6" s="40">
        <f>L6/V6</f>
        <v>0.10306591722023506</v>
      </c>
    </row>
    <row r="7" spans="1:23" x14ac:dyDescent="0.45">
      <c r="A7" s="41" t="s">
        <v>12</v>
      </c>
      <c r="B7" s="36">
        <v>7990574</v>
      </c>
      <c r="C7" s="36">
        <v>6487770</v>
      </c>
      <c r="D7" s="36">
        <v>3254429</v>
      </c>
      <c r="E7" s="37">
        <v>3233341</v>
      </c>
      <c r="F7" s="42">
        <v>1499045</v>
      </c>
      <c r="G7" s="37">
        <v>751527</v>
      </c>
      <c r="H7" s="37">
        <v>747518</v>
      </c>
      <c r="I7" s="37">
        <v>871</v>
      </c>
      <c r="J7" s="37">
        <v>428</v>
      </c>
      <c r="K7" s="37">
        <v>443</v>
      </c>
      <c r="L7" s="56">
        <v>2888</v>
      </c>
      <c r="M7" s="56">
        <v>1503</v>
      </c>
      <c r="N7" s="56">
        <v>1385</v>
      </c>
      <c r="O7" s="38"/>
      <c r="P7" s="37">
        <v>7569480</v>
      </c>
      <c r="Q7" s="39">
        <v>0.85709586391667592</v>
      </c>
      <c r="R7" s="43">
        <v>1560400</v>
      </c>
      <c r="S7" s="39">
        <v>0.9606799538579851</v>
      </c>
      <c r="T7" s="37">
        <v>900</v>
      </c>
      <c r="U7" s="40">
        <v>0.96777777777777774</v>
      </c>
      <c r="V7" s="37">
        <v>24710</v>
      </c>
      <c r="W7" s="40">
        <v>0.11687575880210441</v>
      </c>
    </row>
    <row r="8" spans="1:23" x14ac:dyDescent="0.45">
      <c r="A8" s="41" t="s">
        <v>13</v>
      </c>
      <c r="B8" s="36">
        <v>2057483</v>
      </c>
      <c r="C8" s="36">
        <v>1865567</v>
      </c>
      <c r="D8" s="36">
        <v>935146</v>
      </c>
      <c r="E8" s="37">
        <v>930421</v>
      </c>
      <c r="F8" s="42">
        <v>188794</v>
      </c>
      <c r="G8" s="37">
        <v>94855</v>
      </c>
      <c r="H8" s="37">
        <v>93939</v>
      </c>
      <c r="I8" s="37">
        <v>2429</v>
      </c>
      <c r="J8" s="37">
        <v>1217</v>
      </c>
      <c r="K8" s="37">
        <v>1212</v>
      </c>
      <c r="L8" s="56">
        <v>693</v>
      </c>
      <c r="M8" s="56">
        <v>366</v>
      </c>
      <c r="N8" s="56">
        <v>327</v>
      </c>
      <c r="O8" s="38"/>
      <c r="P8" s="37">
        <v>1986305</v>
      </c>
      <c r="Q8" s="39">
        <v>0.93921477315920765</v>
      </c>
      <c r="R8" s="43">
        <v>197000</v>
      </c>
      <c r="S8" s="39">
        <v>0.95834517766497462</v>
      </c>
      <c r="T8" s="37">
        <v>3900</v>
      </c>
      <c r="U8" s="40">
        <v>0.62282051282051287</v>
      </c>
      <c r="V8" s="37">
        <v>2800</v>
      </c>
      <c r="W8" s="40">
        <v>0.2475</v>
      </c>
    </row>
    <row r="9" spans="1:23" x14ac:dyDescent="0.45">
      <c r="A9" s="41" t="s">
        <v>14</v>
      </c>
      <c r="B9" s="36">
        <v>1978166</v>
      </c>
      <c r="C9" s="36">
        <v>1732732</v>
      </c>
      <c r="D9" s="36">
        <v>868918</v>
      </c>
      <c r="E9" s="37">
        <v>863814</v>
      </c>
      <c r="F9" s="42">
        <v>245039</v>
      </c>
      <c r="G9" s="37">
        <v>122987</v>
      </c>
      <c r="H9" s="37">
        <v>122052</v>
      </c>
      <c r="I9" s="37">
        <v>99</v>
      </c>
      <c r="J9" s="37">
        <v>50</v>
      </c>
      <c r="K9" s="37">
        <v>49</v>
      </c>
      <c r="L9" s="56">
        <v>296</v>
      </c>
      <c r="M9" s="56">
        <v>170</v>
      </c>
      <c r="N9" s="56">
        <v>126</v>
      </c>
      <c r="O9" s="38"/>
      <c r="P9" s="37">
        <v>1935745</v>
      </c>
      <c r="Q9" s="39">
        <v>0.89512409950690819</v>
      </c>
      <c r="R9" s="43">
        <v>235600</v>
      </c>
      <c r="S9" s="39">
        <v>1.0400636672325976</v>
      </c>
      <c r="T9" s="37">
        <v>360</v>
      </c>
      <c r="U9" s="40">
        <v>0.27500000000000002</v>
      </c>
      <c r="V9" s="37">
        <v>2040</v>
      </c>
      <c r="W9" s="40">
        <v>0.14509803921568629</v>
      </c>
    </row>
    <row r="10" spans="1:23" x14ac:dyDescent="0.45">
      <c r="A10" s="41" t="s">
        <v>15</v>
      </c>
      <c r="B10" s="36">
        <v>3576714</v>
      </c>
      <c r="C10" s="36">
        <v>2833617</v>
      </c>
      <c r="D10" s="36">
        <v>1420935</v>
      </c>
      <c r="E10" s="37">
        <v>1412682</v>
      </c>
      <c r="F10" s="42">
        <v>741978</v>
      </c>
      <c r="G10" s="37">
        <v>371894</v>
      </c>
      <c r="H10" s="37">
        <v>370084</v>
      </c>
      <c r="I10" s="37">
        <v>56</v>
      </c>
      <c r="J10" s="37">
        <v>20</v>
      </c>
      <c r="K10" s="37">
        <v>36</v>
      </c>
      <c r="L10" s="56">
        <v>1063</v>
      </c>
      <c r="M10" s="56">
        <v>558</v>
      </c>
      <c r="N10" s="56">
        <v>505</v>
      </c>
      <c r="O10" s="38"/>
      <c r="P10" s="37">
        <v>3281015</v>
      </c>
      <c r="Q10" s="39">
        <v>0.86364036738631189</v>
      </c>
      <c r="R10" s="43">
        <v>872850</v>
      </c>
      <c r="S10" s="39">
        <v>0.85006358480838629</v>
      </c>
      <c r="T10" s="37">
        <v>340</v>
      </c>
      <c r="U10" s="40">
        <v>0.16470588235294117</v>
      </c>
      <c r="V10" s="37">
        <v>13360</v>
      </c>
      <c r="W10" s="40">
        <v>7.9565868263473061E-2</v>
      </c>
    </row>
    <row r="11" spans="1:23" x14ac:dyDescent="0.45">
      <c r="A11" s="41" t="s">
        <v>16</v>
      </c>
      <c r="B11" s="36">
        <v>1599648</v>
      </c>
      <c r="C11" s="36">
        <v>1502847</v>
      </c>
      <c r="D11" s="36">
        <v>752929</v>
      </c>
      <c r="E11" s="37">
        <v>749918</v>
      </c>
      <c r="F11" s="42">
        <v>96310</v>
      </c>
      <c r="G11" s="37">
        <v>48460</v>
      </c>
      <c r="H11" s="37">
        <v>47850</v>
      </c>
      <c r="I11" s="37">
        <v>67</v>
      </c>
      <c r="J11" s="37">
        <v>34</v>
      </c>
      <c r="K11" s="37">
        <v>33</v>
      </c>
      <c r="L11" s="56">
        <v>424</v>
      </c>
      <c r="M11" s="56">
        <v>214</v>
      </c>
      <c r="N11" s="56">
        <v>210</v>
      </c>
      <c r="O11" s="38"/>
      <c r="P11" s="37">
        <v>1593655</v>
      </c>
      <c r="Q11" s="39">
        <v>0.94301903486011718</v>
      </c>
      <c r="R11" s="43">
        <v>96100</v>
      </c>
      <c r="S11" s="39">
        <v>1.0021852237252862</v>
      </c>
      <c r="T11" s="37">
        <v>140</v>
      </c>
      <c r="U11" s="40">
        <v>0.47857142857142859</v>
      </c>
      <c r="V11" s="37">
        <v>2560</v>
      </c>
      <c r="W11" s="40">
        <v>0.16562499999999999</v>
      </c>
    </row>
    <row r="12" spans="1:23" x14ac:dyDescent="0.45">
      <c r="A12" s="41" t="s">
        <v>17</v>
      </c>
      <c r="B12" s="36">
        <v>1751443</v>
      </c>
      <c r="C12" s="36">
        <v>1672640</v>
      </c>
      <c r="D12" s="36">
        <v>838432</v>
      </c>
      <c r="E12" s="37">
        <v>834208</v>
      </c>
      <c r="F12" s="42">
        <v>78151</v>
      </c>
      <c r="G12" s="37">
        <v>39141</v>
      </c>
      <c r="H12" s="37">
        <v>39010</v>
      </c>
      <c r="I12" s="37">
        <v>161</v>
      </c>
      <c r="J12" s="37">
        <v>80</v>
      </c>
      <c r="K12" s="37">
        <v>81</v>
      </c>
      <c r="L12" s="56">
        <v>491</v>
      </c>
      <c r="M12" s="56">
        <v>251</v>
      </c>
      <c r="N12" s="56">
        <v>240</v>
      </c>
      <c r="O12" s="38"/>
      <c r="P12" s="37">
        <v>1745955</v>
      </c>
      <c r="Q12" s="39">
        <v>0.95800865428948623</v>
      </c>
      <c r="R12" s="43">
        <v>70550</v>
      </c>
      <c r="S12" s="39">
        <v>1.1077391920623672</v>
      </c>
      <c r="T12" s="37">
        <v>340</v>
      </c>
      <c r="U12" s="40">
        <v>0.47352941176470587</v>
      </c>
      <c r="V12" s="37">
        <v>2950</v>
      </c>
      <c r="W12" s="40">
        <v>0.16644067796610171</v>
      </c>
    </row>
    <row r="13" spans="1:23" x14ac:dyDescent="0.45">
      <c r="A13" s="41" t="s">
        <v>18</v>
      </c>
      <c r="B13" s="36">
        <v>2987641</v>
      </c>
      <c r="C13" s="36">
        <v>2777954</v>
      </c>
      <c r="D13" s="36">
        <v>1393455</v>
      </c>
      <c r="E13" s="37">
        <v>1384499</v>
      </c>
      <c r="F13" s="42">
        <v>208356</v>
      </c>
      <c r="G13" s="37">
        <v>104663</v>
      </c>
      <c r="H13" s="37">
        <v>103693</v>
      </c>
      <c r="I13" s="37">
        <v>254</v>
      </c>
      <c r="J13" s="37">
        <v>126</v>
      </c>
      <c r="K13" s="37">
        <v>128</v>
      </c>
      <c r="L13" s="56">
        <v>1077</v>
      </c>
      <c r="M13" s="56">
        <v>658</v>
      </c>
      <c r="N13" s="56">
        <v>419</v>
      </c>
      <c r="O13" s="38"/>
      <c r="P13" s="37">
        <v>2931100</v>
      </c>
      <c r="Q13" s="39">
        <v>0.94775135614615669</v>
      </c>
      <c r="R13" s="43">
        <v>193850</v>
      </c>
      <c r="S13" s="39">
        <v>1.074831054939386</v>
      </c>
      <c r="T13" s="37">
        <v>660</v>
      </c>
      <c r="U13" s="40">
        <v>0.38484848484848483</v>
      </c>
      <c r="V13" s="37">
        <v>11240</v>
      </c>
      <c r="W13" s="40">
        <v>9.5818505338078286E-2</v>
      </c>
    </row>
    <row r="14" spans="1:23" x14ac:dyDescent="0.45">
      <c r="A14" s="41" t="s">
        <v>19</v>
      </c>
      <c r="B14" s="36">
        <v>4672637</v>
      </c>
      <c r="C14" s="36">
        <v>3799048</v>
      </c>
      <c r="D14" s="36">
        <v>1904760</v>
      </c>
      <c r="E14" s="37">
        <v>1894288</v>
      </c>
      <c r="F14" s="42">
        <v>871747</v>
      </c>
      <c r="G14" s="37">
        <v>437286</v>
      </c>
      <c r="H14" s="37">
        <v>434461</v>
      </c>
      <c r="I14" s="37">
        <v>370</v>
      </c>
      <c r="J14" s="37">
        <v>176</v>
      </c>
      <c r="K14" s="37">
        <v>194</v>
      </c>
      <c r="L14" s="56">
        <v>1472</v>
      </c>
      <c r="M14" s="56">
        <v>758</v>
      </c>
      <c r="N14" s="56">
        <v>714</v>
      </c>
      <c r="O14" s="38"/>
      <c r="P14" s="37">
        <v>4185185</v>
      </c>
      <c r="Q14" s="39">
        <v>0.90773717290872447</v>
      </c>
      <c r="R14" s="43">
        <v>916150</v>
      </c>
      <c r="S14" s="39">
        <v>0.95153304589859744</v>
      </c>
      <c r="T14" s="37">
        <v>960</v>
      </c>
      <c r="U14" s="40">
        <v>0.38541666666666669</v>
      </c>
      <c r="V14" s="37">
        <v>7820</v>
      </c>
      <c r="W14" s="40">
        <v>0.18823529411764706</v>
      </c>
    </row>
    <row r="15" spans="1:23" x14ac:dyDescent="0.45">
      <c r="A15" s="44" t="s">
        <v>20</v>
      </c>
      <c r="B15" s="36">
        <v>3106002</v>
      </c>
      <c r="C15" s="36">
        <v>2720862</v>
      </c>
      <c r="D15" s="36">
        <v>1364117</v>
      </c>
      <c r="E15" s="37">
        <v>1356745</v>
      </c>
      <c r="F15" s="42">
        <v>382912</v>
      </c>
      <c r="G15" s="37">
        <v>192513</v>
      </c>
      <c r="H15" s="37">
        <v>190399</v>
      </c>
      <c r="I15" s="37">
        <v>837</v>
      </c>
      <c r="J15" s="37">
        <v>412</v>
      </c>
      <c r="K15" s="37">
        <v>425</v>
      </c>
      <c r="L15" s="56">
        <v>1391</v>
      </c>
      <c r="M15" s="56">
        <v>792</v>
      </c>
      <c r="N15" s="56">
        <v>599</v>
      </c>
      <c r="O15" s="38"/>
      <c r="P15" s="37">
        <v>2953590</v>
      </c>
      <c r="Q15" s="39">
        <v>0.92120504199973596</v>
      </c>
      <c r="R15" s="43">
        <v>391500</v>
      </c>
      <c r="S15" s="39">
        <v>0.97806385696040865</v>
      </c>
      <c r="T15" s="37">
        <v>1320</v>
      </c>
      <c r="U15" s="40">
        <v>0.63409090909090904</v>
      </c>
      <c r="V15" s="37">
        <v>12410</v>
      </c>
      <c r="W15" s="40">
        <v>0.1120870265914585</v>
      </c>
    </row>
    <row r="16" spans="1:23" x14ac:dyDescent="0.45">
      <c r="A16" s="41" t="s">
        <v>21</v>
      </c>
      <c r="B16" s="36">
        <v>3024393</v>
      </c>
      <c r="C16" s="36">
        <v>2171859</v>
      </c>
      <c r="D16" s="36">
        <v>1089581</v>
      </c>
      <c r="E16" s="37">
        <v>1082278</v>
      </c>
      <c r="F16" s="42">
        <v>851685</v>
      </c>
      <c r="G16" s="37">
        <v>427053</v>
      </c>
      <c r="H16" s="37">
        <v>424632</v>
      </c>
      <c r="I16" s="37">
        <v>226</v>
      </c>
      <c r="J16" s="37">
        <v>94</v>
      </c>
      <c r="K16" s="37">
        <v>132</v>
      </c>
      <c r="L16" s="56">
        <v>623</v>
      </c>
      <c r="M16" s="56">
        <v>359</v>
      </c>
      <c r="N16" s="56">
        <v>264</v>
      </c>
      <c r="O16" s="38"/>
      <c r="P16" s="37">
        <v>2617245</v>
      </c>
      <c r="Q16" s="39">
        <v>0.8298264014259269</v>
      </c>
      <c r="R16" s="43">
        <v>903050</v>
      </c>
      <c r="S16" s="39">
        <v>0.94312053596146395</v>
      </c>
      <c r="T16" s="37">
        <v>440</v>
      </c>
      <c r="U16" s="40">
        <v>0.51363636363636367</v>
      </c>
      <c r="V16" s="37">
        <v>4330</v>
      </c>
      <c r="W16" s="40">
        <v>0.14387990762124711</v>
      </c>
    </row>
    <row r="17" spans="1:23" x14ac:dyDescent="0.45">
      <c r="A17" s="41" t="s">
        <v>22</v>
      </c>
      <c r="B17" s="36">
        <v>11650910</v>
      </c>
      <c r="C17" s="36">
        <v>9948196</v>
      </c>
      <c r="D17" s="36">
        <v>4995500</v>
      </c>
      <c r="E17" s="37">
        <v>4952696</v>
      </c>
      <c r="F17" s="42">
        <v>1681786</v>
      </c>
      <c r="G17" s="37">
        <v>842446</v>
      </c>
      <c r="H17" s="37">
        <v>839340</v>
      </c>
      <c r="I17" s="37">
        <v>18127</v>
      </c>
      <c r="J17" s="37">
        <v>9062</v>
      </c>
      <c r="K17" s="37">
        <v>9065</v>
      </c>
      <c r="L17" s="56">
        <v>2801</v>
      </c>
      <c r="M17" s="56">
        <v>1483</v>
      </c>
      <c r="N17" s="56">
        <v>1318</v>
      </c>
      <c r="O17" s="38"/>
      <c r="P17" s="37">
        <v>11168290</v>
      </c>
      <c r="Q17" s="39">
        <v>0.89075373221862975</v>
      </c>
      <c r="R17" s="43">
        <v>711950</v>
      </c>
      <c r="S17" s="39">
        <v>2.3622248753423696</v>
      </c>
      <c r="T17" s="37">
        <v>37920</v>
      </c>
      <c r="U17" s="40">
        <v>0.4780327004219409</v>
      </c>
      <c r="V17" s="37">
        <v>30160</v>
      </c>
      <c r="W17" s="40">
        <v>9.2871352785145883E-2</v>
      </c>
    </row>
    <row r="18" spans="1:23" x14ac:dyDescent="0.45">
      <c r="A18" s="41" t="s">
        <v>23</v>
      </c>
      <c r="B18" s="36">
        <v>9955960</v>
      </c>
      <c r="C18" s="36">
        <v>8243313</v>
      </c>
      <c r="D18" s="36">
        <v>4135363</v>
      </c>
      <c r="E18" s="37">
        <v>4107950</v>
      </c>
      <c r="F18" s="42">
        <v>1708882</v>
      </c>
      <c r="G18" s="37">
        <v>856309</v>
      </c>
      <c r="H18" s="37">
        <v>852573</v>
      </c>
      <c r="I18" s="37">
        <v>831</v>
      </c>
      <c r="J18" s="37">
        <v>373</v>
      </c>
      <c r="K18" s="37">
        <v>458</v>
      </c>
      <c r="L18" s="56">
        <v>2934</v>
      </c>
      <c r="M18" s="56">
        <v>1599</v>
      </c>
      <c r="N18" s="56">
        <v>1335</v>
      </c>
      <c r="O18" s="38"/>
      <c r="P18" s="37">
        <v>9084575</v>
      </c>
      <c r="Q18" s="39">
        <v>0.90739665862189478</v>
      </c>
      <c r="R18" s="43">
        <v>693800</v>
      </c>
      <c r="S18" s="39">
        <v>2.4630758143557223</v>
      </c>
      <c r="T18" s="37">
        <v>4860</v>
      </c>
      <c r="U18" s="40">
        <v>0.17098765432098764</v>
      </c>
      <c r="V18" s="37">
        <v>21630</v>
      </c>
      <c r="W18" s="40">
        <v>0.13564493758668517</v>
      </c>
    </row>
    <row r="19" spans="1:23" x14ac:dyDescent="0.45">
      <c r="A19" s="41" t="s">
        <v>24</v>
      </c>
      <c r="B19" s="36">
        <v>21413058</v>
      </c>
      <c r="C19" s="36">
        <v>16017304</v>
      </c>
      <c r="D19" s="36">
        <v>8038608</v>
      </c>
      <c r="E19" s="37">
        <v>7978696</v>
      </c>
      <c r="F19" s="42">
        <v>5373422</v>
      </c>
      <c r="G19" s="37">
        <v>2695275</v>
      </c>
      <c r="H19" s="37">
        <v>2678147</v>
      </c>
      <c r="I19" s="37">
        <v>13690</v>
      </c>
      <c r="J19" s="37">
        <v>6790</v>
      </c>
      <c r="K19" s="37">
        <v>6900</v>
      </c>
      <c r="L19" s="56">
        <v>8642</v>
      </c>
      <c r="M19" s="56">
        <v>4744</v>
      </c>
      <c r="N19" s="56">
        <v>3898</v>
      </c>
      <c r="O19" s="38"/>
      <c r="P19" s="37">
        <v>18139970</v>
      </c>
      <c r="Q19" s="39">
        <v>0.8829840402161635</v>
      </c>
      <c r="R19" s="43">
        <v>10204700</v>
      </c>
      <c r="S19" s="39">
        <v>0.52656344625515694</v>
      </c>
      <c r="T19" s="37">
        <v>43840</v>
      </c>
      <c r="U19" s="40">
        <v>0.31227189781021897</v>
      </c>
      <c r="V19" s="37">
        <v>66620</v>
      </c>
      <c r="W19" s="40">
        <v>0.12972080456319424</v>
      </c>
    </row>
    <row r="20" spans="1:23" x14ac:dyDescent="0.45">
      <c r="A20" s="41" t="s">
        <v>25</v>
      </c>
      <c r="B20" s="36">
        <v>14470087</v>
      </c>
      <c r="C20" s="36">
        <v>11114543</v>
      </c>
      <c r="D20" s="36">
        <v>5574173</v>
      </c>
      <c r="E20" s="37">
        <v>5540370</v>
      </c>
      <c r="F20" s="42">
        <v>3344733</v>
      </c>
      <c r="G20" s="37">
        <v>1675658</v>
      </c>
      <c r="H20" s="37">
        <v>1669075</v>
      </c>
      <c r="I20" s="37">
        <v>6129</v>
      </c>
      <c r="J20" s="37">
        <v>3053</v>
      </c>
      <c r="K20" s="37">
        <v>3076</v>
      </c>
      <c r="L20" s="56">
        <v>4682</v>
      </c>
      <c r="M20" s="56">
        <v>2545</v>
      </c>
      <c r="N20" s="56">
        <v>2137</v>
      </c>
      <c r="O20" s="38"/>
      <c r="P20" s="37">
        <v>12067695</v>
      </c>
      <c r="Q20" s="39">
        <v>0.92101623383753073</v>
      </c>
      <c r="R20" s="43">
        <v>2013600</v>
      </c>
      <c r="S20" s="39">
        <v>1.6610712157330154</v>
      </c>
      <c r="T20" s="37">
        <v>11740</v>
      </c>
      <c r="U20" s="40">
        <v>0.52206132879045997</v>
      </c>
      <c r="V20" s="37">
        <v>35000</v>
      </c>
      <c r="W20" s="40">
        <v>0.13377142857142857</v>
      </c>
    </row>
    <row r="21" spans="1:23" x14ac:dyDescent="0.45">
      <c r="A21" s="41" t="s">
        <v>26</v>
      </c>
      <c r="B21" s="36">
        <v>3577057</v>
      </c>
      <c r="C21" s="36">
        <v>3003868</v>
      </c>
      <c r="D21" s="36">
        <v>1505104</v>
      </c>
      <c r="E21" s="37">
        <v>1498764</v>
      </c>
      <c r="F21" s="42">
        <v>571921</v>
      </c>
      <c r="G21" s="37">
        <v>286877</v>
      </c>
      <c r="H21" s="37">
        <v>285044</v>
      </c>
      <c r="I21" s="37">
        <v>77</v>
      </c>
      <c r="J21" s="37">
        <v>35</v>
      </c>
      <c r="K21" s="37">
        <v>42</v>
      </c>
      <c r="L21" s="56">
        <v>1191</v>
      </c>
      <c r="M21" s="56">
        <v>650</v>
      </c>
      <c r="N21" s="56">
        <v>541</v>
      </c>
      <c r="O21" s="38"/>
      <c r="P21" s="37">
        <v>3374635</v>
      </c>
      <c r="Q21" s="39">
        <v>0.89013122900698893</v>
      </c>
      <c r="R21" s="43">
        <v>602500</v>
      </c>
      <c r="S21" s="39">
        <v>0.94924647302904563</v>
      </c>
      <c r="T21" s="37">
        <v>440</v>
      </c>
      <c r="U21" s="40">
        <v>0.17499999999999999</v>
      </c>
      <c r="V21" s="37">
        <v>6280</v>
      </c>
      <c r="W21" s="40">
        <v>0.18964968152866243</v>
      </c>
    </row>
    <row r="22" spans="1:23" x14ac:dyDescent="0.45">
      <c r="A22" s="41" t="s">
        <v>27</v>
      </c>
      <c r="B22" s="36">
        <v>1685088</v>
      </c>
      <c r="C22" s="36">
        <v>1498253</v>
      </c>
      <c r="D22" s="36">
        <v>750779</v>
      </c>
      <c r="E22" s="37">
        <v>747474</v>
      </c>
      <c r="F22" s="42">
        <v>186419</v>
      </c>
      <c r="G22" s="37">
        <v>93441</v>
      </c>
      <c r="H22" s="37">
        <v>92978</v>
      </c>
      <c r="I22" s="37">
        <v>215</v>
      </c>
      <c r="J22" s="37">
        <v>105</v>
      </c>
      <c r="K22" s="37">
        <v>110</v>
      </c>
      <c r="L22" s="56">
        <v>201</v>
      </c>
      <c r="M22" s="56">
        <v>109</v>
      </c>
      <c r="N22" s="56">
        <v>92</v>
      </c>
      <c r="O22" s="38"/>
      <c r="P22" s="37">
        <v>1617570</v>
      </c>
      <c r="Q22" s="39">
        <v>0.92623688619348776</v>
      </c>
      <c r="R22" s="43">
        <v>185300</v>
      </c>
      <c r="S22" s="39">
        <v>1.0060388559093363</v>
      </c>
      <c r="T22" s="37">
        <v>540</v>
      </c>
      <c r="U22" s="40">
        <v>0.39814814814814814</v>
      </c>
      <c r="V22" s="37">
        <v>1400</v>
      </c>
      <c r="W22" s="40">
        <v>0.14357142857142857</v>
      </c>
    </row>
    <row r="23" spans="1:23" x14ac:dyDescent="0.45">
      <c r="A23" s="41" t="s">
        <v>28</v>
      </c>
      <c r="B23" s="36">
        <v>1745157</v>
      </c>
      <c r="C23" s="36">
        <v>1537399</v>
      </c>
      <c r="D23" s="36">
        <v>770603</v>
      </c>
      <c r="E23" s="37">
        <v>766796</v>
      </c>
      <c r="F23" s="42">
        <v>206026</v>
      </c>
      <c r="G23" s="37">
        <v>103360</v>
      </c>
      <c r="H23" s="37">
        <v>102666</v>
      </c>
      <c r="I23" s="37">
        <v>1011</v>
      </c>
      <c r="J23" s="37">
        <v>504</v>
      </c>
      <c r="K23" s="37">
        <v>507</v>
      </c>
      <c r="L23" s="56">
        <v>721</v>
      </c>
      <c r="M23" s="56">
        <v>415</v>
      </c>
      <c r="N23" s="56">
        <v>306</v>
      </c>
      <c r="O23" s="38"/>
      <c r="P23" s="37">
        <v>1623840</v>
      </c>
      <c r="Q23" s="39">
        <v>0.94676753867376096</v>
      </c>
      <c r="R23" s="43">
        <v>228800</v>
      </c>
      <c r="S23" s="39">
        <v>0.90046328671328668</v>
      </c>
      <c r="T23" s="37">
        <v>1280</v>
      </c>
      <c r="U23" s="40">
        <v>0.78984374999999996</v>
      </c>
      <c r="V23" s="37">
        <v>8850</v>
      </c>
      <c r="W23" s="40">
        <v>8.1468926553672313E-2</v>
      </c>
    </row>
    <row r="24" spans="1:23" x14ac:dyDescent="0.45">
      <c r="A24" s="41" t="s">
        <v>29</v>
      </c>
      <c r="B24" s="36">
        <v>1200165</v>
      </c>
      <c r="C24" s="36">
        <v>1056234</v>
      </c>
      <c r="D24" s="36">
        <v>529673</v>
      </c>
      <c r="E24" s="37">
        <v>526561</v>
      </c>
      <c r="F24" s="42">
        <v>143085</v>
      </c>
      <c r="G24" s="37">
        <v>71760</v>
      </c>
      <c r="H24" s="37">
        <v>71325</v>
      </c>
      <c r="I24" s="37">
        <v>70</v>
      </c>
      <c r="J24" s="37">
        <v>22</v>
      </c>
      <c r="K24" s="37">
        <v>48</v>
      </c>
      <c r="L24" s="56">
        <v>776</v>
      </c>
      <c r="M24" s="56">
        <v>415</v>
      </c>
      <c r="N24" s="56">
        <v>361</v>
      </c>
      <c r="O24" s="38"/>
      <c r="P24" s="37">
        <v>1133560</v>
      </c>
      <c r="Q24" s="39">
        <v>0.9317848195066869</v>
      </c>
      <c r="R24" s="43">
        <v>150000</v>
      </c>
      <c r="S24" s="39">
        <v>0.95389999999999997</v>
      </c>
      <c r="T24" s="37">
        <v>240</v>
      </c>
      <c r="U24" s="40">
        <v>0.29166666666666669</v>
      </c>
      <c r="V24" s="37">
        <v>8430</v>
      </c>
      <c r="W24" s="40">
        <v>9.2052194543297744E-2</v>
      </c>
    </row>
    <row r="25" spans="1:23" x14ac:dyDescent="0.45">
      <c r="A25" s="41" t="s">
        <v>30</v>
      </c>
      <c r="B25" s="36">
        <v>1281398</v>
      </c>
      <c r="C25" s="36">
        <v>1130144</v>
      </c>
      <c r="D25" s="36">
        <v>566514</v>
      </c>
      <c r="E25" s="37">
        <v>563630</v>
      </c>
      <c r="F25" s="42">
        <v>150651</v>
      </c>
      <c r="G25" s="37">
        <v>75602</v>
      </c>
      <c r="H25" s="37">
        <v>75049</v>
      </c>
      <c r="I25" s="37">
        <v>33</v>
      </c>
      <c r="J25" s="37">
        <v>12</v>
      </c>
      <c r="K25" s="37">
        <v>21</v>
      </c>
      <c r="L25" s="56">
        <v>570</v>
      </c>
      <c r="M25" s="56">
        <v>307</v>
      </c>
      <c r="N25" s="56">
        <v>263</v>
      </c>
      <c r="O25" s="38"/>
      <c r="P25" s="37">
        <v>1326180</v>
      </c>
      <c r="Q25" s="39">
        <v>0.85217994540710917</v>
      </c>
      <c r="R25" s="43">
        <v>145800</v>
      </c>
      <c r="S25" s="39">
        <v>1.0332716049382715</v>
      </c>
      <c r="T25" s="37">
        <v>480</v>
      </c>
      <c r="U25" s="40">
        <v>6.8750000000000006E-2</v>
      </c>
      <c r="V25" s="37">
        <v>7750</v>
      </c>
      <c r="W25" s="40">
        <v>7.3548387096774193E-2</v>
      </c>
    </row>
    <row r="26" spans="1:23" x14ac:dyDescent="0.45">
      <c r="A26" s="41" t="s">
        <v>31</v>
      </c>
      <c r="B26" s="36">
        <v>3262131</v>
      </c>
      <c r="C26" s="36">
        <v>2969255</v>
      </c>
      <c r="D26" s="36">
        <v>1488290</v>
      </c>
      <c r="E26" s="37">
        <v>1480965</v>
      </c>
      <c r="F26" s="42">
        <v>290865</v>
      </c>
      <c r="G26" s="37">
        <v>145943</v>
      </c>
      <c r="H26" s="37">
        <v>144922</v>
      </c>
      <c r="I26" s="37">
        <v>122</v>
      </c>
      <c r="J26" s="37">
        <v>55</v>
      </c>
      <c r="K26" s="37">
        <v>67</v>
      </c>
      <c r="L26" s="56">
        <v>1889</v>
      </c>
      <c r="M26" s="56">
        <v>1007</v>
      </c>
      <c r="N26" s="56">
        <v>882</v>
      </c>
      <c r="O26" s="38"/>
      <c r="P26" s="37">
        <v>3278500</v>
      </c>
      <c r="Q26" s="39">
        <v>0.90567485130394998</v>
      </c>
      <c r="R26" s="43">
        <v>284700</v>
      </c>
      <c r="S26" s="39">
        <v>1.021654373024236</v>
      </c>
      <c r="T26" s="37">
        <v>140</v>
      </c>
      <c r="U26" s="40">
        <v>0.87142857142857144</v>
      </c>
      <c r="V26" s="37">
        <v>18100</v>
      </c>
      <c r="W26" s="40">
        <v>0.1043646408839779</v>
      </c>
    </row>
    <row r="27" spans="1:23" x14ac:dyDescent="0.45">
      <c r="A27" s="41" t="s">
        <v>32</v>
      </c>
      <c r="B27" s="36">
        <v>3134354</v>
      </c>
      <c r="C27" s="36">
        <v>2792394</v>
      </c>
      <c r="D27" s="36">
        <v>1398576</v>
      </c>
      <c r="E27" s="37">
        <v>1393818</v>
      </c>
      <c r="F27" s="42">
        <v>339290</v>
      </c>
      <c r="G27" s="37">
        <v>170779</v>
      </c>
      <c r="H27" s="37">
        <v>168511</v>
      </c>
      <c r="I27" s="37">
        <v>2139</v>
      </c>
      <c r="J27" s="37">
        <v>1065</v>
      </c>
      <c r="K27" s="37">
        <v>1074</v>
      </c>
      <c r="L27" s="56">
        <v>531</v>
      </c>
      <c r="M27" s="56">
        <v>290</v>
      </c>
      <c r="N27" s="56">
        <v>241</v>
      </c>
      <c r="O27" s="38"/>
      <c r="P27" s="37">
        <v>3127305</v>
      </c>
      <c r="Q27" s="39">
        <v>0.89290747144905913</v>
      </c>
      <c r="R27" s="43">
        <v>295750</v>
      </c>
      <c r="S27" s="39">
        <v>1.1472189349112425</v>
      </c>
      <c r="T27" s="37">
        <v>2780</v>
      </c>
      <c r="U27" s="40">
        <v>0.76942446043165469</v>
      </c>
      <c r="V27" s="37">
        <v>7090</v>
      </c>
      <c r="W27" s="40">
        <v>7.4894217207334274E-2</v>
      </c>
    </row>
    <row r="28" spans="1:23" x14ac:dyDescent="0.45">
      <c r="A28" s="41" t="s">
        <v>33</v>
      </c>
      <c r="B28" s="36">
        <v>5962283</v>
      </c>
      <c r="C28" s="36">
        <v>5175456</v>
      </c>
      <c r="D28" s="36">
        <v>2594944</v>
      </c>
      <c r="E28" s="37">
        <v>2580512</v>
      </c>
      <c r="F28" s="42">
        <v>783340</v>
      </c>
      <c r="G28" s="37">
        <v>392619</v>
      </c>
      <c r="H28" s="37">
        <v>390721</v>
      </c>
      <c r="I28" s="37">
        <v>205</v>
      </c>
      <c r="J28" s="37">
        <v>90</v>
      </c>
      <c r="K28" s="37">
        <v>115</v>
      </c>
      <c r="L28" s="56">
        <v>3282</v>
      </c>
      <c r="M28" s="56">
        <v>1743</v>
      </c>
      <c r="N28" s="56">
        <v>1539</v>
      </c>
      <c r="O28" s="38"/>
      <c r="P28" s="37">
        <v>5552230</v>
      </c>
      <c r="Q28" s="39">
        <v>0.93214005903934094</v>
      </c>
      <c r="R28" s="43">
        <v>782850</v>
      </c>
      <c r="S28" s="39">
        <v>1.0006259181196908</v>
      </c>
      <c r="T28" s="37">
        <v>1260</v>
      </c>
      <c r="U28" s="40">
        <v>0.1626984126984127</v>
      </c>
      <c r="V28" s="37">
        <v>60620</v>
      </c>
      <c r="W28" s="40">
        <v>5.4140547674034971E-2</v>
      </c>
    </row>
    <row r="29" spans="1:23" x14ac:dyDescent="0.45">
      <c r="A29" s="41" t="s">
        <v>34</v>
      </c>
      <c r="B29" s="36">
        <v>11288799</v>
      </c>
      <c r="C29" s="36">
        <v>8848120</v>
      </c>
      <c r="D29" s="36">
        <v>4435754</v>
      </c>
      <c r="E29" s="37">
        <v>4412366</v>
      </c>
      <c r="F29" s="42">
        <v>2437454</v>
      </c>
      <c r="G29" s="37">
        <v>1222454</v>
      </c>
      <c r="H29" s="37">
        <v>1215000</v>
      </c>
      <c r="I29" s="37">
        <v>761</v>
      </c>
      <c r="J29" s="37">
        <v>331</v>
      </c>
      <c r="K29" s="37">
        <v>430</v>
      </c>
      <c r="L29" s="56">
        <v>2464</v>
      </c>
      <c r="M29" s="56">
        <v>1343</v>
      </c>
      <c r="N29" s="56">
        <v>1121</v>
      </c>
      <c r="O29" s="38"/>
      <c r="P29" s="37">
        <v>10340430</v>
      </c>
      <c r="Q29" s="39">
        <v>0.85568201709213254</v>
      </c>
      <c r="R29" s="43">
        <v>2767400</v>
      </c>
      <c r="S29" s="39">
        <v>0.88077401170774017</v>
      </c>
      <c r="T29" s="37">
        <v>1740</v>
      </c>
      <c r="U29" s="40">
        <v>0.43735632183908046</v>
      </c>
      <c r="V29" s="37">
        <v>16140</v>
      </c>
      <c r="W29" s="40">
        <v>0.15266418835192069</v>
      </c>
    </row>
    <row r="30" spans="1:23" x14ac:dyDescent="0.45">
      <c r="A30" s="41" t="s">
        <v>35</v>
      </c>
      <c r="B30" s="36">
        <v>2785902</v>
      </c>
      <c r="C30" s="36">
        <v>2513374</v>
      </c>
      <c r="D30" s="36">
        <v>1259581</v>
      </c>
      <c r="E30" s="37">
        <v>1253793</v>
      </c>
      <c r="F30" s="42">
        <v>271351</v>
      </c>
      <c r="G30" s="37">
        <v>136287</v>
      </c>
      <c r="H30" s="37">
        <v>135064</v>
      </c>
      <c r="I30" s="37">
        <v>469</v>
      </c>
      <c r="J30" s="37">
        <v>233</v>
      </c>
      <c r="K30" s="37">
        <v>236</v>
      </c>
      <c r="L30" s="56">
        <v>708</v>
      </c>
      <c r="M30" s="56">
        <v>378</v>
      </c>
      <c r="N30" s="56">
        <v>330</v>
      </c>
      <c r="O30" s="38"/>
      <c r="P30" s="37">
        <v>2734505</v>
      </c>
      <c r="Q30" s="39">
        <v>0.91913307893019025</v>
      </c>
      <c r="R30" s="43">
        <v>253900</v>
      </c>
      <c r="S30" s="39">
        <v>1.0687317841669948</v>
      </c>
      <c r="T30" s="37">
        <v>980</v>
      </c>
      <c r="U30" s="40">
        <v>0.47857142857142859</v>
      </c>
      <c r="V30" s="37">
        <v>6070</v>
      </c>
      <c r="W30" s="40">
        <v>0.11663920922570016</v>
      </c>
    </row>
    <row r="31" spans="1:23" x14ac:dyDescent="0.45">
      <c r="A31" s="41" t="s">
        <v>36</v>
      </c>
      <c r="B31" s="36">
        <v>2190991</v>
      </c>
      <c r="C31" s="36">
        <v>1821570</v>
      </c>
      <c r="D31" s="36">
        <v>913770</v>
      </c>
      <c r="E31" s="37">
        <v>907800</v>
      </c>
      <c r="F31" s="42">
        <v>369017</v>
      </c>
      <c r="G31" s="37">
        <v>184891</v>
      </c>
      <c r="H31" s="37">
        <v>184126</v>
      </c>
      <c r="I31" s="37">
        <v>94</v>
      </c>
      <c r="J31" s="37">
        <v>41</v>
      </c>
      <c r="K31" s="37">
        <v>53</v>
      </c>
      <c r="L31" s="56">
        <v>310</v>
      </c>
      <c r="M31" s="56">
        <v>153</v>
      </c>
      <c r="N31" s="56">
        <v>157</v>
      </c>
      <c r="O31" s="38"/>
      <c r="P31" s="37">
        <v>2003840</v>
      </c>
      <c r="Q31" s="39">
        <v>0.90903964388374325</v>
      </c>
      <c r="R31" s="43">
        <v>355400</v>
      </c>
      <c r="S31" s="39">
        <v>1.0383145751266178</v>
      </c>
      <c r="T31" s="37">
        <v>240</v>
      </c>
      <c r="U31" s="40">
        <v>0.39166666666666666</v>
      </c>
      <c r="V31" s="37">
        <v>2520</v>
      </c>
      <c r="W31" s="40">
        <v>0.12301587301587301</v>
      </c>
    </row>
    <row r="32" spans="1:23" x14ac:dyDescent="0.45">
      <c r="A32" s="41" t="s">
        <v>37</v>
      </c>
      <c r="B32" s="36">
        <v>3781775</v>
      </c>
      <c r="C32" s="36">
        <v>3126739</v>
      </c>
      <c r="D32" s="36">
        <v>1567221</v>
      </c>
      <c r="E32" s="37">
        <v>1559518</v>
      </c>
      <c r="F32" s="42">
        <v>653430</v>
      </c>
      <c r="G32" s="37">
        <v>327882</v>
      </c>
      <c r="H32" s="37">
        <v>325548</v>
      </c>
      <c r="I32" s="37">
        <v>499</v>
      </c>
      <c r="J32" s="37">
        <v>250</v>
      </c>
      <c r="K32" s="37">
        <v>249</v>
      </c>
      <c r="L32" s="56">
        <v>1107</v>
      </c>
      <c r="M32" s="56">
        <v>570</v>
      </c>
      <c r="N32" s="56">
        <v>537</v>
      </c>
      <c r="O32" s="38"/>
      <c r="P32" s="37">
        <v>3577005</v>
      </c>
      <c r="Q32" s="39">
        <v>0.8741220658064498</v>
      </c>
      <c r="R32" s="43">
        <v>723950</v>
      </c>
      <c r="S32" s="39">
        <v>0.90258995787001861</v>
      </c>
      <c r="T32" s="37">
        <v>1060</v>
      </c>
      <c r="U32" s="40">
        <v>0.47075471698113208</v>
      </c>
      <c r="V32" s="37">
        <v>20150</v>
      </c>
      <c r="W32" s="40">
        <v>5.4937965260545903E-2</v>
      </c>
    </row>
    <row r="33" spans="1:23" x14ac:dyDescent="0.45">
      <c r="A33" s="41" t="s">
        <v>38</v>
      </c>
      <c r="B33" s="36">
        <v>12973340</v>
      </c>
      <c r="C33" s="36">
        <v>10026683</v>
      </c>
      <c r="D33" s="36">
        <v>5027917</v>
      </c>
      <c r="E33" s="37">
        <v>4998766</v>
      </c>
      <c r="F33" s="42">
        <v>2878841</v>
      </c>
      <c r="G33" s="37">
        <v>1442858</v>
      </c>
      <c r="H33" s="37">
        <v>1435983</v>
      </c>
      <c r="I33" s="37">
        <v>64038</v>
      </c>
      <c r="J33" s="37">
        <v>32168</v>
      </c>
      <c r="K33" s="37">
        <v>31870</v>
      </c>
      <c r="L33" s="56">
        <v>3778</v>
      </c>
      <c r="M33" s="56">
        <v>2105</v>
      </c>
      <c r="N33" s="56">
        <v>1673</v>
      </c>
      <c r="O33" s="38"/>
      <c r="P33" s="37">
        <v>11717725</v>
      </c>
      <c r="Q33" s="39">
        <v>0.85568512659240592</v>
      </c>
      <c r="R33" s="43">
        <v>3549100</v>
      </c>
      <c r="S33" s="39">
        <v>0.81114676960356147</v>
      </c>
      <c r="T33" s="37">
        <v>72920</v>
      </c>
      <c r="U33" s="40">
        <v>0.87819528250137135</v>
      </c>
      <c r="V33" s="37">
        <v>48470</v>
      </c>
      <c r="W33" s="40">
        <v>7.79451206932123E-2</v>
      </c>
    </row>
    <row r="34" spans="1:23" x14ac:dyDescent="0.45">
      <c r="A34" s="41" t="s">
        <v>39</v>
      </c>
      <c r="B34" s="36">
        <v>8341785</v>
      </c>
      <c r="C34" s="36">
        <v>6947260</v>
      </c>
      <c r="D34" s="36">
        <v>3482375</v>
      </c>
      <c r="E34" s="37">
        <v>3464885</v>
      </c>
      <c r="F34" s="42">
        <v>1391588</v>
      </c>
      <c r="G34" s="37">
        <v>698829</v>
      </c>
      <c r="H34" s="37">
        <v>692759</v>
      </c>
      <c r="I34" s="37">
        <v>1128</v>
      </c>
      <c r="J34" s="37">
        <v>547</v>
      </c>
      <c r="K34" s="37">
        <v>581</v>
      </c>
      <c r="L34" s="56">
        <v>1809</v>
      </c>
      <c r="M34" s="56">
        <v>964</v>
      </c>
      <c r="N34" s="56">
        <v>845</v>
      </c>
      <c r="O34" s="38"/>
      <c r="P34" s="37">
        <v>7852735</v>
      </c>
      <c r="Q34" s="39">
        <v>0.88469304006820548</v>
      </c>
      <c r="R34" s="43">
        <v>1178600</v>
      </c>
      <c r="S34" s="39">
        <v>1.1807127099949093</v>
      </c>
      <c r="T34" s="37">
        <v>2640</v>
      </c>
      <c r="U34" s="40">
        <v>0.42727272727272725</v>
      </c>
      <c r="V34" s="37">
        <v>10490</v>
      </c>
      <c r="W34" s="40">
        <v>0.17244995233555768</v>
      </c>
    </row>
    <row r="35" spans="1:23" x14ac:dyDescent="0.45">
      <c r="A35" s="41" t="s">
        <v>40</v>
      </c>
      <c r="B35" s="36">
        <v>2045607</v>
      </c>
      <c r="C35" s="36">
        <v>1822299</v>
      </c>
      <c r="D35" s="36">
        <v>913552</v>
      </c>
      <c r="E35" s="37">
        <v>908747</v>
      </c>
      <c r="F35" s="42">
        <v>222541</v>
      </c>
      <c r="G35" s="37">
        <v>111524</v>
      </c>
      <c r="H35" s="37">
        <v>111017</v>
      </c>
      <c r="I35" s="37">
        <v>213</v>
      </c>
      <c r="J35" s="37">
        <v>93</v>
      </c>
      <c r="K35" s="37">
        <v>120</v>
      </c>
      <c r="L35" s="56">
        <v>554</v>
      </c>
      <c r="M35" s="56">
        <v>288</v>
      </c>
      <c r="N35" s="56">
        <v>266</v>
      </c>
      <c r="O35" s="38"/>
      <c r="P35" s="37">
        <v>2029620</v>
      </c>
      <c r="Q35" s="39">
        <v>0.89785230732846544</v>
      </c>
      <c r="R35" s="43">
        <v>138050</v>
      </c>
      <c r="S35" s="39">
        <v>1.6120318725099601</v>
      </c>
      <c r="T35" s="37">
        <v>900</v>
      </c>
      <c r="U35" s="40">
        <v>0.23666666666666666</v>
      </c>
      <c r="V35" s="37">
        <v>5530</v>
      </c>
      <c r="W35" s="40">
        <v>0.10018083182640145</v>
      </c>
    </row>
    <row r="36" spans="1:23" x14ac:dyDescent="0.45">
      <c r="A36" s="41" t="s">
        <v>41</v>
      </c>
      <c r="B36" s="36">
        <v>1392828</v>
      </c>
      <c r="C36" s="36">
        <v>1329786</v>
      </c>
      <c r="D36" s="36">
        <v>666501</v>
      </c>
      <c r="E36" s="37">
        <v>663285</v>
      </c>
      <c r="F36" s="42">
        <v>62643</v>
      </c>
      <c r="G36" s="37">
        <v>31396</v>
      </c>
      <c r="H36" s="37">
        <v>31247</v>
      </c>
      <c r="I36" s="37">
        <v>76</v>
      </c>
      <c r="J36" s="37">
        <v>39</v>
      </c>
      <c r="K36" s="37">
        <v>37</v>
      </c>
      <c r="L36" s="56">
        <v>323</v>
      </c>
      <c r="M36" s="56">
        <v>172</v>
      </c>
      <c r="N36" s="56">
        <v>151</v>
      </c>
      <c r="O36" s="38"/>
      <c r="P36" s="37">
        <v>1427895</v>
      </c>
      <c r="Q36" s="39">
        <v>0.93129116636727494</v>
      </c>
      <c r="R36" s="43">
        <v>54000</v>
      </c>
      <c r="S36" s="39">
        <v>1.1600555555555556</v>
      </c>
      <c r="T36" s="37">
        <v>160</v>
      </c>
      <c r="U36" s="40">
        <v>0.47499999999999998</v>
      </c>
      <c r="V36" s="37">
        <v>5930</v>
      </c>
      <c r="W36" s="40">
        <v>5.4468802698145025E-2</v>
      </c>
    </row>
    <row r="37" spans="1:23" x14ac:dyDescent="0.45">
      <c r="A37" s="41" t="s">
        <v>42</v>
      </c>
      <c r="B37" s="36">
        <v>822551</v>
      </c>
      <c r="C37" s="36">
        <v>722003</v>
      </c>
      <c r="D37" s="36">
        <v>362061</v>
      </c>
      <c r="E37" s="37">
        <v>359942</v>
      </c>
      <c r="F37" s="42">
        <v>100292</v>
      </c>
      <c r="G37" s="37">
        <v>50355</v>
      </c>
      <c r="H37" s="37">
        <v>49937</v>
      </c>
      <c r="I37" s="37">
        <v>63</v>
      </c>
      <c r="J37" s="37">
        <v>30</v>
      </c>
      <c r="K37" s="37">
        <v>33</v>
      </c>
      <c r="L37" s="56">
        <v>193</v>
      </c>
      <c r="M37" s="56">
        <v>103</v>
      </c>
      <c r="N37" s="56">
        <v>90</v>
      </c>
      <c r="O37" s="38"/>
      <c r="P37" s="37">
        <v>831540</v>
      </c>
      <c r="Q37" s="39">
        <v>0.86827212160569545</v>
      </c>
      <c r="R37" s="43">
        <v>115100</v>
      </c>
      <c r="S37" s="39">
        <v>0.87134665508253695</v>
      </c>
      <c r="T37" s="37">
        <v>540</v>
      </c>
      <c r="U37" s="40">
        <v>0.11666666666666667</v>
      </c>
      <c r="V37" s="37">
        <v>920</v>
      </c>
      <c r="W37" s="40">
        <v>0.20978260869565218</v>
      </c>
    </row>
    <row r="38" spans="1:23" x14ac:dyDescent="0.45">
      <c r="A38" s="41" t="s">
        <v>43</v>
      </c>
      <c r="B38" s="36">
        <v>1050609</v>
      </c>
      <c r="C38" s="36">
        <v>994806</v>
      </c>
      <c r="D38" s="36">
        <v>498572</v>
      </c>
      <c r="E38" s="37">
        <v>496234</v>
      </c>
      <c r="F38" s="42">
        <v>55512</v>
      </c>
      <c r="G38" s="37">
        <v>27838</v>
      </c>
      <c r="H38" s="37">
        <v>27674</v>
      </c>
      <c r="I38" s="37">
        <v>118</v>
      </c>
      <c r="J38" s="37">
        <v>54</v>
      </c>
      <c r="K38" s="37">
        <v>64</v>
      </c>
      <c r="L38" s="56">
        <v>173</v>
      </c>
      <c r="M38" s="56">
        <v>82</v>
      </c>
      <c r="N38" s="56">
        <v>91</v>
      </c>
      <c r="O38" s="38"/>
      <c r="P38" s="37">
        <v>1079840</v>
      </c>
      <c r="Q38" s="39">
        <v>0.92125314861460961</v>
      </c>
      <c r="R38" s="43">
        <v>51950</v>
      </c>
      <c r="S38" s="39">
        <v>1.0685659287776708</v>
      </c>
      <c r="T38" s="37">
        <v>880</v>
      </c>
      <c r="U38" s="40">
        <v>0.13409090909090909</v>
      </c>
      <c r="V38" s="37">
        <v>710</v>
      </c>
      <c r="W38" s="40">
        <v>0.24366197183098592</v>
      </c>
    </row>
    <row r="39" spans="1:23" x14ac:dyDescent="0.45">
      <c r="A39" s="41" t="s">
        <v>44</v>
      </c>
      <c r="B39" s="36">
        <v>2771871</v>
      </c>
      <c r="C39" s="36">
        <v>2436049</v>
      </c>
      <c r="D39" s="36">
        <v>1221798</v>
      </c>
      <c r="E39" s="37">
        <v>1214251</v>
      </c>
      <c r="F39" s="42">
        <v>334334</v>
      </c>
      <c r="G39" s="37">
        <v>167884</v>
      </c>
      <c r="H39" s="37">
        <v>166450</v>
      </c>
      <c r="I39" s="37">
        <v>310</v>
      </c>
      <c r="J39" s="37">
        <v>147</v>
      </c>
      <c r="K39" s="37">
        <v>163</v>
      </c>
      <c r="L39" s="56">
        <v>1178</v>
      </c>
      <c r="M39" s="56">
        <v>648</v>
      </c>
      <c r="N39" s="56">
        <v>530</v>
      </c>
      <c r="O39" s="38"/>
      <c r="P39" s="37">
        <v>2935410</v>
      </c>
      <c r="Q39" s="39">
        <v>0.82988373004111859</v>
      </c>
      <c r="R39" s="43">
        <v>400450</v>
      </c>
      <c r="S39" s="39">
        <v>0.8348957422899238</v>
      </c>
      <c r="T39" s="37">
        <v>720</v>
      </c>
      <c r="U39" s="40">
        <v>0.43055555555555558</v>
      </c>
      <c r="V39" s="37">
        <v>9900</v>
      </c>
      <c r="W39" s="40">
        <v>0.11898989898989899</v>
      </c>
    </row>
    <row r="40" spans="1:23" x14ac:dyDescent="0.45">
      <c r="A40" s="41" t="s">
        <v>45</v>
      </c>
      <c r="B40" s="36">
        <v>4164124</v>
      </c>
      <c r="C40" s="36">
        <v>3565867</v>
      </c>
      <c r="D40" s="36">
        <v>1787256</v>
      </c>
      <c r="E40" s="37">
        <v>1778611</v>
      </c>
      <c r="F40" s="42">
        <v>596216</v>
      </c>
      <c r="G40" s="37">
        <v>299196</v>
      </c>
      <c r="H40" s="37">
        <v>297020</v>
      </c>
      <c r="I40" s="37">
        <v>126</v>
      </c>
      <c r="J40" s="37">
        <v>58</v>
      </c>
      <c r="K40" s="37">
        <v>68</v>
      </c>
      <c r="L40" s="56">
        <v>1915</v>
      </c>
      <c r="M40" s="56">
        <v>1057</v>
      </c>
      <c r="N40" s="56">
        <v>858</v>
      </c>
      <c r="O40" s="38"/>
      <c r="P40" s="37">
        <v>4121830</v>
      </c>
      <c r="Q40" s="39">
        <v>0.8651174357021032</v>
      </c>
      <c r="R40" s="43">
        <v>636050</v>
      </c>
      <c r="S40" s="39">
        <v>0.9373728480465372</v>
      </c>
      <c r="T40" s="37">
        <v>1240</v>
      </c>
      <c r="U40" s="40">
        <v>0.10161290322580645</v>
      </c>
      <c r="V40" s="37">
        <v>24250</v>
      </c>
      <c r="W40" s="40">
        <v>7.8969072164948459E-2</v>
      </c>
    </row>
    <row r="41" spans="1:23" x14ac:dyDescent="0.45">
      <c r="A41" s="41" t="s">
        <v>46</v>
      </c>
      <c r="B41" s="36">
        <v>2046714</v>
      </c>
      <c r="C41" s="36">
        <v>1832374</v>
      </c>
      <c r="D41" s="36">
        <v>918062</v>
      </c>
      <c r="E41" s="37">
        <v>914312</v>
      </c>
      <c r="F41" s="42">
        <v>213440</v>
      </c>
      <c r="G41" s="37">
        <v>107177</v>
      </c>
      <c r="H41" s="37">
        <v>106263</v>
      </c>
      <c r="I41" s="37">
        <v>55</v>
      </c>
      <c r="J41" s="37">
        <v>29</v>
      </c>
      <c r="K41" s="37">
        <v>26</v>
      </c>
      <c r="L41" s="56">
        <v>845</v>
      </c>
      <c r="M41" s="56">
        <v>478</v>
      </c>
      <c r="N41" s="56">
        <v>367</v>
      </c>
      <c r="O41" s="38"/>
      <c r="P41" s="37">
        <v>2026415</v>
      </c>
      <c r="Q41" s="39">
        <v>0.90424419479721574</v>
      </c>
      <c r="R41" s="43">
        <v>221000</v>
      </c>
      <c r="S41" s="39">
        <v>0.96579185520361988</v>
      </c>
      <c r="T41" s="37">
        <v>420</v>
      </c>
      <c r="U41" s="40">
        <v>0.13095238095238096</v>
      </c>
      <c r="V41" s="37">
        <v>7940</v>
      </c>
      <c r="W41" s="40">
        <v>0.10642317380352645</v>
      </c>
    </row>
    <row r="42" spans="1:23" x14ac:dyDescent="0.45">
      <c r="A42" s="41" t="s">
        <v>47</v>
      </c>
      <c r="B42" s="36">
        <v>1097521</v>
      </c>
      <c r="C42" s="36">
        <v>944423</v>
      </c>
      <c r="D42" s="36">
        <v>473438</v>
      </c>
      <c r="E42" s="37">
        <v>470985</v>
      </c>
      <c r="F42" s="42">
        <v>152408</v>
      </c>
      <c r="G42" s="37">
        <v>76420</v>
      </c>
      <c r="H42" s="37">
        <v>75988</v>
      </c>
      <c r="I42" s="37">
        <v>167</v>
      </c>
      <c r="J42" s="37">
        <v>79</v>
      </c>
      <c r="K42" s="37">
        <v>88</v>
      </c>
      <c r="L42" s="56">
        <v>523</v>
      </c>
      <c r="M42" s="56">
        <v>279</v>
      </c>
      <c r="N42" s="56">
        <v>244</v>
      </c>
      <c r="O42" s="38"/>
      <c r="P42" s="37">
        <v>1032425</v>
      </c>
      <c r="Q42" s="39">
        <v>0.91476184710753805</v>
      </c>
      <c r="R42" s="43">
        <v>158750</v>
      </c>
      <c r="S42" s="39">
        <v>0.96005039370078737</v>
      </c>
      <c r="T42" s="37">
        <v>860</v>
      </c>
      <c r="U42" s="40">
        <v>0.19418604651162791</v>
      </c>
      <c r="V42" s="37">
        <v>8000</v>
      </c>
      <c r="W42" s="40">
        <v>6.5375000000000003E-2</v>
      </c>
    </row>
    <row r="43" spans="1:23" x14ac:dyDescent="0.45">
      <c r="A43" s="41" t="s">
        <v>48</v>
      </c>
      <c r="B43" s="36">
        <v>1453429</v>
      </c>
      <c r="C43" s="36">
        <v>1340363</v>
      </c>
      <c r="D43" s="36">
        <v>671811</v>
      </c>
      <c r="E43" s="37">
        <v>668552</v>
      </c>
      <c r="F43" s="42">
        <v>112455</v>
      </c>
      <c r="G43" s="37">
        <v>56330</v>
      </c>
      <c r="H43" s="37">
        <v>56125</v>
      </c>
      <c r="I43" s="37">
        <v>174</v>
      </c>
      <c r="J43" s="37">
        <v>85</v>
      </c>
      <c r="K43" s="37">
        <v>89</v>
      </c>
      <c r="L43" s="56">
        <v>437</v>
      </c>
      <c r="M43" s="56">
        <v>263</v>
      </c>
      <c r="N43" s="56">
        <v>174</v>
      </c>
      <c r="O43" s="38"/>
      <c r="P43" s="37">
        <v>1443650</v>
      </c>
      <c r="Q43" s="39">
        <v>0.92845426523049213</v>
      </c>
      <c r="R43" s="43">
        <v>109550</v>
      </c>
      <c r="S43" s="39">
        <v>1.0265175718849839</v>
      </c>
      <c r="T43" s="37">
        <v>200</v>
      </c>
      <c r="U43" s="40">
        <v>0.87</v>
      </c>
      <c r="V43" s="37">
        <v>3560</v>
      </c>
      <c r="W43" s="40">
        <v>0.12275280898876405</v>
      </c>
    </row>
    <row r="44" spans="1:23" x14ac:dyDescent="0.45">
      <c r="A44" s="41" t="s">
        <v>49</v>
      </c>
      <c r="B44" s="36">
        <v>2068707</v>
      </c>
      <c r="C44" s="36">
        <v>1934098</v>
      </c>
      <c r="D44" s="36">
        <v>969548</v>
      </c>
      <c r="E44" s="37">
        <v>964550</v>
      </c>
      <c r="F44" s="42">
        <v>133130</v>
      </c>
      <c r="G44" s="37">
        <v>66827</v>
      </c>
      <c r="H44" s="37">
        <v>66303</v>
      </c>
      <c r="I44" s="37">
        <v>56</v>
      </c>
      <c r="J44" s="37">
        <v>26</v>
      </c>
      <c r="K44" s="37">
        <v>30</v>
      </c>
      <c r="L44" s="56">
        <v>1423</v>
      </c>
      <c r="M44" s="56">
        <v>778</v>
      </c>
      <c r="N44" s="56">
        <v>645</v>
      </c>
      <c r="O44" s="38"/>
      <c r="P44" s="37">
        <v>2106080</v>
      </c>
      <c r="Q44" s="39">
        <v>0.91834023398921216</v>
      </c>
      <c r="R44" s="43">
        <v>139150</v>
      </c>
      <c r="S44" s="39">
        <v>0.95673733381243264</v>
      </c>
      <c r="T44" s="37">
        <v>100</v>
      </c>
      <c r="U44" s="40">
        <v>0.56000000000000005</v>
      </c>
      <c r="V44" s="37">
        <v>26530</v>
      </c>
      <c r="W44" s="40">
        <v>5.3637391632114589E-2</v>
      </c>
    </row>
    <row r="45" spans="1:23" x14ac:dyDescent="0.45">
      <c r="A45" s="41" t="s">
        <v>50</v>
      </c>
      <c r="B45" s="36">
        <v>1042643</v>
      </c>
      <c r="C45" s="36">
        <v>982479</v>
      </c>
      <c r="D45" s="36">
        <v>493381</v>
      </c>
      <c r="E45" s="37">
        <v>489098</v>
      </c>
      <c r="F45" s="42">
        <v>59257</v>
      </c>
      <c r="G45" s="37">
        <v>29825</v>
      </c>
      <c r="H45" s="37">
        <v>29432</v>
      </c>
      <c r="I45" s="37">
        <v>74</v>
      </c>
      <c r="J45" s="37">
        <v>33</v>
      </c>
      <c r="K45" s="37">
        <v>41</v>
      </c>
      <c r="L45" s="56">
        <v>833</v>
      </c>
      <c r="M45" s="56">
        <v>455</v>
      </c>
      <c r="N45" s="56">
        <v>378</v>
      </c>
      <c r="O45" s="38"/>
      <c r="P45" s="37">
        <v>1058155</v>
      </c>
      <c r="Q45" s="39">
        <v>0.928483067225501</v>
      </c>
      <c r="R45" s="43">
        <v>63950</v>
      </c>
      <c r="S45" s="39">
        <v>0.92661454261141518</v>
      </c>
      <c r="T45" s="37">
        <v>140</v>
      </c>
      <c r="U45" s="40">
        <v>0.52857142857142858</v>
      </c>
      <c r="V45" s="37">
        <v>13830</v>
      </c>
      <c r="W45" s="40">
        <v>6.0231381055676068E-2</v>
      </c>
    </row>
    <row r="46" spans="1:23" x14ac:dyDescent="0.45">
      <c r="A46" s="41" t="s">
        <v>51</v>
      </c>
      <c r="B46" s="36">
        <v>7698549</v>
      </c>
      <c r="C46" s="36">
        <v>6715454</v>
      </c>
      <c r="D46" s="36">
        <v>3372141</v>
      </c>
      <c r="E46" s="37">
        <v>3343313</v>
      </c>
      <c r="F46" s="42">
        <v>981956</v>
      </c>
      <c r="G46" s="37">
        <v>494580</v>
      </c>
      <c r="H46" s="37">
        <v>487376</v>
      </c>
      <c r="I46" s="37">
        <v>212</v>
      </c>
      <c r="J46" s="37">
        <v>91</v>
      </c>
      <c r="K46" s="37">
        <v>121</v>
      </c>
      <c r="L46" s="56">
        <v>927</v>
      </c>
      <c r="M46" s="56">
        <v>616</v>
      </c>
      <c r="N46" s="56">
        <v>311</v>
      </c>
      <c r="O46" s="38"/>
      <c r="P46" s="37">
        <v>7413040</v>
      </c>
      <c r="Q46" s="39">
        <v>0.90589744558237917</v>
      </c>
      <c r="R46" s="43">
        <v>1070900</v>
      </c>
      <c r="S46" s="39">
        <v>0.91694462601550097</v>
      </c>
      <c r="T46" s="37">
        <v>920</v>
      </c>
      <c r="U46" s="40">
        <v>0.23043478260869565</v>
      </c>
      <c r="V46" s="37">
        <v>5840</v>
      </c>
      <c r="W46" s="40">
        <v>0.15873287671232877</v>
      </c>
    </row>
    <row r="47" spans="1:23" x14ac:dyDescent="0.45">
      <c r="A47" s="41" t="s">
        <v>52</v>
      </c>
      <c r="B47" s="36">
        <v>1198033</v>
      </c>
      <c r="C47" s="36">
        <v>1113871</v>
      </c>
      <c r="D47" s="36">
        <v>558341</v>
      </c>
      <c r="E47" s="37">
        <v>555530</v>
      </c>
      <c r="F47" s="42">
        <v>83818</v>
      </c>
      <c r="G47" s="37">
        <v>42224</v>
      </c>
      <c r="H47" s="37">
        <v>41594</v>
      </c>
      <c r="I47" s="37">
        <v>16</v>
      </c>
      <c r="J47" s="37">
        <v>5</v>
      </c>
      <c r="K47" s="37">
        <v>11</v>
      </c>
      <c r="L47" s="56">
        <v>328</v>
      </c>
      <c r="M47" s="56">
        <v>161</v>
      </c>
      <c r="N47" s="56">
        <v>167</v>
      </c>
      <c r="O47" s="38"/>
      <c r="P47" s="37">
        <v>1269535</v>
      </c>
      <c r="Q47" s="39">
        <v>0.8773850268011516</v>
      </c>
      <c r="R47" s="43">
        <v>77900</v>
      </c>
      <c r="S47" s="39">
        <v>1.07596919127086</v>
      </c>
      <c r="T47" s="37">
        <v>140</v>
      </c>
      <c r="U47" s="40">
        <v>0.11428571428571428</v>
      </c>
      <c r="V47" s="37">
        <v>1120</v>
      </c>
      <c r="W47" s="40">
        <v>0.29285714285714287</v>
      </c>
    </row>
    <row r="48" spans="1:23" x14ac:dyDescent="0.45">
      <c r="A48" s="41" t="s">
        <v>53</v>
      </c>
      <c r="B48" s="36">
        <v>2045987</v>
      </c>
      <c r="C48" s="36">
        <v>1760336</v>
      </c>
      <c r="D48" s="36">
        <v>883231</v>
      </c>
      <c r="E48" s="37">
        <v>877105</v>
      </c>
      <c r="F48" s="42">
        <v>285179</v>
      </c>
      <c r="G48" s="37">
        <v>142889</v>
      </c>
      <c r="H48" s="37">
        <v>142290</v>
      </c>
      <c r="I48" s="37">
        <v>32</v>
      </c>
      <c r="J48" s="37">
        <v>13</v>
      </c>
      <c r="K48" s="37">
        <v>19</v>
      </c>
      <c r="L48" s="56">
        <v>440</v>
      </c>
      <c r="M48" s="56">
        <v>240</v>
      </c>
      <c r="N48" s="56">
        <v>200</v>
      </c>
      <c r="O48" s="38"/>
      <c r="P48" s="37">
        <v>1998340</v>
      </c>
      <c r="Q48" s="39">
        <v>0.88089914629142185</v>
      </c>
      <c r="R48" s="43">
        <v>298100</v>
      </c>
      <c r="S48" s="39">
        <v>0.95665548473666551</v>
      </c>
      <c r="T48" s="37">
        <v>300</v>
      </c>
      <c r="U48" s="40">
        <v>0.10666666666666667</v>
      </c>
      <c r="V48" s="37">
        <v>4380</v>
      </c>
      <c r="W48" s="40">
        <v>0.1004566210045662</v>
      </c>
    </row>
    <row r="49" spans="1:23" x14ac:dyDescent="0.45">
      <c r="A49" s="41" t="s">
        <v>54</v>
      </c>
      <c r="B49" s="36">
        <v>2684162</v>
      </c>
      <c r="C49" s="36">
        <v>2314363</v>
      </c>
      <c r="D49" s="36">
        <v>1160493</v>
      </c>
      <c r="E49" s="37">
        <v>1153870</v>
      </c>
      <c r="F49" s="42">
        <v>368609</v>
      </c>
      <c r="G49" s="37">
        <v>184938</v>
      </c>
      <c r="H49" s="37">
        <v>183671</v>
      </c>
      <c r="I49" s="37">
        <v>264</v>
      </c>
      <c r="J49" s="37">
        <v>132</v>
      </c>
      <c r="K49" s="37">
        <v>132</v>
      </c>
      <c r="L49" s="56">
        <v>926</v>
      </c>
      <c r="M49" s="56">
        <v>499</v>
      </c>
      <c r="N49" s="56">
        <v>427</v>
      </c>
      <c r="O49" s="38"/>
      <c r="P49" s="37">
        <v>2639545</v>
      </c>
      <c r="Q49" s="39">
        <v>0.87680376731595788</v>
      </c>
      <c r="R49" s="43">
        <v>362900</v>
      </c>
      <c r="S49" s="39">
        <v>1.015731606503169</v>
      </c>
      <c r="T49" s="37">
        <v>720</v>
      </c>
      <c r="U49" s="40">
        <v>0.36666666666666664</v>
      </c>
      <c r="V49" s="37">
        <v>6150</v>
      </c>
      <c r="W49" s="40">
        <v>0.15056910569105691</v>
      </c>
    </row>
    <row r="50" spans="1:23" x14ac:dyDescent="0.45">
      <c r="A50" s="41" t="s">
        <v>55</v>
      </c>
      <c r="B50" s="36">
        <v>1705845</v>
      </c>
      <c r="C50" s="36">
        <v>1569125</v>
      </c>
      <c r="D50" s="36">
        <v>787449</v>
      </c>
      <c r="E50" s="37">
        <v>781676</v>
      </c>
      <c r="F50" s="42">
        <v>136051</v>
      </c>
      <c r="G50" s="37">
        <v>68248</v>
      </c>
      <c r="H50" s="37">
        <v>67803</v>
      </c>
      <c r="I50" s="37">
        <v>103</v>
      </c>
      <c r="J50" s="37">
        <v>42</v>
      </c>
      <c r="K50" s="37">
        <v>61</v>
      </c>
      <c r="L50" s="56">
        <v>566</v>
      </c>
      <c r="M50" s="56">
        <v>308</v>
      </c>
      <c r="N50" s="56">
        <v>258</v>
      </c>
      <c r="O50" s="38"/>
      <c r="P50" s="37">
        <v>1714805</v>
      </c>
      <c r="Q50" s="39">
        <v>0.91504573406305678</v>
      </c>
      <c r="R50" s="43">
        <v>132800</v>
      </c>
      <c r="S50" s="39">
        <v>1.0244804216867469</v>
      </c>
      <c r="T50" s="37">
        <v>540</v>
      </c>
      <c r="U50" s="40">
        <v>0.19074074074074074</v>
      </c>
      <c r="V50" s="37">
        <v>1650</v>
      </c>
      <c r="W50" s="40">
        <v>0.34303030303030302</v>
      </c>
    </row>
    <row r="51" spans="1:23" x14ac:dyDescent="0.45">
      <c r="A51" s="41" t="s">
        <v>56</v>
      </c>
      <c r="B51" s="36">
        <v>1622458</v>
      </c>
      <c r="C51" s="36">
        <v>1558280</v>
      </c>
      <c r="D51" s="36">
        <v>781985</v>
      </c>
      <c r="E51" s="37">
        <v>776295</v>
      </c>
      <c r="F51" s="42">
        <v>63332</v>
      </c>
      <c r="G51" s="37">
        <v>31770</v>
      </c>
      <c r="H51" s="37">
        <v>31562</v>
      </c>
      <c r="I51" s="37">
        <v>27</v>
      </c>
      <c r="J51" s="37">
        <v>10</v>
      </c>
      <c r="K51" s="37">
        <v>17</v>
      </c>
      <c r="L51" s="56">
        <v>819</v>
      </c>
      <c r="M51" s="56">
        <v>423</v>
      </c>
      <c r="N51" s="56">
        <v>396</v>
      </c>
      <c r="O51" s="38"/>
      <c r="P51" s="37">
        <v>1696005</v>
      </c>
      <c r="Q51" s="39">
        <v>0.91879446110123497</v>
      </c>
      <c r="R51" s="43">
        <v>63900</v>
      </c>
      <c r="S51" s="39">
        <v>0.99111111111111116</v>
      </c>
      <c r="T51" s="37">
        <v>300</v>
      </c>
      <c r="U51" s="40">
        <v>0.09</v>
      </c>
      <c r="V51" s="37">
        <v>4170</v>
      </c>
      <c r="W51" s="40">
        <v>0.19640287769784173</v>
      </c>
    </row>
    <row r="52" spans="1:23" x14ac:dyDescent="0.45">
      <c r="A52" s="41" t="s">
        <v>57</v>
      </c>
      <c r="B52" s="36">
        <v>2428633</v>
      </c>
      <c r="C52" s="36">
        <v>2227638</v>
      </c>
      <c r="D52" s="36">
        <v>1118151</v>
      </c>
      <c r="E52" s="37">
        <v>1109487</v>
      </c>
      <c r="F52" s="42">
        <v>200125</v>
      </c>
      <c r="G52" s="37">
        <v>100490</v>
      </c>
      <c r="H52" s="37">
        <v>99635</v>
      </c>
      <c r="I52" s="37">
        <v>233</v>
      </c>
      <c r="J52" s="37">
        <v>115</v>
      </c>
      <c r="K52" s="37">
        <v>118</v>
      </c>
      <c r="L52" s="56">
        <v>637</v>
      </c>
      <c r="M52" s="56">
        <v>374</v>
      </c>
      <c r="N52" s="56">
        <v>263</v>
      </c>
      <c r="O52" s="38"/>
      <c r="P52" s="37">
        <v>2471760</v>
      </c>
      <c r="Q52" s="39">
        <v>0.90123555685017964</v>
      </c>
      <c r="R52" s="43">
        <v>209750</v>
      </c>
      <c r="S52" s="39">
        <v>0.9541120381406436</v>
      </c>
      <c r="T52" s="37">
        <v>340</v>
      </c>
      <c r="U52" s="40">
        <v>0.68529411764705883</v>
      </c>
      <c r="V52" s="37">
        <v>6710</v>
      </c>
      <c r="W52" s="40">
        <v>9.4932935916542477E-2</v>
      </c>
    </row>
    <row r="53" spans="1:23" x14ac:dyDescent="0.45">
      <c r="A53" s="41" t="s">
        <v>58</v>
      </c>
      <c r="B53" s="36">
        <v>1971789</v>
      </c>
      <c r="C53" s="36">
        <v>1691240</v>
      </c>
      <c r="D53" s="36">
        <v>850105</v>
      </c>
      <c r="E53" s="37">
        <v>841135</v>
      </c>
      <c r="F53" s="42">
        <v>279386</v>
      </c>
      <c r="G53" s="37">
        <v>140464</v>
      </c>
      <c r="H53" s="37">
        <v>138922</v>
      </c>
      <c r="I53" s="37">
        <v>490</v>
      </c>
      <c r="J53" s="37">
        <v>242</v>
      </c>
      <c r="K53" s="37">
        <v>248</v>
      </c>
      <c r="L53" s="56">
        <v>673</v>
      </c>
      <c r="M53" s="56">
        <v>390</v>
      </c>
      <c r="N53" s="56">
        <v>283</v>
      </c>
      <c r="O53" s="38"/>
      <c r="P53" s="37">
        <v>2022115</v>
      </c>
      <c r="Q53" s="39">
        <v>0.83637181861565735</v>
      </c>
      <c r="R53" s="43">
        <v>317700</v>
      </c>
      <c r="S53" s="39">
        <v>0.87940195152659739</v>
      </c>
      <c r="T53" s="37">
        <v>1360</v>
      </c>
      <c r="U53" s="40">
        <v>0.36029411764705882</v>
      </c>
      <c r="V53" s="37">
        <v>9560</v>
      </c>
      <c r="W53" s="40">
        <v>7.0397489539748948E-2</v>
      </c>
    </row>
    <row r="55" spans="1:23" x14ac:dyDescent="0.45">
      <c r="A55" s="132" t="s">
        <v>127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</row>
    <row r="56" spans="1:23" x14ac:dyDescent="0.45">
      <c r="A56" s="133" t="s">
        <v>156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3" x14ac:dyDescent="0.45">
      <c r="A57" s="133" t="s">
        <v>128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3" x14ac:dyDescent="0.45">
      <c r="A58" s="133" t="s">
        <v>129</v>
      </c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3" ht="18" customHeight="1" x14ac:dyDescent="0.45">
      <c r="A59" s="132" t="s">
        <v>130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3" x14ac:dyDescent="0.45">
      <c r="A60" s="22" t="s">
        <v>131</v>
      </c>
    </row>
    <row r="61" spans="1:23" x14ac:dyDescent="0.45">
      <c r="A61" s="22" t="s">
        <v>132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5" t="s">
        <v>134</v>
      </c>
    </row>
    <row r="3" spans="1:6" ht="36" x14ac:dyDescent="0.45">
      <c r="A3" s="41" t="s">
        <v>2</v>
      </c>
      <c r="B3" s="35" t="s">
        <v>135</v>
      </c>
      <c r="C3" s="46" t="s">
        <v>91</v>
      </c>
      <c r="D3" s="46" t="s">
        <v>92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DIGI-808455956-4238373</_dlc_DocId>
    <_dlc_DocIdUrl xmlns="89559dea-130d-4237-8e78-1ce7f44b9a24">
      <Url>https://digitalgojp.sharepoint.com/sites/digi_portal/_layouts/15/DocIdRedir.aspx?ID=DIGI-808455956-4238373</Url>
      <Description>DIGI-808455956-4238373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2022-09-30T06:01:45Z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a97c55db-c6df-4986-9375-f97e3e3b5809</vt:lpwstr>
  </property>
  <property fmtid="{D5CDD505-2E9C-101B-9397-08002B2CF9AE}" pid="4" name="MediaServiceImageTags">
    <vt:lpwstr/>
  </property>
</Properties>
</file>