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32" yWindow="732" windowWidth="43200" windowHeight="2337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<sst xmlns="http://schemas.openxmlformats.org/spreadsheetml/2006/main" count="365" uniqueCount="160">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</sst>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sqref="A1:I1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44819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149</v>
      </c>
      <c r="G5" s="92"/>
      <c r="H5" s="93">
        <v>44818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81978115</v>
      </c>
      <c r="D10" s="21">
        <f>SUM(D11:D57)</f>
        <v>3837</v>
      </c>
      <c r="E10" s="11">
        <f>(C10-D10)/$B10</f>
        <v>0.65100950723677597</v>
      </c>
      <c r="F10" s="21">
        <f>SUM(F11:F57)</f>
        <v>210795</v>
      </c>
      <c r="G10" s="11">
        <f>F10/$B10</f>
        <v>1.6740562091681513E-3</v>
      </c>
      <c r="H10" s="21">
        <f>SUM(H11:H57)</f>
        <v>27319</v>
      </c>
      <c r="I10" s="11">
        <f>H10/$B10</f>
        <v>2.1695743057598485E-4</v>
      </c>
    </row>
    <row r="11" spans="1:9" x14ac:dyDescent="0.45">
      <c r="A11" s="12" t="s">
        <v>12</v>
      </c>
      <c r="B11" s="20">
        <v>5181747</v>
      </c>
      <c r="C11" s="21">
        <v>3495643</v>
      </c>
      <c r="D11" s="21">
        <v>71</v>
      </c>
      <c r="E11" s="11">
        <f t="shared" ref="E11:E57" si="0">(C11-D11)/$B11</f>
        <v>0.6745933369575936</v>
      </c>
      <c r="F11" s="21">
        <v>9225</v>
      </c>
      <c r="G11" s="11">
        <f t="shared" ref="G11:G57" si="1">F11/$B11</f>
        <v>1.7802876134245843E-3</v>
      </c>
      <c r="H11" s="21">
        <v>1652</v>
      </c>
      <c r="I11" s="11">
        <f t="shared" ref="I11:I57" si="2">H11/$B11</f>
        <v>3.188113970056817E-4</v>
      </c>
    </row>
    <row r="12" spans="1:9" x14ac:dyDescent="0.45">
      <c r="A12" s="12" t="s">
        <v>13</v>
      </c>
      <c r="B12" s="20">
        <v>1242614</v>
      </c>
      <c r="C12" s="21">
        <v>896154</v>
      </c>
      <c r="D12" s="21">
        <v>40</v>
      </c>
      <c r="E12" s="11">
        <f t="shared" si="0"/>
        <v>0.72115234497599412</v>
      </c>
      <c r="F12" s="21">
        <v>1808</v>
      </c>
      <c r="G12" s="11">
        <f t="shared" si="1"/>
        <v>1.4549972879751877E-3</v>
      </c>
      <c r="H12" s="21">
        <v>283</v>
      </c>
      <c r="I12" s="11">
        <f t="shared" si="2"/>
        <v>2.277457038147003E-4</v>
      </c>
    </row>
    <row r="13" spans="1:9" x14ac:dyDescent="0.45">
      <c r="A13" s="12" t="s">
        <v>14</v>
      </c>
      <c r="B13" s="20">
        <v>1206138</v>
      </c>
      <c r="C13" s="21">
        <v>884596</v>
      </c>
      <c r="D13" s="21">
        <v>60</v>
      </c>
      <c r="E13" s="11">
        <f t="shared" si="0"/>
        <v>0.73336218575320566</v>
      </c>
      <c r="F13" s="21">
        <v>2449</v>
      </c>
      <c r="G13" s="11">
        <f t="shared" si="1"/>
        <v>2.0304475938905829E-3</v>
      </c>
      <c r="H13" s="21">
        <v>198</v>
      </c>
      <c r="I13" s="11">
        <f t="shared" si="2"/>
        <v>1.6416031996338727E-4</v>
      </c>
    </row>
    <row r="14" spans="1:9" x14ac:dyDescent="0.45">
      <c r="A14" s="12" t="s">
        <v>15</v>
      </c>
      <c r="B14" s="20">
        <v>2268244</v>
      </c>
      <c r="C14" s="21">
        <v>1548951</v>
      </c>
      <c r="D14" s="21">
        <v>29</v>
      </c>
      <c r="E14" s="11">
        <f t="shared" si="0"/>
        <v>0.68287274208594839</v>
      </c>
      <c r="F14" s="21">
        <v>4494</v>
      </c>
      <c r="G14" s="11">
        <f t="shared" si="1"/>
        <v>1.9812683291568281E-3</v>
      </c>
      <c r="H14" s="21">
        <v>808</v>
      </c>
      <c r="I14" s="11">
        <f t="shared" si="2"/>
        <v>3.5622269914524187E-4</v>
      </c>
    </row>
    <row r="15" spans="1:9" x14ac:dyDescent="0.45">
      <c r="A15" s="12" t="s">
        <v>16</v>
      </c>
      <c r="B15" s="20">
        <v>956417</v>
      </c>
      <c r="C15" s="21">
        <v>730575</v>
      </c>
      <c r="D15" s="21">
        <v>5</v>
      </c>
      <c r="E15" s="11">
        <f t="shared" si="0"/>
        <v>0.76386137009275246</v>
      </c>
      <c r="F15" s="21">
        <v>1483</v>
      </c>
      <c r="G15" s="11">
        <f t="shared" si="1"/>
        <v>1.5505788792963739E-3</v>
      </c>
      <c r="H15" s="21">
        <v>301</v>
      </c>
      <c r="I15" s="11">
        <f t="shared" si="2"/>
        <v>3.1471627961443598E-4</v>
      </c>
    </row>
    <row r="16" spans="1:9" x14ac:dyDescent="0.45">
      <c r="A16" s="12" t="s">
        <v>17</v>
      </c>
      <c r="B16" s="20">
        <v>1056157</v>
      </c>
      <c r="C16" s="21">
        <v>781626</v>
      </c>
      <c r="D16" s="21">
        <v>37</v>
      </c>
      <c r="E16" s="11">
        <f t="shared" si="0"/>
        <v>0.74003107492541353</v>
      </c>
      <c r="F16" s="21">
        <v>2328</v>
      </c>
      <c r="G16" s="11">
        <f t="shared" si="1"/>
        <v>2.2042177441422063E-3</v>
      </c>
      <c r="H16" s="21">
        <v>227</v>
      </c>
      <c r="I16" s="11">
        <f t="shared" si="2"/>
        <v>2.1493016663242303E-4</v>
      </c>
    </row>
    <row r="17" spans="1:9" x14ac:dyDescent="0.45">
      <c r="A17" s="12" t="s">
        <v>18</v>
      </c>
      <c r="B17" s="20">
        <v>1840525</v>
      </c>
      <c r="C17" s="21">
        <v>1325095</v>
      </c>
      <c r="D17" s="21">
        <v>82</v>
      </c>
      <c r="E17" s="11">
        <f t="shared" si="0"/>
        <v>0.71991035166596484</v>
      </c>
      <c r="F17" s="21">
        <v>2825</v>
      </c>
      <c r="G17" s="11">
        <f t="shared" si="1"/>
        <v>1.5348881433286698E-3</v>
      </c>
      <c r="H17" s="21">
        <v>479</v>
      </c>
      <c r="I17" s="11">
        <f t="shared" si="2"/>
        <v>2.6025183032015321E-4</v>
      </c>
    </row>
    <row r="18" spans="1:9" x14ac:dyDescent="0.45">
      <c r="A18" s="12" t="s">
        <v>19</v>
      </c>
      <c r="B18" s="20">
        <v>2890374</v>
      </c>
      <c r="C18" s="21">
        <v>2001588</v>
      </c>
      <c r="D18" s="21">
        <v>46</v>
      </c>
      <c r="E18" s="11">
        <f t="shared" si="0"/>
        <v>0.69248547073838884</v>
      </c>
      <c r="F18" s="21">
        <v>4916</v>
      </c>
      <c r="G18" s="11">
        <f t="shared" si="1"/>
        <v>1.7008179564305518E-3</v>
      </c>
      <c r="H18" s="21">
        <v>685</v>
      </c>
      <c r="I18" s="11">
        <f t="shared" si="2"/>
        <v>2.3699355169953785E-4</v>
      </c>
    </row>
    <row r="19" spans="1:9" x14ac:dyDescent="0.45">
      <c r="A19" s="12" t="s">
        <v>20</v>
      </c>
      <c r="B19" s="20">
        <v>1942493</v>
      </c>
      <c r="C19" s="21">
        <v>1334359</v>
      </c>
      <c r="D19" s="21">
        <v>41</v>
      </c>
      <c r="E19" s="11">
        <f t="shared" si="0"/>
        <v>0.68691006865919213</v>
      </c>
      <c r="F19" s="21">
        <v>3410</v>
      </c>
      <c r="G19" s="11">
        <f t="shared" si="1"/>
        <v>1.7554760815096889E-3</v>
      </c>
      <c r="H19" s="21">
        <v>529</v>
      </c>
      <c r="I19" s="11">
        <f t="shared" si="2"/>
        <v>2.7233045370047665E-4</v>
      </c>
    </row>
    <row r="20" spans="1:9" x14ac:dyDescent="0.45">
      <c r="A20" s="12" t="s">
        <v>21</v>
      </c>
      <c r="B20" s="20">
        <v>1943567</v>
      </c>
      <c r="C20" s="21">
        <v>1305093</v>
      </c>
      <c r="D20" s="21">
        <v>44</v>
      </c>
      <c r="E20" s="11">
        <f t="shared" si="0"/>
        <v>0.67147106325637351</v>
      </c>
      <c r="F20" s="21">
        <v>3230</v>
      </c>
      <c r="G20" s="11">
        <f t="shared" si="1"/>
        <v>1.66189279813868E-3</v>
      </c>
      <c r="H20" s="21">
        <v>431</v>
      </c>
      <c r="I20" s="11">
        <f t="shared" si="2"/>
        <v>2.2175721238321087E-4</v>
      </c>
    </row>
    <row r="21" spans="1:9" x14ac:dyDescent="0.45">
      <c r="A21" s="12" t="s">
        <v>22</v>
      </c>
      <c r="B21" s="20">
        <v>7385810</v>
      </c>
      <c r="C21" s="21">
        <v>4854050</v>
      </c>
      <c r="D21" s="21">
        <v>132</v>
      </c>
      <c r="E21" s="11">
        <f t="shared" si="0"/>
        <v>0.65719508083744371</v>
      </c>
      <c r="F21" s="21">
        <v>14127</v>
      </c>
      <c r="G21" s="11">
        <f t="shared" si="1"/>
        <v>1.9127218273960473E-3</v>
      </c>
      <c r="H21" s="21">
        <v>2368</v>
      </c>
      <c r="I21" s="11">
        <f t="shared" si="2"/>
        <v>3.2061480054320377E-4</v>
      </c>
    </row>
    <row r="22" spans="1:9" x14ac:dyDescent="0.45">
      <c r="A22" s="12" t="s">
        <v>23</v>
      </c>
      <c r="B22" s="20">
        <v>6310821</v>
      </c>
      <c r="C22" s="21">
        <v>4221543</v>
      </c>
      <c r="D22" s="21">
        <v>218</v>
      </c>
      <c r="E22" s="11">
        <f t="shared" si="0"/>
        <v>0.66890266733916237</v>
      </c>
      <c r="F22" s="21">
        <v>10916</v>
      </c>
      <c r="G22" s="11">
        <f t="shared" si="1"/>
        <v>1.7297273999690374E-3</v>
      </c>
      <c r="H22" s="21">
        <v>1539</v>
      </c>
      <c r="I22" s="11">
        <f t="shared" si="2"/>
        <v>2.4386684394946394E-4</v>
      </c>
    </row>
    <row r="23" spans="1:9" x14ac:dyDescent="0.45">
      <c r="A23" s="12" t="s">
        <v>24</v>
      </c>
      <c r="B23" s="20">
        <v>13794837</v>
      </c>
      <c r="C23" s="21">
        <v>8780488</v>
      </c>
      <c r="D23" s="21">
        <v>568</v>
      </c>
      <c r="E23" s="11">
        <f t="shared" si="0"/>
        <v>0.63646420758722988</v>
      </c>
      <c r="F23" s="21">
        <v>19848</v>
      </c>
      <c r="G23" s="11">
        <f t="shared" si="1"/>
        <v>1.4387991681235523E-3</v>
      </c>
      <c r="H23" s="21">
        <v>2525</v>
      </c>
      <c r="I23" s="11">
        <f t="shared" si="2"/>
        <v>1.8303949513865224E-4</v>
      </c>
    </row>
    <row r="24" spans="1:9" x14ac:dyDescent="0.45">
      <c r="A24" s="12" t="s">
        <v>25</v>
      </c>
      <c r="B24" s="20">
        <v>9215144</v>
      </c>
      <c r="C24" s="21">
        <v>5982545</v>
      </c>
      <c r="D24" s="21">
        <v>284</v>
      </c>
      <c r="E24" s="11">
        <f t="shared" si="0"/>
        <v>0.64917715881596638</v>
      </c>
      <c r="F24" s="21">
        <v>17071</v>
      </c>
      <c r="G24" s="11">
        <f t="shared" si="1"/>
        <v>1.8524941118662932E-3</v>
      </c>
      <c r="H24" s="21">
        <v>2097</v>
      </c>
      <c r="I24" s="11">
        <f t="shared" si="2"/>
        <v>2.2756019873373655E-4</v>
      </c>
    </row>
    <row r="25" spans="1:9" x14ac:dyDescent="0.45">
      <c r="A25" s="12" t="s">
        <v>26</v>
      </c>
      <c r="B25" s="20">
        <v>2188274</v>
      </c>
      <c r="C25" s="21">
        <v>1603671</v>
      </c>
      <c r="D25" s="21">
        <v>4</v>
      </c>
      <c r="E25" s="11">
        <f t="shared" si="0"/>
        <v>0.73284561256954106</v>
      </c>
      <c r="F25" s="21">
        <v>2523</v>
      </c>
      <c r="G25" s="11">
        <f t="shared" si="1"/>
        <v>1.1529634771513988E-3</v>
      </c>
      <c r="H25" s="21">
        <v>337</v>
      </c>
      <c r="I25" s="11">
        <f t="shared" si="2"/>
        <v>1.5400265231867673E-4</v>
      </c>
    </row>
    <row r="26" spans="1:9" x14ac:dyDescent="0.45">
      <c r="A26" s="12" t="s">
        <v>27</v>
      </c>
      <c r="B26" s="20">
        <v>1037280</v>
      </c>
      <c r="C26" s="21">
        <v>722184</v>
      </c>
      <c r="D26" s="21">
        <v>10</v>
      </c>
      <c r="E26" s="11">
        <f t="shared" si="0"/>
        <v>0.69621895727286753</v>
      </c>
      <c r="F26" s="21">
        <v>1995</v>
      </c>
      <c r="G26" s="11">
        <f t="shared" si="1"/>
        <v>1.9232993984266544E-3</v>
      </c>
      <c r="H26" s="21">
        <v>201</v>
      </c>
      <c r="I26" s="11">
        <f t="shared" si="2"/>
        <v>1.9377602961591855E-4</v>
      </c>
    </row>
    <row r="27" spans="1:9" x14ac:dyDescent="0.45">
      <c r="A27" s="12" t="s">
        <v>28</v>
      </c>
      <c r="B27" s="20">
        <v>1124501</v>
      </c>
      <c r="C27" s="21">
        <v>743893</v>
      </c>
      <c r="D27" s="21">
        <v>53</v>
      </c>
      <c r="E27" s="11">
        <f t="shared" si="0"/>
        <v>0.66148451624320481</v>
      </c>
      <c r="F27" s="21">
        <v>1961</v>
      </c>
      <c r="G27" s="11">
        <f t="shared" si="1"/>
        <v>1.743884620822925E-3</v>
      </c>
      <c r="H27" s="21">
        <v>196</v>
      </c>
      <c r="I27" s="11">
        <f t="shared" si="2"/>
        <v>1.7429953374874723E-4</v>
      </c>
    </row>
    <row r="28" spans="1:9" x14ac:dyDescent="0.45">
      <c r="A28" s="12" t="s">
        <v>29</v>
      </c>
      <c r="B28" s="20">
        <v>767548</v>
      </c>
      <c r="C28" s="21">
        <v>519211</v>
      </c>
      <c r="D28" s="21">
        <v>48</v>
      </c>
      <c r="E28" s="11">
        <f t="shared" si="0"/>
        <v>0.67639157420773688</v>
      </c>
      <c r="F28" s="21">
        <v>1039</v>
      </c>
      <c r="G28" s="11">
        <f t="shared" si="1"/>
        <v>1.3536612693929239E-3</v>
      </c>
      <c r="H28" s="21">
        <v>97</v>
      </c>
      <c r="I28" s="11">
        <f t="shared" si="2"/>
        <v>1.2637646114640387E-4</v>
      </c>
    </row>
    <row r="29" spans="1:9" x14ac:dyDescent="0.45">
      <c r="A29" s="12" t="s">
        <v>30</v>
      </c>
      <c r="B29" s="20">
        <v>816231</v>
      </c>
      <c r="C29" s="21">
        <v>546689</v>
      </c>
      <c r="D29" s="21">
        <v>6</v>
      </c>
      <c r="E29" s="11">
        <f t="shared" si="0"/>
        <v>0.66976505425547428</v>
      </c>
      <c r="F29" s="21">
        <v>1030</v>
      </c>
      <c r="G29" s="11">
        <f t="shared" si="1"/>
        <v>1.2618976735752502E-3</v>
      </c>
      <c r="H29" s="21">
        <v>247</v>
      </c>
      <c r="I29" s="11">
        <f t="shared" si="2"/>
        <v>3.0261041298357939E-4</v>
      </c>
    </row>
    <row r="30" spans="1:9" x14ac:dyDescent="0.45">
      <c r="A30" s="12" t="s">
        <v>31</v>
      </c>
      <c r="B30" s="20">
        <v>2056494</v>
      </c>
      <c r="C30" s="21">
        <v>1439732</v>
      </c>
      <c r="D30" s="21">
        <v>19</v>
      </c>
      <c r="E30" s="11">
        <f t="shared" si="0"/>
        <v>0.70008130342223218</v>
      </c>
      <c r="F30" s="21">
        <v>3703</v>
      </c>
      <c r="G30" s="11">
        <f t="shared" si="1"/>
        <v>1.8006373954896052E-3</v>
      </c>
      <c r="H30" s="21">
        <v>350</v>
      </c>
      <c r="I30" s="11">
        <f t="shared" si="2"/>
        <v>1.7019257046215549E-4</v>
      </c>
    </row>
    <row r="31" spans="1:9" x14ac:dyDescent="0.45">
      <c r="A31" s="12" t="s">
        <v>32</v>
      </c>
      <c r="B31" s="20">
        <v>1996605</v>
      </c>
      <c r="C31" s="21">
        <v>1350475</v>
      </c>
      <c r="D31" s="21">
        <v>45</v>
      </c>
      <c r="E31" s="11">
        <f t="shared" si="0"/>
        <v>0.67636312640707597</v>
      </c>
      <c r="F31" s="21">
        <v>3014</v>
      </c>
      <c r="G31" s="11">
        <f t="shared" si="1"/>
        <v>1.5095624823137275E-3</v>
      </c>
      <c r="H31" s="21">
        <v>178</v>
      </c>
      <c r="I31" s="11">
        <f t="shared" si="2"/>
        <v>8.9151334390127242E-5</v>
      </c>
    </row>
    <row r="32" spans="1:9" x14ac:dyDescent="0.45">
      <c r="A32" s="12" t="s">
        <v>33</v>
      </c>
      <c r="B32" s="20">
        <v>3658300</v>
      </c>
      <c r="C32" s="21">
        <v>2468240</v>
      </c>
      <c r="D32" s="21">
        <v>52</v>
      </c>
      <c r="E32" s="11">
        <f t="shared" si="0"/>
        <v>0.67468168274881779</v>
      </c>
      <c r="F32" s="21">
        <v>6180</v>
      </c>
      <c r="G32" s="11">
        <f t="shared" si="1"/>
        <v>1.6893092419976491E-3</v>
      </c>
      <c r="H32" s="21">
        <v>862</v>
      </c>
      <c r="I32" s="11">
        <f t="shared" si="2"/>
        <v>2.3562857064756855E-4</v>
      </c>
    </row>
    <row r="33" spans="1:9" x14ac:dyDescent="0.45">
      <c r="A33" s="12" t="s">
        <v>34</v>
      </c>
      <c r="B33" s="20">
        <v>7528445</v>
      </c>
      <c r="C33" s="21">
        <v>4647635</v>
      </c>
      <c r="D33" s="21">
        <v>160</v>
      </c>
      <c r="E33" s="11">
        <f t="shared" si="0"/>
        <v>0.61732203662243668</v>
      </c>
      <c r="F33" s="21">
        <v>11944</v>
      </c>
      <c r="G33" s="11">
        <f t="shared" si="1"/>
        <v>1.5865162062019447E-3</v>
      </c>
      <c r="H33" s="21">
        <v>997</v>
      </c>
      <c r="I33" s="11">
        <f t="shared" si="2"/>
        <v>1.3243106644200762E-4</v>
      </c>
    </row>
    <row r="34" spans="1:9" x14ac:dyDescent="0.45">
      <c r="A34" s="12" t="s">
        <v>35</v>
      </c>
      <c r="B34" s="20">
        <v>1784880</v>
      </c>
      <c r="C34" s="21">
        <v>1172043</v>
      </c>
      <c r="D34" s="21">
        <v>44</v>
      </c>
      <c r="E34" s="11">
        <f t="shared" si="0"/>
        <v>0.65662621576800684</v>
      </c>
      <c r="F34" s="21">
        <v>3089</v>
      </c>
      <c r="G34" s="11">
        <f t="shared" si="1"/>
        <v>1.730648559006768E-3</v>
      </c>
      <c r="H34" s="21">
        <v>380</v>
      </c>
      <c r="I34" s="11">
        <f t="shared" si="2"/>
        <v>2.128994666308099E-4</v>
      </c>
    </row>
    <row r="35" spans="1:9" x14ac:dyDescent="0.45">
      <c r="A35" s="12" t="s">
        <v>36</v>
      </c>
      <c r="B35" s="20">
        <v>1415176</v>
      </c>
      <c r="C35" s="21">
        <v>901189</v>
      </c>
      <c r="D35" s="21">
        <v>14</v>
      </c>
      <c r="E35" s="11">
        <f t="shared" si="0"/>
        <v>0.63679358609812486</v>
      </c>
      <c r="F35" s="21">
        <v>2338</v>
      </c>
      <c r="G35" s="11">
        <f t="shared" si="1"/>
        <v>1.6520913299829844E-3</v>
      </c>
      <c r="H35" s="21">
        <v>182</v>
      </c>
      <c r="I35" s="11">
        <f t="shared" si="2"/>
        <v>1.286059119148431E-4</v>
      </c>
    </row>
    <row r="36" spans="1:9" x14ac:dyDescent="0.45">
      <c r="A36" s="12" t="s">
        <v>37</v>
      </c>
      <c r="B36" s="20">
        <v>2511426</v>
      </c>
      <c r="C36" s="21">
        <v>1561283</v>
      </c>
      <c r="D36" s="21">
        <v>77</v>
      </c>
      <c r="E36" s="11">
        <f t="shared" si="0"/>
        <v>0.62164125082721933</v>
      </c>
      <c r="F36" s="21">
        <v>5332</v>
      </c>
      <c r="G36" s="11">
        <f t="shared" si="1"/>
        <v>2.1230965993025478E-3</v>
      </c>
      <c r="H36" s="21">
        <v>433</v>
      </c>
      <c r="I36" s="11">
        <f t="shared" si="2"/>
        <v>1.7241200815791506E-4</v>
      </c>
    </row>
    <row r="37" spans="1:9" x14ac:dyDescent="0.45">
      <c r="A37" s="12" t="s">
        <v>38</v>
      </c>
      <c r="B37" s="20">
        <v>8800726</v>
      </c>
      <c r="C37" s="21">
        <v>5152931</v>
      </c>
      <c r="D37" s="21">
        <v>459</v>
      </c>
      <c r="E37" s="11">
        <f t="shared" si="0"/>
        <v>0.58545988137796812</v>
      </c>
      <c r="F37" s="21">
        <v>15625</v>
      </c>
      <c r="G37" s="11">
        <f t="shared" si="1"/>
        <v>1.7754217095271459E-3</v>
      </c>
      <c r="H37" s="21">
        <v>2233</v>
      </c>
      <c r="I37" s="11">
        <f t="shared" si="2"/>
        <v>2.5372906735194348E-4</v>
      </c>
    </row>
    <row r="38" spans="1:9" x14ac:dyDescent="0.45">
      <c r="A38" s="12" t="s">
        <v>39</v>
      </c>
      <c r="B38" s="20">
        <v>5488603</v>
      </c>
      <c r="C38" s="21">
        <v>3420363</v>
      </c>
      <c r="D38" s="21">
        <v>85</v>
      </c>
      <c r="E38" s="11">
        <f t="shared" si="0"/>
        <v>0.62316002815288329</v>
      </c>
      <c r="F38" s="21">
        <v>10398</v>
      </c>
      <c r="G38" s="11">
        <f t="shared" si="1"/>
        <v>1.894471143203471E-3</v>
      </c>
      <c r="H38" s="21">
        <v>1732</v>
      </c>
      <c r="I38" s="11">
        <f t="shared" si="2"/>
        <v>3.15562994809426E-4</v>
      </c>
    </row>
    <row r="39" spans="1:9" x14ac:dyDescent="0.45">
      <c r="A39" s="12" t="s">
        <v>40</v>
      </c>
      <c r="B39" s="20">
        <v>1335166</v>
      </c>
      <c r="C39" s="21">
        <v>863400</v>
      </c>
      <c r="D39" s="21">
        <v>44</v>
      </c>
      <c r="E39" s="11">
        <f t="shared" si="0"/>
        <v>0.64662820952600653</v>
      </c>
      <c r="F39" s="21">
        <v>2185</v>
      </c>
      <c r="G39" s="11">
        <f t="shared" si="1"/>
        <v>1.6365006298842241E-3</v>
      </c>
      <c r="H39" s="21">
        <v>302</v>
      </c>
      <c r="I39" s="11">
        <f t="shared" si="2"/>
        <v>2.2618910307781954E-4</v>
      </c>
    </row>
    <row r="40" spans="1:9" x14ac:dyDescent="0.45">
      <c r="A40" s="12" t="s">
        <v>41</v>
      </c>
      <c r="B40" s="20">
        <v>934751</v>
      </c>
      <c r="C40" s="21">
        <v>605067</v>
      </c>
      <c r="D40" s="21">
        <v>15</v>
      </c>
      <c r="E40" s="11">
        <f t="shared" si="0"/>
        <v>0.64728681755890072</v>
      </c>
      <c r="F40" s="21">
        <v>971</v>
      </c>
      <c r="G40" s="11">
        <f t="shared" si="1"/>
        <v>1.0387793112818281E-3</v>
      </c>
      <c r="H40" s="21">
        <v>160</v>
      </c>
      <c r="I40" s="11">
        <f t="shared" si="2"/>
        <v>1.7116857858402932E-4</v>
      </c>
    </row>
    <row r="41" spans="1:9" x14ac:dyDescent="0.45">
      <c r="A41" s="12" t="s">
        <v>42</v>
      </c>
      <c r="B41" s="20">
        <v>551609</v>
      </c>
      <c r="C41" s="21">
        <v>356403</v>
      </c>
      <c r="D41" s="21">
        <v>1</v>
      </c>
      <c r="E41" s="11">
        <f t="shared" si="0"/>
        <v>0.64611346080285126</v>
      </c>
      <c r="F41" s="21">
        <v>724</v>
      </c>
      <c r="G41" s="11">
        <f t="shared" si="1"/>
        <v>1.3125239073329116E-3</v>
      </c>
      <c r="H41" s="21">
        <v>66</v>
      </c>
      <c r="I41" s="11">
        <f t="shared" si="2"/>
        <v>1.1964996945300022E-4</v>
      </c>
    </row>
    <row r="42" spans="1:9" x14ac:dyDescent="0.45">
      <c r="A42" s="12" t="s">
        <v>43</v>
      </c>
      <c r="B42" s="20">
        <v>666176</v>
      </c>
      <c r="C42" s="21">
        <v>458806</v>
      </c>
      <c r="D42" s="21">
        <v>12</v>
      </c>
      <c r="E42" s="11">
        <f t="shared" si="0"/>
        <v>0.68869788164088774</v>
      </c>
      <c r="F42" s="21">
        <v>992</v>
      </c>
      <c r="G42" s="11">
        <f t="shared" si="1"/>
        <v>1.489095974637333E-3</v>
      </c>
      <c r="H42" s="21">
        <v>83</v>
      </c>
      <c r="I42" s="11">
        <f t="shared" si="2"/>
        <v>1.2459169949082525E-4</v>
      </c>
    </row>
    <row r="43" spans="1:9" x14ac:dyDescent="0.45">
      <c r="A43" s="12" t="s">
        <v>44</v>
      </c>
      <c r="B43" s="20">
        <v>1879187</v>
      </c>
      <c r="C43" s="21">
        <v>1210751</v>
      </c>
      <c r="D43" s="21">
        <v>34</v>
      </c>
      <c r="E43" s="11">
        <f t="shared" si="0"/>
        <v>0.64427701979632679</v>
      </c>
      <c r="F43" s="21">
        <v>3981</v>
      </c>
      <c r="G43" s="11">
        <f t="shared" si="1"/>
        <v>2.1184693167843327E-3</v>
      </c>
      <c r="H43" s="21">
        <v>521</v>
      </c>
      <c r="I43" s="11">
        <f t="shared" si="2"/>
        <v>2.7724755439453337E-4</v>
      </c>
    </row>
    <row r="44" spans="1:9" x14ac:dyDescent="0.45">
      <c r="A44" s="12" t="s">
        <v>45</v>
      </c>
      <c r="B44" s="20">
        <v>2788648</v>
      </c>
      <c r="C44" s="21">
        <v>1753654</v>
      </c>
      <c r="D44" s="21">
        <v>26</v>
      </c>
      <c r="E44" s="11">
        <f t="shared" si="0"/>
        <v>0.62884523252845104</v>
      </c>
      <c r="F44" s="21">
        <v>4177</v>
      </c>
      <c r="G44" s="11">
        <f t="shared" si="1"/>
        <v>1.497858460443914E-3</v>
      </c>
      <c r="H44" s="21">
        <v>377</v>
      </c>
      <c r="I44" s="11">
        <f t="shared" si="2"/>
        <v>1.3519095992036285E-4</v>
      </c>
    </row>
    <row r="45" spans="1:9" x14ac:dyDescent="0.45">
      <c r="A45" s="12" t="s">
        <v>46</v>
      </c>
      <c r="B45" s="20">
        <v>1340431</v>
      </c>
      <c r="C45" s="21">
        <v>921035</v>
      </c>
      <c r="D45" s="21">
        <v>52</v>
      </c>
      <c r="E45" s="11">
        <f t="shared" si="0"/>
        <v>0.68707975270640564</v>
      </c>
      <c r="F45" s="21">
        <v>1630</v>
      </c>
      <c r="G45" s="11">
        <f t="shared" si="1"/>
        <v>1.216026785414542E-3</v>
      </c>
      <c r="H45" s="21">
        <v>182</v>
      </c>
      <c r="I45" s="11">
        <f t="shared" si="2"/>
        <v>1.3577722389291206E-4</v>
      </c>
    </row>
    <row r="46" spans="1:9" x14ac:dyDescent="0.45">
      <c r="A46" s="12" t="s">
        <v>47</v>
      </c>
      <c r="B46" s="20">
        <v>726558</v>
      </c>
      <c r="C46" s="21">
        <v>485641</v>
      </c>
      <c r="D46" s="21">
        <v>3</v>
      </c>
      <c r="E46" s="11">
        <f t="shared" si="0"/>
        <v>0.66840912907159511</v>
      </c>
      <c r="F46" s="21">
        <v>672</v>
      </c>
      <c r="G46" s="11">
        <f t="shared" si="1"/>
        <v>9.2490895427481358E-4</v>
      </c>
      <c r="H46" s="21">
        <v>112</v>
      </c>
      <c r="I46" s="11">
        <f t="shared" si="2"/>
        <v>1.5415149237913559E-4</v>
      </c>
    </row>
    <row r="47" spans="1:9" x14ac:dyDescent="0.45">
      <c r="A47" s="12" t="s">
        <v>48</v>
      </c>
      <c r="B47" s="20">
        <v>964857</v>
      </c>
      <c r="C47" s="21">
        <v>622549</v>
      </c>
      <c r="D47" s="21">
        <v>13</v>
      </c>
      <c r="E47" s="11">
        <f t="shared" si="0"/>
        <v>0.64521063743124629</v>
      </c>
      <c r="F47" s="21">
        <v>925</v>
      </c>
      <c r="G47" s="11">
        <f t="shared" si="1"/>
        <v>9.5869128793178683E-4</v>
      </c>
      <c r="H47" s="21">
        <v>81</v>
      </c>
      <c r="I47" s="11">
        <f t="shared" si="2"/>
        <v>8.395026413240511E-5</v>
      </c>
    </row>
    <row r="48" spans="1:9" x14ac:dyDescent="0.45">
      <c r="A48" s="12" t="s">
        <v>49</v>
      </c>
      <c r="B48" s="20">
        <v>1341487</v>
      </c>
      <c r="C48" s="21">
        <v>899736</v>
      </c>
      <c r="D48" s="21">
        <v>40</v>
      </c>
      <c r="E48" s="11">
        <f t="shared" si="0"/>
        <v>0.67067068111729744</v>
      </c>
      <c r="F48" s="21">
        <v>1984</v>
      </c>
      <c r="G48" s="11">
        <f t="shared" si="1"/>
        <v>1.4789558154495719E-3</v>
      </c>
      <c r="H48" s="21">
        <v>54</v>
      </c>
      <c r="I48" s="11">
        <f t="shared" si="2"/>
        <v>4.025383771888956E-5</v>
      </c>
    </row>
    <row r="49" spans="1:9" x14ac:dyDescent="0.45">
      <c r="A49" s="12" t="s">
        <v>50</v>
      </c>
      <c r="B49" s="20">
        <v>692927</v>
      </c>
      <c r="C49" s="21">
        <v>448022</v>
      </c>
      <c r="D49" s="21">
        <v>16</v>
      </c>
      <c r="E49" s="11">
        <f t="shared" si="0"/>
        <v>0.64654141056705827</v>
      </c>
      <c r="F49" s="21">
        <v>1011</v>
      </c>
      <c r="G49" s="11">
        <f t="shared" si="1"/>
        <v>1.4590281515946123E-3</v>
      </c>
      <c r="H49" s="21">
        <v>100</v>
      </c>
      <c r="I49" s="11">
        <f t="shared" si="2"/>
        <v>1.4431534634961547E-4</v>
      </c>
    </row>
    <row r="50" spans="1:9" x14ac:dyDescent="0.45">
      <c r="A50" s="12" t="s">
        <v>51</v>
      </c>
      <c r="B50" s="20">
        <v>5108414</v>
      </c>
      <c r="C50" s="21">
        <v>3150172</v>
      </c>
      <c r="D50" s="21">
        <v>378</v>
      </c>
      <c r="E50" s="11">
        <f t="shared" si="0"/>
        <v>0.61658941503174958</v>
      </c>
      <c r="F50" s="21">
        <v>7686</v>
      </c>
      <c r="G50" s="11">
        <f t="shared" si="1"/>
        <v>1.5045765672085309E-3</v>
      </c>
      <c r="H50" s="21">
        <v>779</v>
      </c>
      <c r="I50" s="11">
        <f t="shared" si="2"/>
        <v>1.5249351364239469E-4</v>
      </c>
    </row>
    <row r="51" spans="1:9" x14ac:dyDescent="0.45">
      <c r="A51" s="12" t="s">
        <v>52</v>
      </c>
      <c r="B51" s="20">
        <v>812168</v>
      </c>
      <c r="C51" s="21">
        <v>512426</v>
      </c>
      <c r="D51" s="21">
        <v>11</v>
      </c>
      <c r="E51" s="11">
        <f t="shared" si="0"/>
        <v>0.63092241999192289</v>
      </c>
      <c r="F51" s="21">
        <v>1291</v>
      </c>
      <c r="G51" s="11">
        <f t="shared" si="1"/>
        <v>1.5895726007427034E-3</v>
      </c>
      <c r="H51" s="21">
        <v>119</v>
      </c>
      <c r="I51" s="11">
        <f t="shared" si="2"/>
        <v>1.4652140936357994E-4</v>
      </c>
    </row>
    <row r="52" spans="1:9" x14ac:dyDescent="0.45">
      <c r="A52" s="12" t="s">
        <v>53</v>
      </c>
      <c r="B52" s="20">
        <v>1319965</v>
      </c>
      <c r="C52" s="21">
        <v>906001</v>
      </c>
      <c r="D52" s="21">
        <v>11</v>
      </c>
      <c r="E52" s="11">
        <f t="shared" si="0"/>
        <v>0.68637425992355861</v>
      </c>
      <c r="F52" s="21">
        <v>2445</v>
      </c>
      <c r="G52" s="11">
        <f t="shared" si="1"/>
        <v>1.8523218418670191E-3</v>
      </c>
      <c r="H52" s="21">
        <v>218</v>
      </c>
      <c r="I52" s="11">
        <f t="shared" si="2"/>
        <v>1.6515589428507573E-4</v>
      </c>
    </row>
    <row r="53" spans="1:9" x14ac:dyDescent="0.45">
      <c r="A53" s="12" t="s">
        <v>54</v>
      </c>
      <c r="B53" s="20">
        <v>1747317</v>
      </c>
      <c r="C53" s="21">
        <v>1173806</v>
      </c>
      <c r="D53" s="21">
        <v>59</v>
      </c>
      <c r="E53" s="11">
        <f t="shared" si="0"/>
        <v>0.6717424485654292</v>
      </c>
      <c r="F53" s="21">
        <v>2916</v>
      </c>
      <c r="G53" s="11">
        <f t="shared" si="1"/>
        <v>1.6688442909901294E-3</v>
      </c>
      <c r="H53" s="21">
        <v>468</v>
      </c>
      <c r="I53" s="11">
        <f t="shared" si="2"/>
        <v>2.6783920719594667E-4</v>
      </c>
    </row>
    <row r="54" spans="1:9" x14ac:dyDescent="0.45">
      <c r="A54" s="12" t="s">
        <v>55</v>
      </c>
      <c r="B54" s="20">
        <v>1131106</v>
      </c>
      <c r="C54" s="21">
        <v>744669</v>
      </c>
      <c r="D54" s="21">
        <v>116</v>
      </c>
      <c r="E54" s="11">
        <f t="shared" si="0"/>
        <v>0.65825218856588152</v>
      </c>
      <c r="F54" s="21">
        <v>1663</v>
      </c>
      <c r="G54" s="11">
        <f t="shared" si="1"/>
        <v>1.4702423999165418E-3</v>
      </c>
      <c r="H54" s="21">
        <v>226</v>
      </c>
      <c r="I54" s="11">
        <f t="shared" si="2"/>
        <v>1.9980443919491187E-4</v>
      </c>
    </row>
    <row r="55" spans="1:9" x14ac:dyDescent="0.45">
      <c r="A55" s="12" t="s">
        <v>56</v>
      </c>
      <c r="B55" s="20">
        <v>1078190</v>
      </c>
      <c r="C55" s="21">
        <v>693303</v>
      </c>
      <c r="D55" s="21">
        <v>123</v>
      </c>
      <c r="E55" s="11">
        <f t="shared" si="0"/>
        <v>0.64291080421818048</v>
      </c>
      <c r="F55" s="21">
        <v>2122</v>
      </c>
      <c r="G55" s="11">
        <f t="shared" si="1"/>
        <v>1.9681132267967611E-3</v>
      </c>
      <c r="H55" s="21">
        <v>275</v>
      </c>
      <c r="I55" s="11">
        <f t="shared" si="2"/>
        <v>2.5505708641334089E-4</v>
      </c>
    </row>
    <row r="56" spans="1:9" x14ac:dyDescent="0.45">
      <c r="A56" s="12" t="s">
        <v>57</v>
      </c>
      <c r="B56" s="20">
        <v>1605061</v>
      </c>
      <c r="C56" s="21">
        <v>1063749</v>
      </c>
      <c r="D56" s="21">
        <v>65</v>
      </c>
      <c r="E56" s="11">
        <f t="shared" si="0"/>
        <v>0.66270627720690989</v>
      </c>
      <c r="F56" s="21">
        <v>2543</v>
      </c>
      <c r="G56" s="11">
        <f t="shared" si="1"/>
        <v>1.5843634603295452E-3</v>
      </c>
      <c r="H56" s="21">
        <v>389</v>
      </c>
      <c r="I56" s="11">
        <f t="shared" si="2"/>
        <v>2.4235839011726035E-4</v>
      </c>
    </row>
    <row r="57" spans="1:9" x14ac:dyDescent="0.45">
      <c r="A57" s="12" t="s">
        <v>58</v>
      </c>
      <c r="B57" s="20">
        <v>1485316</v>
      </c>
      <c r="C57" s="21">
        <v>717080</v>
      </c>
      <c r="D57" s="21">
        <v>85</v>
      </c>
      <c r="E57" s="11">
        <f t="shared" si="0"/>
        <v>0.48272219514231313</v>
      </c>
      <c r="F57" s="21">
        <v>2576</v>
      </c>
      <c r="G57" s="11">
        <f t="shared" si="1"/>
        <v>1.7343110826248422E-3</v>
      </c>
      <c r="H57" s="21">
        <v>260</v>
      </c>
      <c r="I57" s="11">
        <f t="shared" si="2"/>
        <v>1.7504692604132724E-4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59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60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61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62</v>
      </c>
    </row>
    <row r="63" spans="1:9" s="70" customFormat="1" x14ac:dyDescent="0.45">
      <c r="A63" s="77" t="s">
        <v>157</v>
      </c>
      <c r="B63" s="59"/>
      <c r="C63" s="59"/>
      <c r="D63" s="59"/>
      <c r="F63" s="59"/>
      <c r="H63" s="59"/>
    </row>
    <row r="64" spans="1:9" x14ac:dyDescent="0.45">
      <c r="A64" s="49" t="s">
        <v>63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H39" sqref="H39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44819</v>
      </c>
      <c r="I3" s="101"/>
    </row>
    <row r="4" spans="1:9" x14ac:dyDescent="0.45">
      <c r="A4" s="2" t="s">
        <v>65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66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44818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67</v>
      </c>
      <c r="B10" s="20">
        <f>SUM(B11:B30)</f>
        <v>27484752</v>
      </c>
      <c r="C10" s="21">
        <f>SUM(C11:C30)</f>
        <v>17116000</v>
      </c>
      <c r="D10" s="21">
        <f>SUM(D11:D30)</f>
        <v>707</v>
      </c>
      <c r="E10" s="11">
        <f>(C10-D10)/$B10</f>
        <v>0.62271957192846417</v>
      </c>
      <c r="F10" s="21">
        <f>SUM(F11:F30)</f>
        <v>48437</v>
      </c>
      <c r="G10" s="11">
        <f>F10/$B10</f>
        <v>1.7623226143717798E-3</v>
      </c>
      <c r="H10" s="21">
        <f>SUM(H11:H30)</f>
        <v>6299</v>
      </c>
      <c r="I10" s="11">
        <f>H10/$B10</f>
        <v>2.2918162041265643E-4</v>
      </c>
    </row>
    <row r="11" spans="1:9" x14ac:dyDescent="0.45">
      <c r="A11" s="12" t="s">
        <v>68</v>
      </c>
      <c r="B11" s="20">
        <v>1960668</v>
      </c>
      <c r="C11" s="21">
        <v>1234204</v>
      </c>
      <c r="D11" s="21">
        <v>14</v>
      </c>
      <c r="E11" s="11">
        <f t="shared" ref="E11:E30" si="0">(C11-D11)/$B11</f>
        <v>0.62947424041194122</v>
      </c>
      <c r="F11" s="21">
        <v>3932</v>
      </c>
      <c r="G11" s="11">
        <f t="shared" ref="G11:G30" si="1">F11/$B11</f>
        <v>2.0054389626392639E-3</v>
      </c>
      <c r="H11" s="21">
        <v>929</v>
      </c>
      <c r="I11" s="11">
        <f t="shared" ref="I11:I30" si="2">H11/$B11</f>
        <v>4.738181068901007E-4</v>
      </c>
    </row>
    <row r="12" spans="1:9" x14ac:dyDescent="0.45">
      <c r="A12" s="12" t="s">
        <v>69</v>
      </c>
      <c r="B12" s="20">
        <v>1065365</v>
      </c>
      <c r="C12" s="21">
        <v>690163</v>
      </c>
      <c r="D12" s="21">
        <v>10</v>
      </c>
      <c r="E12" s="11">
        <f t="shared" si="0"/>
        <v>0.64780896687989564</v>
      </c>
      <c r="F12" s="21">
        <v>2198</v>
      </c>
      <c r="G12" s="11">
        <f t="shared" si="1"/>
        <v>2.0631426788002235E-3</v>
      </c>
      <c r="H12" s="21">
        <v>529</v>
      </c>
      <c r="I12" s="11">
        <f t="shared" si="2"/>
        <v>4.9654343816438499E-4</v>
      </c>
    </row>
    <row r="13" spans="1:9" x14ac:dyDescent="0.45">
      <c r="A13" s="12" t="s">
        <v>70</v>
      </c>
      <c r="B13" s="20">
        <v>1332226</v>
      </c>
      <c r="C13" s="21">
        <v>865840</v>
      </c>
      <c r="D13" s="21">
        <v>3</v>
      </c>
      <c r="E13" s="11">
        <f t="shared" si="0"/>
        <v>0.64991750648913926</v>
      </c>
      <c r="F13" s="21">
        <v>1844</v>
      </c>
      <c r="G13" s="11">
        <f t="shared" si="1"/>
        <v>1.3841495361898055E-3</v>
      </c>
      <c r="H13" s="21">
        <v>177</v>
      </c>
      <c r="I13" s="11">
        <f t="shared" si="2"/>
        <v>1.3286034051279588E-4</v>
      </c>
    </row>
    <row r="14" spans="1:9" x14ac:dyDescent="0.45">
      <c r="A14" s="12" t="s">
        <v>71</v>
      </c>
      <c r="B14" s="20">
        <v>976328</v>
      </c>
      <c r="C14" s="21">
        <v>647272</v>
      </c>
      <c r="D14" s="21">
        <v>0</v>
      </c>
      <c r="E14" s="11">
        <f t="shared" si="0"/>
        <v>0.66296572463352477</v>
      </c>
      <c r="F14" s="21">
        <v>1498</v>
      </c>
      <c r="G14" s="11">
        <f t="shared" si="1"/>
        <v>1.5343204332970068E-3</v>
      </c>
      <c r="H14" s="21">
        <v>154</v>
      </c>
      <c r="I14" s="11">
        <f t="shared" si="2"/>
        <v>1.5773387632025303E-4</v>
      </c>
    </row>
    <row r="15" spans="1:9" x14ac:dyDescent="0.45">
      <c r="A15" s="12" t="s">
        <v>72</v>
      </c>
      <c r="B15" s="20">
        <v>3755776</v>
      </c>
      <c r="C15" s="21">
        <v>2450180</v>
      </c>
      <c r="D15" s="21">
        <v>71</v>
      </c>
      <c r="E15" s="11">
        <f t="shared" si="0"/>
        <v>0.65235759534114923</v>
      </c>
      <c r="F15" s="21">
        <v>6676</v>
      </c>
      <c r="G15" s="11">
        <f t="shared" si="1"/>
        <v>1.7775287983095903E-3</v>
      </c>
      <c r="H15" s="21">
        <v>758</v>
      </c>
      <c r="I15" s="11">
        <f t="shared" si="2"/>
        <v>2.0182247290573239E-4</v>
      </c>
    </row>
    <row r="16" spans="1:9" x14ac:dyDescent="0.45">
      <c r="A16" s="12" t="s">
        <v>73</v>
      </c>
      <c r="B16" s="20">
        <v>1522390</v>
      </c>
      <c r="C16" s="21">
        <v>950727</v>
      </c>
      <c r="D16" s="21">
        <v>62</v>
      </c>
      <c r="E16" s="11">
        <f t="shared" si="0"/>
        <v>0.62445562569381041</v>
      </c>
      <c r="F16" s="21">
        <v>2869</v>
      </c>
      <c r="G16" s="11">
        <f t="shared" si="1"/>
        <v>1.8845368138256295E-3</v>
      </c>
      <c r="H16" s="21">
        <v>348</v>
      </c>
      <c r="I16" s="11">
        <f t="shared" si="2"/>
        <v>2.2858794395654201E-4</v>
      </c>
    </row>
    <row r="17" spans="1:9" x14ac:dyDescent="0.45">
      <c r="A17" s="12" t="s">
        <v>74</v>
      </c>
      <c r="B17" s="20">
        <v>719112</v>
      </c>
      <c r="C17" s="21">
        <v>471743</v>
      </c>
      <c r="D17" s="21">
        <v>17</v>
      </c>
      <c r="E17" s="11">
        <f t="shared" si="0"/>
        <v>0.6559840469912892</v>
      </c>
      <c r="F17" s="21">
        <v>983</v>
      </c>
      <c r="G17" s="11">
        <f t="shared" si="1"/>
        <v>1.3669636996740423E-3</v>
      </c>
      <c r="H17" s="21">
        <v>86</v>
      </c>
      <c r="I17" s="11">
        <f t="shared" si="2"/>
        <v>1.1959194117188977E-4</v>
      </c>
    </row>
    <row r="18" spans="1:9" x14ac:dyDescent="0.45">
      <c r="A18" s="12" t="s">
        <v>75</v>
      </c>
      <c r="B18" s="20">
        <v>779613</v>
      </c>
      <c r="C18" s="21">
        <v>547131</v>
      </c>
      <c r="D18" s="21">
        <v>3</v>
      </c>
      <c r="E18" s="11">
        <f t="shared" si="0"/>
        <v>0.70179435181301497</v>
      </c>
      <c r="F18" s="21">
        <v>1014</v>
      </c>
      <c r="G18" s="11">
        <f t="shared" si="1"/>
        <v>1.3006453201780883E-3</v>
      </c>
      <c r="H18" s="21">
        <v>82</v>
      </c>
      <c r="I18" s="11">
        <f t="shared" si="2"/>
        <v>1.0518039078363239E-4</v>
      </c>
    </row>
    <row r="19" spans="1:9" x14ac:dyDescent="0.45">
      <c r="A19" s="12" t="s">
        <v>76</v>
      </c>
      <c r="B19" s="20">
        <v>689079</v>
      </c>
      <c r="C19" s="21">
        <v>464739</v>
      </c>
      <c r="D19" s="21">
        <v>12</v>
      </c>
      <c r="E19" s="11">
        <f t="shared" si="0"/>
        <v>0.67441759217738462</v>
      </c>
      <c r="F19" s="21">
        <v>1210</v>
      </c>
      <c r="G19" s="11">
        <f t="shared" si="1"/>
        <v>1.7559670226490721E-3</v>
      </c>
      <c r="H19" s="21">
        <v>163</v>
      </c>
      <c r="I19" s="11">
        <f t="shared" si="2"/>
        <v>2.3654762371223039E-4</v>
      </c>
    </row>
    <row r="20" spans="1:9" x14ac:dyDescent="0.45">
      <c r="A20" s="12" t="s">
        <v>77</v>
      </c>
      <c r="B20" s="20">
        <v>795771</v>
      </c>
      <c r="C20" s="21">
        <v>526015</v>
      </c>
      <c r="D20" s="21">
        <v>5</v>
      </c>
      <c r="E20" s="11">
        <f t="shared" si="0"/>
        <v>0.66100674691588412</v>
      </c>
      <c r="F20" s="21">
        <v>1182</v>
      </c>
      <c r="G20" s="11">
        <f t="shared" si="1"/>
        <v>1.4853519417018213E-3</v>
      </c>
      <c r="H20" s="21">
        <v>122</v>
      </c>
      <c r="I20" s="11">
        <f t="shared" si="2"/>
        <v>1.5331043729917277E-4</v>
      </c>
    </row>
    <row r="21" spans="1:9" x14ac:dyDescent="0.45">
      <c r="A21" s="12" t="s">
        <v>78</v>
      </c>
      <c r="B21" s="20">
        <v>2293433</v>
      </c>
      <c r="C21" s="21">
        <v>1383998</v>
      </c>
      <c r="D21" s="21">
        <v>30</v>
      </c>
      <c r="E21" s="11">
        <f t="shared" si="0"/>
        <v>0.60344819316718645</v>
      </c>
      <c r="F21" s="21">
        <v>3531</v>
      </c>
      <c r="G21" s="11">
        <f t="shared" si="1"/>
        <v>1.5396133220373126E-3</v>
      </c>
      <c r="H21" s="21">
        <v>264</v>
      </c>
      <c r="I21" s="11">
        <f t="shared" si="2"/>
        <v>1.1511127641400468E-4</v>
      </c>
    </row>
    <row r="22" spans="1:9" x14ac:dyDescent="0.45">
      <c r="A22" s="12" t="s">
        <v>79</v>
      </c>
      <c r="B22" s="20">
        <v>1388807</v>
      </c>
      <c r="C22" s="21">
        <v>840195</v>
      </c>
      <c r="D22" s="21">
        <v>44</v>
      </c>
      <c r="E22" s="11">
        <f t="shared" si="0"/>
        <v>0.60494438752108826</v>
      </c>
      <c r="F22" s="21">
        <v>2949</v>
      </c>
      <c r="G22" s="11">
        <f t="shared" si="1"/>
        <v>2.1234051959703546E-3</v>
      </c>
      <c r="H22" s="21">
        <v>186</v>
      </c>
      <c r="I22" s="11">
        <f t="shared" si="2"/>
        <v>1.3392789638877109E-4</v>
      </c>
    </row>
    <row r="23" spans="1:9" x14ac:dyDescent="0.45">
      <c r="A23" s="12" t="s">
        <v>80</v>
      </c>
      <c r="B23" s="20">
        <v>2732197</v>
      </c>
      <c r="C23" s="21">
        <v>1504650</v>
      </c>
      <c r="D23" s="21">
        <v>115</v>
      </c>
      <c r="E23" s="11">
        <f t="shared" si="0"/>
        <v>0.55066856452883883</v>
      </c>
      <c r="F23" s="21">
        <v>5356</v>
      </c>
      <c r="G23" s="11">
        <f t="shared" si="1"/>
        <v>1.9603271652812735E-3</v>
      </c>
      <c r="H23" s="21">
        <v>711</v>
      </c>
      <c r="I23" s="11">
        <f t="shared" si="2"/>
        <v>2.6023013713872021E-4</v>
      </c>
    </row>
    <row r="24" spans="1:9" x14ac:dyDescent="0.45">
      <c r="A24" s="12" t="s">
        <v>81</v>
      </c>
      <c r="B24" s="20">
        <v>826154</v>
      </c>
      <c r="C24" s="21">
        <v>493191</v>
      </c>
      <c r="D24" s="21">
        <v>16</v>
      </c>
      <c r="E24" s="11">
        <f t="shared" si="0"/>
        <v>0.59695286835142114</v>
      </c>
      <c r="F24" s="21">
        <v>1184</v>
      </c>
      <c r="G24" s="11">
        <f t="shared" si="1"/>
        <v>1.4331468467138088E-3</v>
      </c>
      <c r="H24" s="21">
        <v>357</v>
      </c>
      <c r="I24" s="11">
        <f t="shared" si="2"/>
        <v>4.3212282455813321E-4</v>
      </c>
    </row>
    <row r="25" spans="1:9" x14ac:dyDescent="0.45">
      <c r="A25" s="12" t="s">
        <v>82</v>
      </c>
      <c r="B25" s="20">
        <v>1517627</v>
      </c>
      <c r="C25" s="21">
        <v>910244</v>
      </c>
      <c r="D25" s="21">
        <v>7</v>
      </c>
      <c r="E25" s="11">
        <f t="shared" si="0"/>
        <v>0.59977649316992909</v>
      </c>
      <c r="F25" s="21">
        <v>3716</v>
      </c>
      <c r="G25" s="11">
        <f t="shared" si="1"/>
        <v>2.4485594945266526E-3</v>
      </c>
      <c r="H25" s="21">
        <v>325</v>
      </c>
      <c r="I25" s="11">
        <f t="shared" si="2"/>
        <v>2.1415011725542575E-4</v>
      </c>
    </row>
    <row r="26" spans="1:9" x14ac:dyDescent="0.45">
      <c r="A26" s="12" t="s">
        <v>83</v>
      </c>
      <c r="B26" s="20">
        <v>704487</v>
      </c>
      <c r="C26" s="21">
        <v>433438</v>
      </c>
      <c r="D26" s="21">
        <v>12</v>
      </c>
      <c r="E26" s="11">
        <f t="shared" si="0"/>
        <v>0.61523633509205988</v>
      </c>
      <c r="F26" s="21">
        <v>1560</v>
      </c>
      <c r="G26" s="11">
        <f t="shared" si="1"/>
        <v>2.2143772702690042E-3</v>
      </c>
      <c r="H26" s="21">
        <v>160</v>
      </c>
      <c r="I26" s="11">
        <f t="shared" si="2"/>
        <v>2.271156174634876E-4</v>
      </c>
    </row>
    <row r="27" spans="1:9" x14ac:dyDescent="0.45">
      <c r="A27" s="12" t="s">
        <v>84</v>
      </c>
      <c r="B27" s="20">
        <v>1189149</v>
      </c>
      <c r="C27" s="21">
        <v>713800</v>
      </c>
      <c r="D27" s="21">
        <v>4</v>
      </c>
      <c r="E27" s="11">
        <f t="shared" si="0"/>
        <v>0.60025783144080347</v>
      </c>
      <c r="F27" s="21">
        <v>1821</v>
      </c>
      <c r="G27" s="11">
        <f t="shared" si="1"/>
        <v>1.5313472071203861E-3</v>
      </c>
      <c r="H27" s="21">
        <v>199</v>
      </c>
      <c r="I27" s="11">
        <f t="shared" si="2"/>
        <v>1.6734656464412786E-4</v>
      </c>
    </row>
    <row r="28" spans="1:9" x14ac:dyDescent="0.45">
      <c r="A28" s="12" t="s">
        <v>85</v>
      </c>
      <c r="B28" s="20">
        <v>936583</v>
      </c>
      <c r="C28" s="21">
        <v>603324</v>
      </c>
      <c r="D28" s="21">
        <v>268</v>
      </c>
      <c r="E28" s="11">
        <f t="shared" si="0"/>
        <v>0.64388954315848146</v>
      </c>
      <c r="F28" s="21">
        <v>1456</v>
      </c>
      <c r="G28" s="11">
        <f t="shared" si="1"/>
        <v>1.5545872602855274E-3</v>
      </c>
      <c r="H28" s="21">
        <v>110</v>
      </c>
      <c r="I28" s="11">
        <f t="shared" si="2"/>
        <v>1.1744821334574726E-4</v>
      </c>
    </row>
    <row r="29" spans="1:9" x14ac:dyDescent="0.45">
      <c r="A29" s="12" t="s">
        <v>86</v>
      </c>
      <c r="B29" s="20">
        <v>1568265</v>
      </c>
      <c r="C29" s="21">
        <v>919238</v>
      </c>
      <c r="D29" s="21">
        <v>5</v>
      </c>
      <c r="E29" s="11">
        <f t="shared" si="0"/>
        <v>0.58614647396964159</v>
      </c>
      <c r="F29" s="21">
        <v>2067</v>
      </c>
      <c r="G29" s="11">
        <f t="shared" si="1"/>
        <v>1.3180170443133016E-3</v>
      </c>
      <c r="H29" s="21">
        <v>267</v>
      </c>
      <c r="I29" s="11">
        <f t="shared" si="2"/>
        <v>1.7025183881550632E-4</v>
      </c>
    </row>
    <row r="30" spans="1:9" x14ac:dyDescent="0.45">
      <c r="A30" s="12" t="s">
        <v>87</v>
      </c>
      <c r="B30" s="20">
        <v>731722</v>
      </c>
      <c r="C30" s="21">
        <v>465908</v>
      </c>
      <c r="D30" s="21">
        <v>9</v>
      </c>
      <c r="E30" s="11">
        <f t="shared" si="0"/>
        <v>0.63671585656847818</v>
      </c>
      <c r="F30" s="21">
        <v>1391</v>
      </c>
      <c r="G30" s="11">
        <f t="shared" si="1"/>
        <v>1.900995186696587E-3</v>
      </c>
      <c r="H30" s="21">
        <v>372</v>
      </c>
      <c r="I30" s="11">
        <f t="shared" si="2"/>
        <v>5.0838979831138058E-4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88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44818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155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67</v>
      </c>
      <c r="B39" s="20">
        <v>9522872</v>
      </c>
      <c r="C39" s="21">
        <v>5982883</v>
      </c>
      <c r="D39" s="21">
        <v>512</v>
      </c>
      <c r="E39" s="11">
        <f t="shared" ref="E39" si="3">(C39-D39)/$B39</f>
        <v>0.62821079607076524</v>
      </c>
      <c r="F39" s="21">
        <v>13865</v>
      </c>
      <c r="G39" s="11">
        <f t="shared" ref="G39" si="4">F39/$B39</f>
        <v>1.4559683255219644E-3</v>
      </c>
      <c r="H39" s="21">
        <v>2010</v>
      </c>
      <c r="I39" s="11">
        <f t="shared" ref="I39" si="5">H39/$B39</f>
        <v>2.1107077780736737E-4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89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90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61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91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157</v>
      </c>
      <c r="B45" s="59"/>
      <c r="C45" s="59"/>
      <c r="D45" s="59"/>
      <c r="F45" s="59"/>
      <c r="H45" s="59"/>
    </row>
    <row r="46" spans="1:9" x14ac:dyDescent="0.45">
      <c r="A46" s="49" t="s">
        <v>158</v>
      </c>
      <c r="B46" s="50"/>
      <c r="C46" s="50"/>
      <c r="D46" s="50"/>
      <c r="F46" s="50"/>
      <c r="H46" s="50"/>
    </row>
  </sheetData>
  <mergeCells count="30"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>
      <selection activeCell="E22" sqref="E2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92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44819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接種回数（9月14日まで）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93</v>
      </c>
      <c r="D4" s="115"/>
      <c r="E4" s="116"/>
      <c r="F4" s="114" t="s">
        <v>94</v>
      </c>
      <c r="G4" s="115"/>
      <c r="H4" s="116"/>
      <c r="I4" s="123" t="s">
        <v>95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96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97</v>
      </c>
      <c r="M5" s="61" t="s">
        <v>98</v>
      </c>
      <c r="N5" s="62" t="s">
        <v>99</v>
      </c>
      <c r="O5" s="63" t="s">
        <v>100</v>
      </c>
      <c r="P5" s="63" t="s">
        <v>101</v>
      </c>
      <c r="Q5" s="63" t="s">
        <v>102</v>
      </c>
      <c r="R5" s="63" t="s">
        <v>103</v>
      </c>
      <c r="S5" s="63" t="s">
        <v>104</v>
      </c>
      <c r="T5" s="63" t="s">
        <v>148</v>
      </c>
      <c r="U5" s="63" t="s">
        <v>153</v>
      </c>
      <c r="V5" s="64"/>
      <c r="W5" s="65"/>
      <c r="X5" s="61" t="s">
        <v>105</v>
      </c>
      <c r="Y5" s="61" t="s">
        <v>106</v>
      </c>
      <c r="Z5" s="61" t="s">
        <v>107</v>
      </c>
      <c r="AA5" s="61" t="s">
        <v>147</v>
      </c>
      <c r="AB5" s="61" t="s">
        <v>154</v>
      </c>
    </row>
    <row r="6" spans="1:30" x14ac:dyDescent="0.45">
      <c r="A6" s="113"/>
      <c r="B6" s="113"/>
      <c r="C6" s="52" t="s">
        <v>7</v>
      </c>
      <c r="D6" s="78" t="s">
        <v>150</v>
      </c>
      <c r="E6" s="60" t="s">
        <v>108</v>
      </c>
      <c r="F6" s="52" t="s">
        <v>7</v>
      </c>
      <c r="G6" s="78" t="s">
        <v>150</v>
      </c>
      <c r="H6" s="60" t="s">
        <v>108</v>
      </c>
      <c r="I6" s="52" t="s">
        <v>7</v>
      </c>
      <c r="J6" s="78" t="s">
        <v>150</v>
      </c>
      <c r="K6" s="60" t="s">
        <v>108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108</v>
      </c>
      <c r="X6" s="66" t="s">
        <v>109</v>
      </c>
      <c r="Y6" s="66" t="s">
        <v>109</v>
      </c>
      <c r="Z6" s="66" t="s">
        <v>109</v>
      </c>
      <c r="AA6" s="66" t="s">
        <v>109</v>
      </c>
      <c r="AB6" s="66" t="s">
        <v>109</v>
      </c>
      <c r="AD6" s="58" t="s">
        <v>110</v>
      </c>
    </row>
    <row r="7" spans="1:30" x14ac:dyDescent="0.45">
      <c r="A7" s="28" t="s">
        <v>11</v>
      </c>
      <c r="B7" s="30">
        <f>C7+F7+I7+V7</f>
        <v>320733625</v>
      </c>
      <c r="C7" s="30">
        <f>SUM(C8:C54)</f>
        <v>104179656</v>
      </c>
      <c r="D7" s="30">
        <f>SUM(D8:D54)</f>
        <v>1586049</v>
      </c>
      <c r="E7" s="73">
        <f t="shared" ref="E7:E54" si="0">(C7-D7)/AD7</f>
        <v>0.81476061965087931</v>
      </c>
      <c r="F7" s="30">
        <f>SUM(F8:F54)</f>
        <v>102754080</v>
      </c>
      <c r="G7" s="30">
        <f>SUM(G8:G54)</f>
        <v>1490471</v>
      </c>
      <c r="H7" s="73">
        <f>(F7-G7)/AD7</f>
        <v>0.80419826565727792</v>
      </c>
      <c r="I7" s="30">
        <f>SUM(I8:I54)</f>
        <v>81978115</v>
      </c>
      <c r="J7" s="30">
        <f>SUM(J8:J54)</f>
        <v>3837</v>
      </c>
      <c r="K7" s="73">
        <f>(I7-J7)/AD7</f>
        <v>0.65100950723677597</v>
      </c>
      <c r="L7" s="53">
        <f>SUM(L8:L54)</f>
        <v>1040067</v>
      </c>
      <c r="M7" s="53">
        <f t="shared" ref="M7" si="1">SUM(M8:M54)</f>
        <v>5307594</v>
      </c>
      <c r="N7" s="53">
        <f t="shared" ref="N7:U7" si="2">SUM(N8:N54)</f>
        <v>23301821</v>
      </c>
      <c r="O7" s="53">
        <f t="shared" si="2"/>
        <v>25517096</v>
      </c>
      <c r="P7" s="53">
        <f t="shared" si="2"/>
        <v>13759811</v>
      </c>
      <c r="Q7" s="53">
        <f t="shared" si="2"/>
        <v>6564068</v>
      </c>
      <c r="R7" s="53">
        <f t="shared" si="2"/>
        <v>2733409</v>
      </c>
      <c r="S7" s="53">
        <f t="shared" ref="S7:T7" si="3">SUM(S8:S54)</f>
        <v>1864622</v>
      </c>
      <c r="T7" s="53">
        <f t="shared" si="3"/>
        <v>1548363</v>
      </c>
      <c r="U7" s="53">
        <f t="shared" si="2"/>
        <v>341264</v>
      </c>
      <c r="V7" s="53">
        <f>SUM(V8:V54)</f>
        <v>31821774</v>
      </c>
      <c r="W7" s="54">
        <f>V7/AD7</f>
        <v>0.25271680235036714</v>
      </c>
      <c r="X7" s="53">
        <f>SUM(X8:X54)</f>
        <v>6924</v>
      </c>
      <c r="Y7" s="53">
        <f t="shared" ref="Y7" si="4">SUM(Y8:Y54)</f>
        <v>757356</v>
      </c>
      <c r="Z7" s="53">
        <f t="shared" ref="Z7:AB7" si="5">SUM(Z8:Z54)</f>
        <v>12692803</v>
      </c>
      <c r="AA7" s="53">
        <f t="shared" ref="AA7" si="6">SUM(AA8:AA54)</f>
        <v>14919783</v>
      </c>
      <c r="AB7" s="53">
        <f t="shared" si="5"/>
        <v>3444908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13577884</v>
      </c>
      <c r="C8" s="32">
        <f>SUM(一般接種!D7+一般接種!G7+一般接種!J7+一般接種!M7+医療従事者等!C5)</f>
        <v>4335622</v>
      </c>
      <c r="D8" s="32">
        <v>65084</v>
      </c>
      <c r="E8" s="73">
        <f t="shared" si="0"/>
        <v>0.82415023350233041</v>
      </c>
      <c r="F8" s="32">
        <f>SUM(一般接種!E7+一般接種!H7+一般接種!K7+一般接種!N7+医療従事者等!D5)</f>
        <v>4272497</v>
      </c>
      <c r="G8" s="32">
        <v>60641</v>
      </c>
      <c r="H8" s="73">
        <f t="shared" ref="H8:H54" si="7">(F8-G8)/AD8</f>
        <v>0.8128254814447714</v>
      </c>
      <c r="I8" s="29">
        <f>SUM(L8:U8)</f>
        <v>3495643</v>
      </c>
      <c r="J8" s="32">
        <v>71</v>
      </c>
      <c r="K8" s="73">
        <f t="shared" ref="K8:K54" si="8">(I8-J8)/AD8</f>
        <v>0.6745933369575936</v>
      </c>
      <c r="L8" s="67">
        <v>42162</v>
      </c>
      <c r="M8" s="67">
        <v>231850</v>
      </c>
      <c r="N8" s="67">
        <v>924041</v>
      </c>
      <c r="O8" s="67">
        <v>1076102</v>
      </c>
      <c r="P8" s="67">
        <v>656692</v>
      </c>
      <c r="Q8" s="67">
        <v>306560</v>
      </c>
      <c r="R8" s="67">
        <v>121123</v>
      </c>
      <c r="S8" s="67">
        <v>68371</v>
      </c>
      <c r="T8" s="67">
        <v>56370</v>
      </c>
      <c r="U8" s="67">
        <v>12372</v>
      </c>
      <c r="V8" s="67">
        <f>SUM(X8:AB8)</f>
        <v>1474122</v>
      </c>
      <c r="W8" s="68">
        <f t="shared" ref="W8:W54" si="9">V8/AD8</f>
        <v>0.28448359211671276</v>
      </c>
      <c r="X8" s="67">
        <v>158</v>
      </c>
      <c r="Y8" s="67">
        <v>26839</v>
      </c>
      <c r="Z8" s="67">
        <v>526269</v>
      </c>
      <c r="AA8" s="67">
        <v>749643</v>
      </c>
      <c r="AB8" s="67">
        <v>171213</v>
      </c>
      <c r="AD8" s="59">
        <v>5181747</v>
      </c>
    </row>
    <row r="9" spans="1:30" x14ac:dyDescent="0.45">
      <c r="A9" s="31" t="s">
        <v>13</v>
      </c>
      <c r="B9" s="30">
        <f>C9+F9+I9+V9</f>
        <v>3426111</v>
      </c>
      <c r="C9" s="32">
        <f>SUM(一般接種!D8+一般接種!G8+一般接種!J8+一般接種!M8+医療従事者等!C6)</f>
        <v>1098943</v>
      </c>
      <c r="D9" s="32">
        <v>18209</v>
      </c>
      <c r="E9" s="73">
        <f t="shared" si="0"/>
        <v>0.86972623839744279</v>
      </c>
      <c r="F9" s="32">
        <f>SUM(一般接種!E8+一般接種!H8+一般接種!K8+一般接種!N8+医療従事者等!D6)</f>
        <v>1085124</v>
      </c>
      <c r="G9" s="32">
        <v>17117</v>
      </c>
      <c r="H9" s="73">
        <f t="shared" si="7"/>
        <v>0.85948411976687855</v>
      </c>
      <c r="I9" s="29">
        <f t="shared" ref="I9:I54" si="10">SUM(L9:U9)</f>
        <v>896154</v>
      </c>
      <c r="J9" s="32">
        <v>40</v>
      </c>
      <c r="K9" s="73">
        <f t="shared" si="8"/>
        <v>0.72115234497599412</v>
      </c>
      <c r="L9" s="67">
        <v>10727</v>
      </c>
      <c r="M9" s="67">
        <v>43977</v>
      </c>
      <c r="N9" s="67">
        <v>228423</v>
      </c>
      <c r="O9" s="67">
        <v>263838</v>
      </c>
      <c r="P9" s="67">
        <v>181690</v>
      </c>
      <c r="Q9" s="67">
        <v>92300</v>
      </c>
      <c r="R9" s="67">
        <v>41316</v>
      </c>
      <c r="S9" s="67">
        <v>18915</v>
      </c>
      <c r="T9" s="67">
        <v>11985</v>
      </c>
      <c r="U9" s="67">
        <v>2983</v>
      </c>
      <c r="V9" s="67">
        <f t="shared" ref="V9:V54" si="11">SUM(X9:AB9)</f>
        <v>345890</v>
      </c>
      <c r="W9" s="68">
        <f t="shared" si="9"/>
        <v>0.27835675439034163</v>
      </c>
      <c r="X9" s="67">
        <v>70</v>
      </c>
      <c r="Y9" s="67">
        <v>5725</v>
      </c>
      <c r="Z9" s="67">
        <v>121434</v>
      </c>
      <c r="AA9" s="67">
        <v>171478</v>
      </c>
      <c r="AB9" s="67">
        <v>47183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3373449</v>
      </c>
      <c r="C10" s="32">
        <f>SUM(一般接種!D9+一般接種!G9+一般接種!J9+一般接種!M9+医療従事者等!C7)</f>
        <v>1064234</v>
      </c>
      <c r="D10" s="32">
        <v>19508</v>
      </c>
      <c r="E10" s="73">
        <f t="shared" si="0"/>
        <v>0.86617451734378648</v>
      </c>
      <c r="F10" s="32">
        <f>SUM(一般接種!E9+一般接種!H9+一般接種!K9+一般接種!N9+医療従事者等!D7)</f>
        <v>1049149</v>
      </c>
      <c r="G10" s="32">
        <v>18381</v>
      </c>
      <c r="H10" s="73">
        <f t="shared" si="7"/>
        <v>0.85460204387889283</v>
      </c>
      <c r="I10" s="29">
        <f t="shared" si="10"/>
        <v>884596</v>
      </c>
      <c r="J10" s="32">
        <v>60</v>
      </c>
      <c r="K10" s="73">
        <f t="shared" si="8"/>
        <v>0.73336218575320566</v>
      </c>
      <c r="L10" s="67">
        <v>10460</v>
      </c>
      <c r="M10" s="67">
        <v>47805</v>
      </c>
      <c r="N10" s="67">
        <v>221632</v>
      </c>
      <c r="O10" s="67">
        <v>256825</v>
      </c>
      <c r="P10" s="67">
        <v>168642</v>
      </c>
      <c r="Q10" s="67">
        <v>106798</v>
      </c>
      <c r="R10" s="67">
        <v>40206</v>
      </c>
      <c r="S10" s="67">
        <v>17214</v>
      </c>
      <c r="T10" s="67">
        <v>12192</v>
      </c>
      <c r="U10" s="67">
        <v>2822</v>
      </c>
      <c r="V10" s="67">
        <f t="shared" si="11"/>
        <v>375470</v>
      </c>
      <c r="W10" s="68">
        <f t="shared" si="9"/>
        <v>0.31129937038713645</v>
      </c>
      <c r="X10" s="67">
        <v>6</v>
      </c>
      <c r="Y10" s="67">
        <v>5459</v>
      </c>
      <c r="Z10" s="67">
        <v>132525</v>
      </c>
      <c r="AA10" s="67">
        <v>183656</v>
      </c>
      <c r="AB10" s="67">
        <v>53824</v>
      </c>
      <c r="AD10" s="59">
        <v>1206138</v>
      </c>
    </row>
    <row r="11" spans="1:30" x14ac:dyDescent="0.45">
      <c r="A11" s="31" t="s">
        <v>15</v>
      </c>
      <c r="B11" s="30">
        <f t="shared" si="12"/>
        <v>6038389</v>
      </c>
      <c r="C11" s="32">
        <f>SUM(一般接種!D10+一般接種!G10+一般接種!J10+一般接種!M10+医療従事者等!C8)</f>
        <v>1943648</v>
      </c>
      <c r="D11" s="32">
        <v>27856</v>
      </c>
      <c r="E11" s="73">
        <f t="shared" si="0"/>
        <v>0.84461460054562032</v>
      </c>
      <c r="F11" s="32">
        <f>SUM(一般接種!E10+一般接種!H10+一般接種!K10+一般接種!N10+医療従事者等!D8)</f>
        <v>1909668</v>
      </c>
      <c r="G11" s="32">
        <v>26223</v>
      </c>
      <c r="H11" s="73">
        <f t="shared" si="7"/>
        <v>0.83035378909852731</v>
      </c>
      <c r="I11" s="29">
        <f t="shared" si="10"/>
        <v>1548951</v>
      </c>
      <c r="J11" s="32">
        <v>29</v>
      </c>
      <c r="K11" s="73">
        <f t="shared" si="8"/>
        <v>0.68287274208594839</v>
      </c>
      <c r="L11" s="67">
        <v>18981</v>
      </c>
      <c r="M11" s="67">
        <v>126078</v>
      </c>
      <c r="N11" s="67">
        <v>460712</v>
      </c>
      <c r="O11" s="67">
        <v>394183</v>
      </c>
      <c r="P11" s="67">
        <v>269965</v>
      </c>
      <c r="Q11" s="67">
        <v>151311</v>
      </c>
      <c r="R11" s="67">
        <v>60503</v>
      </c>
      <c r="S11" s="67">
        <v>35625</v>
      </c>
      <c r="T11" s="67">
        <v>25081</v>
      </c>
      <c r="U11" s="67">
        <v>6512</v>
      </c>
      <c r="V11" s="67">
        <f t="shared" si="11"/>
        <v>636122</v>
      </c>
      <c r="W11" s="68">
        <f t="shared" si="9"/>
        <v>0.28044690077434348</v>
      </c>
      <c r="X11" s="67">
        <v>26</v>
      </c>
      <c r="Y11" s="67">
        <v>24637</v>
      </c>
      <c r="Z11" s="67">
        <v>276385</v>
      </c>
      <c r="AA11" s="67">
        <v>272457</v>
      </c>
      <c r="AB11" s="67">
        <v>62617</v>
      </c>
      <c r="AD11" s="59">
        <v>2268244</v>
      </c>
    </row>
    <row r="12" spans="1:30" x14ac:dyDescent="0.45">
      <c r="A12" s="31" t="s">
        <v>16</v>
      </c>
      <c r="B12" s="30">
        <f t="shared" si="12"/>
        <v>2701750</v>
      </c>
      <c r="C12" s="32">
        <f>SUM(一般接種!D11+一般接種!G11+一般接種!J11+一般接種!M11+医療従事者等!C9)</f>
        <v>859271</v>
      </c>
      <c r="D12" s="32">
        <v>16315</v>
      </c>
      <c r="E12" s="73">
        <f t="shared" si="0"/>
        <v>0.88136869168992182</v>
      </c>
      <c r="F12" s="32">
        <f>SUM(一般接種!E11+一般接種!H11+一般接種!K11+一般接種!N11+医療従事者等!D9)</f>
        <v>849613</v>
      </c>
      <c r="G12" s="32">
        <v>15320</v>
      </c>
      <c r="H12" s="73">
        <f t="shared" si="7"/>
        <v>0.87231092713743064</v>
      </c>
      <c r="I12" s="29">
        <f t="shared" si="10"/>
        <v>730575</v>
      </c>
      <c r="J12" s="32">
        <v>5</v>
      </c>
      <c r="K12" s="73">
        <f t="shared" si="8"/>
        <v>0.76386137009275246</v>
      </c>
      <c r="L12" s="67">
        <v>4887</v>
      </c>
      <c r="M12" s="67">
        <v>29840</v>
      </c>
      <c r="N12" s="67">
        <v>127772</v>
      </c>
      <c r="O12" s="67">
        <v>229444</v>
      </c>
      <c r="P12" s="67">
        <v>189339</v>
      </c>
      <c r="Q12" s="67">
        <v>89893</v>
      </c>
      <c r="R12" s="67">
        <v>30904</v>
      </c>
      <c r="S12" s="67">
        <v>14012</v>
      </c>
      <c r="T12" s="67">
        <v>11802</v>
      </c>
      <c r="U12" s="67">
        <v>2682</v>
      </c>
      <c r="V12" s="67">
        <f t="shared" si="11"/>
        <v>262291</v>
      </c>
      <c r="W12" s="68">
        <f t="shared" si="9"/>
        <v>0.27424334782840537</v>
      </c>
      <c r="X12" s="67">
        <v>3</v>
      </c>
      <c r="Y12" s="67">
        <v>1518</v>
      </c>
      <c r="Z12" s="67">
        <v>58163</v>
      </c>
      <c r="AA12" s="67">
        <v>138787</v>
      </c>
      <c r="AB12" s="67">
        <v>63820</v>
      </c>
      <c r="AD12" s="59">
        <v>956417</v>
      </c>
    </row>
    <row r="13" spans="1:30" x14ac:dyDescent="0.45">
      <c r="A13" s="31" t="s">
        <v>17</v>
      </c>
      <c r="B13" s="30">
        <f t="shared" si="12"/>
        <v>2982098</v>
      </c>
      <c r="C13" s="32">
        <f>SUM(一般接種!D12+一般接種!G12+一般接種!J12+一般接種!M12+医療従事者等!C10)</f>
        <v>937258</v>
      </c>
      <c r="D13" s="32">
        <v>17323</v>
      </c>
      <c r="E13" s="73">
        <f t="shared" si="0"/>
        <v>0.87102106978413252</v>
      </c>
      <c r="F13" s="32">
        <f>SUM(一般接種!E12+一般接種!H12+一般接種!K12+一般接種!N12+医療従事者等!D10)</f>
        <v>927641</v>
      </c>
      <c r="G13" s="32">
        <v>16157</v>
      </c>
      <c r="H13" s="73">
        <f t="shared" si="7"/>
        <v>0.86301941851448227</v>
      </c>
      <c r="I13" s="29">
        <f t="shared" si="10"/>
        <v>781626</v>
      </c>
      <c r="J13" s="32">
        <v>37</v>
      </c>
      <c r="K13" s="73">
        <f t="shared" si="8"/>
        <v>0.74003107492541353</v>
      </c>
      <c r="L13" s="67">
        <v>9649</v>
      </c>
      <c r="M13" s="67">
        <v>34749</v>
      </c>
      <c r="N13" s="67">
        <v>192905</v>
      </c>
      <c r="O13" s="67">
        <v>270884</v>
      </c>
      <c r="P13" s="67">
        <v>142547</v>
      </c>
      <c r="Q13" s="67">
        <v>77144</v>
      </c>
      <c r="R13" s="67">
        <v>25827</v>
      </c>
      <c r="S13" s="67">
        <v>13618</v>
      </c>
      <c r="T13" s="67">
        <v>10570</v>
      </c>
      <c r="U13" s="67">
        <v>3733</v>
      </c>
      <c r="V13" s="67">
        <f t="shared" si="11"/>
        <v>335573</v>
      </c>
      <c r="W13" s="68">
        <f t="shared" si="9"/>
        <v>0.31773022382089028</v>
      </c>
      <c r="X13" s="67">
        <v>2</v>
      </c>
      <c r="Y13" s="67">
        <v>3617</v>
      </c>
      <c r="Z13" s="67">
        <v>100156</v>
      </c>
      <c r="AA13" s="67">
        <v>177212</v>
      </c>
      <c r="AB13" s="67">
        <v>54586</v>
      </c>
      <c r="AD13" s="59">
        <v>1056157</v>
      </c>
    </row>
    <row r="14" spans="1:30" x14ac:dyDescent="0.45">
      <c r="A14" s="31" t="s">
        <v>18</v>
      </c>
      <c r="B14" s="30">
        <f t="shared" si="12"/>
        <v>5048675</v>
      </c>
      <c r="C14" s="32">
        <f>SUM(一般接種!D13+一般接種!G13+一般接種!J13+一般接種!M13+医療従事者等!C11)</f>
        <v>1603449</v>
      </c>
      <c r="D14" s="32">
        <v>23303</v>
      </c>
      <c r="E14" s="73">
        <f t="shared" si="0"/>
        <v>0.85853003898344227</v>
      </c>
      <c r="F14" s="32">
        <f>SUM(一般接種!E13+一般接種!H13+一般接種!K13+一般接種!N13+医療従事者等!D11)</f>
        <v>1584192</v>
      </c>
      <c r="G14" s="32">
        <v>21700</v>
      </c>
      <c r="H14" s="73">
        <f t="shared" si="7"/>
        <v>0.84893821056492036</v>
      </c>
      <c r="I14" s="29">
        <f t="shared" si="10"/>
        <v>1325095</v>
      </c>
      <c r="J14" s="32">
        <v>82</v>
      </c>
      <c r="K14" s="73">
        <f t="shared" si="8"/>
        <v>0.71991035166596484</v>
      </c>
      <c r="L14" s="67">
        <v>19151</v>
      </c>
      <c r="M14" s="67">
        <v>75620</v>
      </c>
      <c r="N14" s="67">
        <v>346514</v>
      </c>
      <c r="O14" s="67">
        <v>419686</v>
      </c>
      <c r="P14" s="67">
        <v>237441</v>
      </c>
      <c r="Q14" s="67">
        <v>129150</v>
      </c>
      <c r="R14" s="67">
        <v>49870</v>
      </c>
      <c r="S14" s="67">
        <v>23688</v>
      </c>
      <c r="T14" s="67">
        <v>19185</v>
      </c>
      <c r="U14" s="67">
        <v>4790</v>
      </c>
      <c r="V14" s="67">
        <f t="shared" si="11"/>
        <v>535939</v>
      </c>
      <c r="W14" s="68">
        <f t="shared" si="9"/>
        <v>0.29118811208758372</v>
      </c>
      <c r="X14" s="67">
        <v>189</v>
      </c>
      <c r="Y14" s="67">
        <v>13237</v>
      </c>
      <c r="Z14" s="67">
        <v>199349</v>
      </c>
      <c r="AA14" s="67">
        <v>238914</v>
      </c>
      <c r="AB14" s="67">
        <v>84250</v>
      </c>
      <c r="AD14" s="59">
        <v>1840525</v>
      </c>
    </row>
    <row r="15" spans="1:30" x14ac:dyDescent="0.45">
      <c r="A15" s="31" t="s">
        <v>19</v>
      </c>
      <c r="B15" s="30">
        <f t="shared" si="12"/>
        <v>7763359</v>
      </c>
      <c r="C15" s="32">
        <f>SUM(一般接種!D14+一般接種!G14+一般接種!J14+一般接種!M14+医療従事者等!C12)</f>
        <v>2487540</v>
      </c>
      <c r="D15" s="32">
        <v>40189</v>
      </c>
      <c r="E15" s="73">
        <f t="shared" si="0"/>
        <v>0.84672467992031486</v>
      </c>
      <c r="F15" s="32">
        <f>SUM(一般接種!E14+一般接種!H14+一般接種!K14+一般接種!N14+医療従事者等!D12)</f>
        <v>2454218</v>
      </c>
      <c r="G15" s="32">
        <v>37788</v>
      </c>
      <c r="H15" s="73">
        <f t="shared" si="7"/>
        <v>0.83602675639899893</v>
      </c>
      <c r="I15" s="29">
        <f t="shared" si="10"/>
        <v>2001588</v>
      </c>
      <c r="J15" s="32">
        <v>46</v>
      </c>
      <c r="K15" s="73">
        <f t="shared" si="8"/>
        <v>0.69248547073838884</v>
      </c>
      <c r="L15" s="67">
        <v>21300</v>
      </c>
      <c r="M15" s="67">
        <v>142208</v>
      </c>
      <c r="N15" s="67">
        <v>555788</v>
      </c>
      <c r="O15" s="67">
        <v>593345</v>
      </c>
      <c r="P15" s="67">
        <v>347197</v>
      </c>
      <c r="Q15" s="67">
        <v>181652</v>
      </c>
      <c r="R15" s="67">
        <v>71426</v>
      </c>
      <c r="S15" s="67">
        <v>42169</v>
      </c>
      <c r="T15" s="67">
        <v>37671</v>
      </c>
      <c r="U15" s="67">
        <v>8832</v>
      </c>
      <c r="V15" s="67">
        <f t="shared" si="11"/>
        <v>820013</v>
      </c>
      <c r="W15" s="68">
        <f t="shared" si="9"/>
        <v>0.28370480775152279</v>
      </c>
      <c r="X15" s="67">
        <v>91</v>
      </c>
      <c r="Y15" s="67">
        <v>26731</v>
      </c>
      <c r="Z15" s="67">
        <v>335668</v>
      </c>
      <c r="AA15" s="67">
        <v>367750</v>
      </c>
      <c r="AB15" s="67">
        <v>89773</v>
      </c>
      <c r="AD15" s="59">
        <v>2890374</v>
      </c>
    </row>
    <row r="16" spans="1:30" x14ac:dyDescent="0.45">
      <c r="A16" s="33" t="s">
        <v>20</v>
      </c>
      <c r="B16" s="30">
        <f t="shared" si="12"/>
        <v>5118371</v>
      </c>
      <c r="C16" s="32">
        <f>SUM(一般接種!D15+一般接種!G15+一般接種!J15+一般接種!M15+医療従事者等!C13)</f>
        <v>1642332</v>
      </c>
      <c r="D16" s="32">
        <v>26922</v>
      </c>
      <c r="E16" s="73">
        <f t="shared" si="0"/>
        <v>0.83161689643154446</v>
      </c>
      <c r="F16" s="32">
        <f>SUM(一般接種!E15+一般接種!H15+一般接種!K15+一般接種!N15+医療従事者等!D13)</f>
        <v>1621976</v>
      </c>
      <c r="G16" s="32">
        <v>25374</v>
      </c>
      <c r="H16" s="73">
        <f t="shared" si="7"/>
        <v>0.82193449345763403</v>
      </c>
      <c r="I16" s="29">
        <f t="shared" si="10"/>
        <v>1334359</v>
      </c>
      <c r="J16" s="32">
        <v>41</v>
      </c>
      <c r="K16" s="73">
        <f t="shared" si="8"/>
        <v>0.68691006865919213</v>
      </c>
      <c r="L16" s="67">
        <v>14859</v>
      </c>
      <c r="M16" s="67">
        <v>72363</v>
      </c>
      <c r="N16" s="67">
        <v>367266</v>
      </c>
      <c r="O16" s="67">
        <v>348264</v>
      </c>
      <c r="P16" s="67">
        <v>253905</v>
      </c>
      <c r="Q16" s="67">
        <v>148068</v>
      </c>
      <c r="R16" s="67">
        <v>63682</v>
      </c>
      <c r="S16" s="67">
        <v>33478</v>
      </c>
      <c r="T16" s="67">
        <v>26075</v>
      </c>
      <c r="U16" s="67">
        <v>6399</v>
      </c>
      <c r="V16" s="67">
        <f t="shared" si="11"/>
        <v>519704</v>
      </c>
      <c r="W16" s="68">
        <f t="shared" si="9"/>
        <v>0.26754485086947544</v>
      </c>
      <c r="X16" s="67">
        <v>250</v>
      </c>
      <c r="Y16" s="67">
        <v>9115</v>
      </c>
      <c r="Z16" s="67">
        <v>219727</v>
      </c>
      <c r="AA16" s="67">
        <v>231260</v>
      </c>
      <c r="AB16" s="67">
        <v>59352</v>
      </c>
      <c r="AD16" s="59">
        <v>1942493</v>
      </c>
    </row>
    <row r="17" spans="1:30" x14ac:dyDescent="0.45">
      <c r="A17" s="31" t="s">
        <v>21</v>
      </c>
      <c r="B17" s="30">
        <f t="shared" si="12"/>
        <v>5037755</v>
      </c>
      <c r="C17" s="32">
        <f>SUM(一般接種!D16+一般接種!G16+一般接種!J16+一般接種!M16+医療従事者等!C14)</f>
        <v>1620694</v>
      </c>
      <c r="D17" s="32">
        <v>27195</v>
      </c>
      <c r="E17" s="73">
        <f t="shared" si="0"/>
        <v>0.81988374982699341</v>
      </c>
      <c r="F17" s="32">
        <f>SUM(一般接種!E16+一般接種!H16+一般接種!K16+一般接種!N16+医療従事者等!D14)</f>
        <v>1595612</v>
      </c>
      <c r="G17" s="32">
        <v>25656</v>
      </c>
      <c r="H17" s="73">
        <f t="shared" si="7"/>
        <v>0.80777045504477074</v>
      </c>
      <c r="I17" s="29">
        <f t="shared" si="10"/>
        <v>1305093</v>
      </c>
      <c r="J17" s="32">
        <v>44</v>
      </c>
      <c r="K17" s="73">
        <f t="shared" si="8"/>
        <v>0.67147106325637351</v>
      </c>
      <c r="L17" s="67">
        <v>16396</v>
      </c>
      <c r="M17" s="67">
        <v>72390</v>
      </c>
      <c r="N17" s="67">
        <v>402756</v>
      </c>
      <c r="O17" s="67">
        <v>435750</v>
      </c>
      <c r="P17" s="67">
        <v>217810</v>
      </c>
      <c r="Q17" s="67">
        <v>78429</v>
      </c>
      <c r="R17" s="67">
        <v>38076</v>
      </c>
      <c r="S17" s="67">
        <v>17337</v>
      </c>
      <c r="T17" s="67">
        <v>19947</v>
      </c>
      <c r="U17" s="67">
        <v>6202</v>
      </c>
      <c r="V17" s="67">
        <f t="shared" si="11"/>
        <v>516356</v>
      </c>
      <c r="W17" s="68">
        <f t="shared" si="9"/>
        <v>0.26567440175718149</v>
      </c>
      <c r="X17" s="67">
        <v>53</v>
      </c>
      <c r="Y17" s="67">
        <v>7103</v>
      </c>
      <c r="Z17" s="67">
        <v>196074</v>
      </c>
      <c r="AA17" s="67">
        <v>242446</v>
      </c>
      <c r="AB17" s="67">
        <v>70680</v>
      </c>
      <c r="AD17" s="59">
        <v>1943567</v>
      </c>
    </row>
    <row r="18" spans="1:30" x14ac:dyDescent="0.45">
      <c r="A18" s="31" t="s">
        <v>22</v>
      </c>
      <c r="B18" s="30">
        <f t="shared" si="12"/>
        <v>18872914</v>
      </c>
      <c r="C18" s="32">
        <f>SUM(一般接種!D17+一般接種!G17+一般接種!J17+一般接種!M17+医療従事者等!C15)</f>
        <v>6163061</v>
      </c>
      <c r="D18" s="32">
        <v>79151</v>
      </c>
      <c r="E18" s="73">
        <f t="shared" si="0"/>
        <v>0.82372955708310935</v>
      </c>
      <c r="F18" s="32">
        <f>SUM(一般接種!E17+一般接種!H17+一般接種!K17+一般接種!N17+医療従事者等!D15)</f>
        <v>6073008</v>
      </c>
      <c r="G18" s="32">
        <v>74099</v>
      </c>
      <c r="H18" s="73">
        <f t="shared" si="7"/>
        <v>0.81222086677019856</v>
      </c>
      <c r="I18" s="29">
        <f t="shared" si="10"/>
        <v>4854050</v>
      </c>
      <c r="J18" s="32">
        <v>132</v>
      </c>
      <c r="K18" s="73">
        <f t="shared" si="8"/>
        <v>0.65719508083744371</v>
      </c>
      <c r="L18" s="67">
        <v>50609</v>
      </c>
      <c r="M18" s="67">
        <v>272960</v>
      </c>
      <c r="N18" s="67">
        <v>1320076</v>
      </c>
      <c r="O18" s="67">
        <v>1420492</v>
      </c>
      <c r="P18" s="67">
        <v>839513</v>
      </c>
      <c r="Q18" s="67">
        <v>479110</v>
      </c>
      <c r="R18" s="67">
        <v>202798</v>
      </c>
      <c r="S18" s="67">
        <v>130717</v>
      </c>
      <c r="T18" s="67">
        <v>114301</v>
      </c>
      <c r="U18" s="67">
        <v>23474</v>
      </c>
      <c r="V18" s="67">
        <f t="shared" si="11"/>
        <v>1782795</v>
      </c>
      <c r="W18" s="68">
        <f t="shared" si="9"/>
        <v>0.2413811078270359</v>
      </c>
      <c r="X18" s="67">
        <v>227</v>
      </c>
      <c r="Y18" s="67">
        <v>45082</v>
      </c>
      <c r="Z18" s="67">
        <v>706688</v>
      </c>
      <c r="AA18" s="67">
        <v>842545</v>
      </c>
      <c r="AB18" s="67">
        <v>188253</v>
      </c>
      <c r="AD18" s="59">
        <v>7385810</v>
      </c>
    </row>
    <row r="19" spans="1:30" x14ac:dyDescent="0.45">
      <c r="A19" s="31" t="s">
        <v>23</v>
      </c>
      <c r="B19" s="30">
        <f t="shared" si="12"/>
        <v>16273064</v>
      </c>
      <c r="C19" s="32">
        <f>SUM(一般接種!D18+一般接種!G18+一般接種!J18+一般接種!M18+医療従事者等!C16)</f>
        <v>5262427</v>
      </c>
      <c r="D19" s="32">
        <v>72115</v>
      </c>
      <c r="E19" s="73">
        <f t="shared" si="0"/>
        <v>0.82244639802016251</v>
      </c>
      <c r="F19" s="32">
        <f>SUM(一般接種!E18+一般接種!H18+一般接種!K18+一般接種!N18+医療従事者等!D16)</f>
        <v>5197298</v>
      </c>
      <c r="G19" s="32">
        <v>68148</v>
      </c>
      <c r="H19" s="73">
        <f t="shared" si="7"/>
        <v>0.81275479054151589</v>
      </c>
      <c r="I19" s="29">
        <f t="shared" si="10"/>
        <v>4221543</v>
      </c>
      <c r="J19" s="32">
        <v>218</v>
      </c>
      <c r="K19" s="73">
        <f t="shared" si="8"/>
        <v>0.66890266733916237</v>
      </c>
      <c r="L19" s="67">
        <v>43685</v>
      </c>
      <c r="M19" s="67">
        <v>215143</v>
      </c>
      <c r="N19" s="67">
        <v>1090939</v>
      </c>
      <c r="O19" s="67">
        <v>1327558</v>
      </c>
      <c r="P19" s="67">
        <v>756941</v>
      </c>
      <c r="Q19" s="67">
        <v>394909</v>
      </c>
      <c r="R19" s="67">
        <v>169990</v>
      </c>
      <c r="S19" s="67">
        <v>115266</v>
      </c>
      <c r="T19" s="67">
        <v>87856</v>
      </c>
      <c r="U19" s="67">
        <v>19256</v>
      </c>
      <c r="V19" s="67">
        <f t="shared" si="11"/>
        <v>1591796</v>
      </c>
      <c r="W19" s="68">
        <f t="shared" si="9"/>
        <v>0.25223279189823322</v>
      </c>
      <c r="X19" s="67">
        <v>253</v>
      </c>
      <c r="Y19" s="67">
        <v>35596</v>
      </c>
      <c r="Z19" s="67">
        <v>641637</v>
      </c>
      <c r="AA19" s="67">
        <v>736637</v>
      </c>
      <c r="AB19" s="67">
        <v>177673</v>
      </c>
      <c r="AD19" s="59">
        <v>6310821</v>
      </c>
    </row>
    <row r="20" spans="1:30" x14ac:dyDescent="0.45">
      <c r="A20" s="31" t="s">
        <v>24</v>
      </c>
      <c r="B20" s="30">
        <f t="shared" si="12"/>
        <v>34376376</v>
      </c>
      <c r="C20" s="32">
        <f>SUM(一般接種!D19+一般接種!G19+一般接種!J19+一般接種!M19+医療従事者等!C17)</f>
        <v>11350848</v>
      </c>
      <c r="D20" s="32">
        <v>172776</v>
      </c>
      <c r="E20" s="73">
        <f t="shared" si="0"/>
        <v>0.81030837841722958</v>
      </c>
      <c r="F20" s="32">
        <f>SUM(一般接種!E19+一般接種!H19+一般接種!K19+一般接種!N19+医療従事者等!D17)</f>
        <v>11204288</v>
      </c>
      <c r="G20" s="32">
        <v>162506</v>
      </c>
      <c r="H20" s="73">
        <f t="shared" si="7"/>
        <v>0.80042859513309217</v>
      </c>
      <c r="I20" s="29">
        <f t="shared" si="10"/>
        <v>8780488</v>
      </c>
      <c r="J20" s="32">
        <v>568</v>
      </c>
      <c r="K20" s="73">
        <f t="shared" si="8"/>
        <v>0.63646420758722988</v>
      </c>
      <c r="L20" s="67">
        <v>105351</v>
      </c>
      <c r="M20" s="67">
        <v>616818</v>
      </c>
      <c r="N20" s="67">
        <v>2644457</v>
      </c>
      <c r="O20" s="67">
        <v>2947520</v>
      </c>
      <c r="P20" s="67">
        <v>1271462</v>
      </c>
      <c r="Q20" s="67">
        <v>519581</v>
      </c>
      <c r="R20" s="67">
        <v>237317</v>
      </c>
      <c r="S20" s="67">
        <v>231574</v>
      </c>
      <c r="T20" s="67">
        <v>175033</v>
      </c>
      <c r="U20" s="67">
        <v>31375</v>
      </c>
      <c r="V20" s="67">
        <f t="shared" si="11"/>
        <v>3040752</v>
      </c>
      <c r="W20" s="68">
        <f t="shared" si="9"/>
        <v>0.22042681620667209</v>
      </c>
      <c r="X20" s="67">
        <v>1401</v>
      </c>
      <c r="Y20" s="67">
        <v>145504</v>
      </c>
      <c r="Z20" s="67">
        <v>1521862</v>
      </c>
      <c r="AA20" s="67">
        <v>1198236</v>
      </c>
      <c r="AB20" s="67">
        <v>173749</v>
      </c>
      <c r="AD20" s="59">
        <v>13794837</v>
      </c>
    </row>
    <row r="21" spans="1:30" x14ac:dyDescent="0.45">
      <c r="A21" s="31" t="s">
        <v>25</v>
      </c>
      <c r="B21" s="30">
        <f t="shared" si="12"/>
        <v>23404411</v>
      </c>
      <c r="C21" s="32">
        <f>SUM(一般接種!D20+一般接種!G20+一般接種!J20+一般接種!M20+医療従事者等!C18)</f>
        <v>7648966</v>
      </c>
      <c r="D21" s="32">
        <v>121546</v>
      </c>
      <c r="E21" s="73">
        <f t="shared" si="0"/>
        <v>0.81685321466490379</v>
      </c>
      <c r="F21" s="32">
        <f>SUM(一般接種!E20+一般接種!H20+一般接種!K20+一般接種!N20+医療従事者等!D18)</f>
        <v>7556653</v>
      </c>
      <c r="G21" s="32">
        <v>114415</v>
      </c>
      <c r="H21" s="73">
        <f t="shared" si="7"/>
        <v>0.80760951755067523</v>
      </c>
      <c r="I21" s="29">
        <f t="shared" si="10"/>
        <v>5982545</v>
      </c>
      <c r="J21" s="32">
        <v>284</v>
      </c>
      <c r="K21" s="73">
        <f t="shared" si="8"/>
        <v>0.64917715881596638</v>
      </c>
      <c r="L21" s="67">
        <v>51965</v>
      </c>
      <c r="M21" s="67">
        <v>308827</v>
      </c>
      <c r="N21" s="67">
        <v>1462340</v>
      </c>
      <c r="O21" s="67">
        <v>2068012</v>
      </c>
      <c r="P21" s="67">
        <v>1104444</v>
      </c>
      <c r="Q21" s="67">
        <v>478816</v>
      </c>
      <c r="R21" s="67">
        <v>191774</v>
      </c>
      <c r="S21" s="67">
        <v>162784</v>
      </c>
      <c r="T21" s="67">
        <v>124688</v>
      </c>
      <c r="U21" s="67">
        <v>28895</v>
      </c>
      <c r="V21" s="67">
        <f t="shared" si="11"/>
        <v>2216247</v>
      </c>
      <c r="W21" s="68">
        <f t="shared" si="9"/>
        <v>0.24050052826087145</v>
      </c>
      <c r="X21" s="67">
        <v>678</v>
      </c>
      <c r="Y21" s="67">
        <v>47819</v>
      </c>
      <c r="Z21" s="67">
        <v>895837</v>
      </c>
      <c r="AA21" s="67">
        <v>1042667</v>
      </c>
      <c r="AB21" s="67">
        <v>229246</v>
      </c>
      <c r="AD21" s="59">
        <v>9215144</v>
      </c>
    </row>
    <row r="22" spans="1:30" x14ac:dyDescent="0.45">
      <c r="A22" s="31" t="s">
        <v>26</v>
      </c>
      <c r="B22" s="30">
        <f t="shared" si="12"/>
        <v>6059190</v>
      </c>
      <c r="C22" s="32">
        <f>SUM(一般接種!D21+一般接種!G21+一般接種!J21+一般接種!M21+医療従事者等!C19)</f>
        <v>1912399</v>
      </c>
      <c r="D22" s="32">
        <v>29286</v>
      </c>
      <c r="E22" s="73">
        <f t="shared" si="0"/>
        <v>0.86054717096670708</v>
      </c>
      <c r="F22" s="32">
        <f>SUM(一般接種!E21+一般接種!H21+一般接種!K21+一般接種!N21+医療従事者等!D19)</f>
        <v>1881484</v>
      </c>
      <c r="G22" s="32">
        <v>27429</v>
      </c>
      <c r="H22" s="73">
        <f t="shared" si="7"/>
        <v>0.84726821229882543</v>
      </c>
      <c r="I22" s="29">
        <f t="shared" si="10"/>
        <v>1603671</v>
      </c>
      <c r="J22" s="32">
        <v>4</v>
      </c>
      <c r="K22" s="73">
        <f t="shared" si="8"/>
        <v>0.73284561256954106</v>
      </c>
      <c r="L22" s="67">
        <v>16834</v>
      </c>
      <c r="M22" s="67">
        <v>65146</v>
      </c>
      <c r="N22" s="67">
        <v>344212</v>
      </c>
      <c r="O22" s="67">
        <v>568166</v>
      </c>
      <c r="P22" s="67">
        <v>356836</v>
      </c>
      <c r="Q22" s="67">
        <v>150126</v>
      </c>
      <c r="R22" s="67">
        <v>50206</v>
      </c>
      <c r="S22" s="67">
        <v>28412</v>
      </c>
      <c r="T22" s="67">
        <v>19334</v>
      </c>
      <c r="U22" s="67">
        <v>4399</v>
      </c>
      <c r="V22" s="67">
        <f t="shared" si="11"/>
        <v>661636</v>
      </c>
      <c r="W22" s="68">
        <f t="shared" si="9"/>
        <v>0.3023551895237982</v>
      </c>
      <c r="X22" s="67">
        <v>9</v>
      </c>
      <c r="Y22" s="67">
        <v>6127</v>
      </c>
      <c r="Z22" s="67">
        <v>190162</v>
      </c>
      <c r="AA22" s="67">
        <v>355558</v>
      </c>
      <c r="AB22" s="67">
        <v>109780</v>
      </c>
      <c r="AD22" s="59">
        <v>2188274</v>
      </c>
    </row>
    <row r="23" spans="1:30" x14ac:dyDescent="0.45">
      <c r="A23" s="31" t="s">
        <v>27</v>
      </c>
      <c r="B23" s="30">
        <f t="shared" si="12"/>
        <v>2822497</v>
      </c>
      <c r="C23" s="32">
        <f>SUM(一般接種!D22+一般接種!G22+一般接種!J22+一般接種!M22+医療従事者等!C20)</f>
        <v>900311</v>
      </c>
      <c r="D23" s="32">
        <v>14202</v>
      </c>
      <c r="E23" s="73">
        <f t="shared" si="0"/>
        <v>0.85426210859170137</v>
      </c>
      <c r="F23" s="32">
        <f>SUM(一般接種!E22+一般接種!H22+一般接種!K22+一般接種!N22+医療従事者等!D20)</f>
        <v>892361</v>
      </c>
      <c r="G23" s="32">
        <v>13292</v>
      </c>
      <c r="H23" s="73">
        <f t="shared" si="7"/>
        <v>0.84747512725590002</v>
      </c>
      <c r="I23" s="29">
        <f t="shared" si="10"/>
        <v>722184</v>
      </c>
      <c r="J23" s="32">
        <v>10</v>
      </c>
      <c r="K23" s="73">
        <f t="shared" si="8"/>
        <v>0.69621895727286753</v>
      </c>
      <c r="L23" s="67">
        <v>10220</v>
      </c>
      <c r="M23" s="67">
        <v>39387</v>
      </c>
      <c r="N23" s="67">
        <v>213136</v>
      </c>
      <c r="O23" s="67">
        <v>219806</v>
      </c>
      <c r="P23" s="67">
        <v>127801</v>
      </c>
      <c r="Q23" s="67">
        <v>63105</v>
      </c>
      <c r="R23" s="67">
        <v>20069</v>
      </c>
      <c r="S23" s="67">
        <v>13755</v>
      </c>
      <c r="T23" s="67">
        <v>11752</v>
      </c>
      <c r="U23" s="67">
        <v>3153</v>
      </c>
      <c r="V23" s="67">
        <f t="shared" si="11"/>
        <v>307641</v>
      </c>
      <c r="W23" s="68">
        <f t="shared" si="9"/>
        <v>0.29658433595557609</v>
      </c>
      <c r="X23" s="67">
        <v>104</v>
      </c>
      <c r="Y23" s="67">
        <v>3819</v>
      </c>
      <c r="Z23" s="67">
        <v>125932</v>
      </c>
      <c r="AA23" s="67">
        <v>141595</v>
      </c>
      <c r="AB23" s="67">
        <v>36191</v>
      </c>
      <c r="AD23" s="59">
        <v>1037280</v>
      </c>
    </row>
    <row r="24" spans="1:30" x14ac:dyDescent="0.45">
      <c r="A24" s="31" t="s">
        <v>28</v>
      </c>
      <c r="B24" s="30">
        <f t="shared" si="12"/>
        <v>2906139</v>
      </c>
      <c r="C24" s="32">
        <f>SUM(一般接種!D23+一般接種!G23+一般接種!J23+一般接種!M23+医療従事者等!C21)</f>
        <v>941679</v>
      </c>
      <c r="D24" s="32">
        <v>13995</v>
      </c>
      <c r="E24" s="73">
        <f t="shared" si="0"/>
        <v>0.82497392176618789</v>
      </c>
      <c r="F24" s="32">
        <f>SUM(一般接種!E23+一般接種!H23+一般接種!K23+一般接種!N23+医療従事者等!D21)</f>
        <v>930454</v>
      </c>
      <c r="G24" s="32">
        <v>13218</v>
      </c>
      <c r="H24" s="73">
        <f t="shared" si="7"/>
        <v>0.8156826894773771</v>
      </c>
      <c r="I24" s="29">
        <f t="shared" si="10"/>
        <v>743893</v>
      </c>
      <c r="J24" s="32">
        <v>53</v>
      </c>
      <c r="K24" s="73">
        <f t="shared" si="8"/>
        <v>0.66148451624320481</v>
      </c>
      <c r="L24" s="67">
        <v>9379</v>
      </c>
      <c r="M24" s="67">
        <v>55491</v>
      </c>
      <c r="N24" s="67">
        <v>204857</v>
      </c>
      <c r="O24" s="67">
        <v>217002</v>
      </c>
      <c r="P24" s="67">
        <v>131555</v>
      </c>
      <c r="Q24" s="67">
        <v>68176</v>
      </c>
      <c r="R24" s="67">
        <v>26885</v>
      </c>
      <c r="S24" s="67">
        <v>13884</v>
      </c>
      <c r="T24" s="67">
        <v>13170</v>
      </c>
      <c r="U24" s="67">
        <v>3494</v>
      </c>
      <c r="V24" s="67">
        <f t="shared" si="11"/>
        <v>290113</v>
      </c>
      <c r="W24" s="68">
        <f t="shared" si="9"/>
        <v>0.25799265629821583</v>
      </c>
      <c r="X24" s="67">
        <v>39</v>
      </c>
      <c r="Y24" s="67">
        <v>6874</v>
      </c>
      <c r="Z24" s="67">
        <v>103600</v>
      </c>
      <c r="AA24" s="67">
        <v>139903</v>
      </c>
      <c r="AB24" s="67">
        <v>39697</v>
      </c>
      <c r="AD24" s="59">
        <v>1124501</v>
      </c>
    </row>
    <row r="25" spans="1:30" x14ac:dyDescent="0.45">
      <c r="A25" s="31" t="s">
        <v>29</v>
      </c>
      <c r="B25" s="30">
        <f t="shared" si="12"/>
        <v>2009009</v>
      </c>
      <c r="C25" s="32">
        <f>SUM(一般接種!D24+一般接種!G24+一般接種!J24+一般接種!M24+医療従事者等!C22)</f>
        <v>650258</v>
      </c>
      <c r="D25" s="32">
        <v>8951</v>
      </c>
      <c r="E25" s="73">
        <f t="shared" si="0"/>
        <v>0.83552689864347252</v>
      </c>
      <c r="F25" s="32">
        <f>SUM(一般接種!E24+一般接種!H24+一般接種!K24+一般接種!N24+医療従事者等!D22)</f>
        <v>643642</v>
      </c>
      <c r="G25" s="32">
        <v>8330</v>
      </c>
      <c r="H25" s="73">
        <f t="shared" si="7"/>
        <v>0.82771631220457875</v>
      </c>
      <c r="I25" s="29">
        <f t="shared" si="10"/>
        <v>519211</v>
      </c>
      <c r="J25" s="32">
        <v>48</v>
      </c>
      <c r="K25" s="73">
        <f t="shared" si="8"/>
        <v>0.67639157420773688</v>
      </c>
      <c r="L25" s="67">
        <v>7676</v>
      </c>
      <c r="M25" s="67">
        <v>32414</v>
      </c>
      <c r="N25" s="67">
        <v>143808</v>
      </c>
      <c r="O25" s="67">
        <v>172185</v>
      </c>
      <c r="P25" s="67">
        <v>92089</v>
      </c>
      <c r="Q25" s="67">
        <v>34605</v>
      </c>
      <c r="R25" s="67">
        <v>15975</v>
      </c>
      <c r="S25" s="67">
        <v>10587</v>
      </c>
      <c r="T25" s="67">
        <v>8384</v>
      </c>
      <c r="U25" s="67">
        <v>1488</v>
      </c>
      <c r="V25" s="67">
        <f t="shared" si="11"/>
        <v>195898</v>
      </c>
      <c r="W25" s="68">
        <f t="shared" si="9"/>
        <v>0.25522573181090957</v>
      </c>
      <c r="X25" s="67">
        <v>146</v>
      </c>
      <c r="Y25" s="67">
        <v>3811</v>
      </c>
      <c r="Z25" s="67">
        <v>69351</v>
      </c>
      <c r="AA25" s="67">
        <v>100938</v>
      </c>
      <c r="AB25" s="67">
        <v>21652</v>
      </c>
      <c r="AD25" s="59">
        <v>767548</v>
      </c>
    </row>
    <row r="26" spans="1:30" x14ac:dyDescent="0.45">
      <c r="A26" s="31" t="s">
        <v>30</v>
      </c>
      <c r="B26" s="30">
        <f t="shared" si="12"/>
        <v>2134635</v>
      </c>
      <c r="C26" s="32">
        <f>SUM(一般接種!D25+一般接種!G25+一般接種!J25+一般接種!M25+医療従事者等!C23)</f>
        <v>684900</v>
      </c>
      <c r="D26" s="32">
        <v>10339</v>
      </c>
      <c r="E26" s="73">
        <f t="shared" si="0"/>
        <v>0.82643393843164492</v>
      </c>
      <c r="F26" s="32">
        <f>SUM(一般接種!E25+一般接種!H25+一般接種!K25+一般接種!N25+医療従事者等!D23)</f>
        <v>676570</v>
      </c>
      <c r="G26" s="32">
        <v>9662</v>
      </c>
      <c r="H26" s="73">
        <f t="shared" si="7"/>
        <v>0.81705791620264356</v>
      </c>
      <c r="I26" s="29">
        <f t="shared" si="10"/>
        <v>546689</v>
      </c>
      <c r="J26" s="32">
        <v>6</v>
      </c>
      <c r="K26" s="73">
        <f t="shared" si="8"/>
        <v>0.66976505425547428</v>
      </c>
      <c r="L26" s="67">
        <v>6872</v>
      </c>
      <c r="M26" s="67">
        <v>38037</v>
      </c>
      <c r="N26" s="67">
        <v>169312</v>
      </c>
      <c r="O26" s="67">
        <v>165336</v>
      </c>
      <c r="P26" s="67">
        <v>96491</v>
      </c>
      <c r="Q26" s="67">
        <v>34691</v>
      </c>
      <c r="R26" s="67">
        <v>12464</v>
      </c>
      <c r="S26" s="67">
        <v>13006</v>
      </c>
      <c r="T26" s="67">
        <v>8824</v>
      </c>
      <c r="U26" s="67">
        <v>1656</v>
      </c>
      <c r="V26" s="67">
        <f t="shared" si="11"/>
        <v>226476</v>
      </c>
      <c r="W26" s="68">
        <f t="shared" si="9"/>
        <v>0.27746557040837705</v>
      </c>
      <c r="X26" s="67">
        <v>117</v>
      </c>
      <c r="Y26" s="67">
        <v>6418</v>
      </c>
      <c r="Z26" s="67">
        <v>90141</v>
      </c>
      <c r="AA26" s="67">
        <v>109963</v>
      </c>
      <c r="AB26" s="67">
        <v>19837</v>
      </c>
      <c r="AD26" s="59">
        <v>816231</v>
      </c>
    </row>
    <row r="27" spans="1:30" x14ac:dyDescent="0.45">
      <c r="A27" s="31" t="s">
        <v>31</v>
      </c>
      <c r="B27" s="30">
        <f t="shared" si="12"/>
        <v>5526043</v>
      </c>
      <c r="C27" s="32">
        <f>SUM(一般接種!D26+一般接種!G26+一般接種!J26+一般接種!M26+医療従事者等!C24)</f>
        <v>1739494</v>
      </c>
      <c r="D27" s="32">
        <v>29843</v>
      </c>
      <c r="E27" s="73">
        <f t="shared" si="0"/>
        <v>0.8313425665234131</v>
      </c>
      <c r="F27" s="32">
        <f>SUM(一般接種!E26+一般接種!H26+一般接種!K26+一般接種!N26+医療従事者等!D24)</f>
        <v>1716774</v>
      </c>
      <c r="G27" s="32">
        <v>28151</v>
      </c>
      <c r="H27" s="73">
        <f t="shared" si="7"/>
        <v>0.82111739689004681</v>
      </c>
      <c r="I27" s="29">
        <f t="shared" si="10"/>
        <v>1439732</v>
      </c>
      <c r="J27" s="32">
        <v>19</v>
      </c>
      <c r="K27" s="73">
        <f t="shared" si="8"/>
        <v>0.70008130342223218</v>
      </c>
      <c r="L27" s="67">
        <v>14392</v>
      </c>
      <c r="M27" s="67">
        <v>69429</v>
      </c>
      <c r="N27" s="67">
        <v>457881</v>
      </c>
      <c r="O27" s="67">
        <v>433208</v>
      </c>
      <c r="P27" s="67">
        <v>235749</v>
      </c>
      <c r="Q27" s="67">
        <v>123351</v>
      </c>
      <c r="R27" s="67">
        <v>48370</v>
      </c>
      <c r="S27" s="67">
        <v>27748</v>
      </c>
      <c r="T27" s="67">
        <v>24121</v>
      </c>
      <c r="U27" s="67">
        <v>5483</v>
      </c>
      <c r="V27" s="67">
        <f t="shared" si="11"/>
        <v>630043</v>
      </c>
      <c r="W27" s="68">
        <f t="shared" si="9"/>
        <v>0.30636753620482238</v>
      </c>
      <c r="X27" s="67">
        <v>13</v>
      </c>
      <c r="Y27" s="67">
        <v>6595</v>
      </c>
      <c r="Z27" s="67">
        <v>257488</v>
      </c>
      <c r="AA27" s="67">
        <v>305615</v>
      </c>
      <c r="AB27" s="67">
        <v>60332</v>
      </c>
      <c r="AD27" s="59">
        <v>2056494</v>
      </c>
    </row>
    <row r="28" spans="1:30" x14ac:dyDescent="0.45">
      <c r="A28" s="31" t="s">
        <v>32</v>
      </c>
      <c r="B28" s="30">
        <f t="shared" si="12"/>
        <v>5277727</v>
      </c>
      <c r="C28" s="32">
        <f>SUM(一般接種!D27+一般接種!G27+一般接種!J27+一般接種!M27+医療従事者等!C25)</f>
        <v>1674539</v>
      </c>
      <c r="D28" s="32">
        <v>25367</v>
      </c>
      <c r="E28" s="73">
        <f t="shared" si="0"/>
        <v>0.8259881148249153</v>
      </c>
      <c r="F28" s="32">
        <f>SUM(一般接種!E27+一般接種!H27+一般接種!K27+一般接種!N27+医療従事者等!D25)</f>
        <v>1660402</v>
      </c>
      <c r="G28" s="32">
        <v>23869</v>
      </c>
      <c r="H28" s="73">
        <f t="shared" si="7"/>
        <v>0.81965786923302308</v>
      </c>
      <c r="I28" s="29">
        <f t="shared" si="10"/>
        <v>1350475</v>
      </c>
      <c r="J28" s="32">
        <v>45</v>
      </c>
      <c r="K28" s="73">
        <f t="shared" si="8"/>
        <v>0.67636312640707597</v>
      </c>
      <c r="L28" s="67">
        <v>15513</v>
      </c>
      <c r="M28" s="67">
        <v>85363</v>
      </c>
      <c r="N28" s="67">
        <v>466913</v>
      </c>
      <c r="O28" s="67">
        <v>403713</v>
      </c>
      <c r="P28" s="67">
        <v>192506</v>
      </c>
      <c r="Q28" s="67">
        <v>97955</v>
      </c>
      <c r="R28" s="67">
        <v>38056</v>
      </c>
      <c r="S28" s="67">
        <v>22412</v>
      </c>
      <c r="T28" s="67">
        <v>22600</v>
      </c>
      <c r="U28" s="67">
        <v>5444</v>
      </c>
      <c r="V28" s="67">
        <f t="shared" si="11"/>
        <v>592311</v>
      </c>
      <c r="W28" s="68">
        <f t="shared" si="9"/>
        <v>0.29665907878623965</v>
      </c>
      <c r="X28" s="67">
        <v>43</v>
      </c>
      <c r="Y28" s="67">
        <v>9430</v>
      </c>
      <c r="Z28" s="67">
        <v>257410</v>
      </c>
      <c r="AA28" s="67">
        <v>275055</v>
      </c>
      <c r="AB28" s="67">
        <v>50373</v>
      </c>
      <c r="AD28" s="59">
        <v>1996605</v>
      </c>
    </row>
    <row r="29" spans="1:30" x14ac:dyDescent="0.45">
      <c r="A29" s="31" t="s">
        <v>33</v>
      </c>
      <c r="B29" s="30">
        <f t="shared" si="12"/>
        <v>9701120</v>
      </c>
      <c r="C29" s="32">
        <f>SUM(一般接種!D28+一般接種!G28+一般接種!J28+一般接種!M28+医療従事者等!C26)</f>
        <v>3152366</v>
      </c>
      <c r="D29" s="32">
        <v>44315</v>
      </c>
      <c r="E29" s="73">
        <f t="shared" si="0"/>
        <v>0.84958888008091193</v>
      </c>
      <c r="F29" s="32">
        <f>SUM(一般接種!E28+一般接種!H28+一般接種!K28+一般接種!N28+医療従事者等!D26)</f>
        <v>3117537</v>
      </c>
      <c r="G29" s="32">
        <v>41263</v>
      </c>
      <c r="H29" s="73">
        <f t="shared" si="7"/>
        <v>0.84090260503512559</v>
      </c>
      <c r="I29" s="29">
        <f t="shared" si="10"/>
        <v>2468240</v>
      </c>
      <c r="J29" s="32">
        <v>52</v>
      </c>
      <c r="K29" s="73">
        <f t="shared" si="8"/>
        <v>0.67468168274881779</v>
      </c>
      <c r="L29" s="67">
        <v>23595</v>
      </c>
      <c r="M29" s="67">
        <v>116043</v>
      </c>
      <c r="N29" s="67">
        <v>657935</v>
      </c>
      <c r="O29" s="67">
        <v>757547</v>
      </c>
      <c r="P29" s="67">
        <v>454073</v>
      </c>
      <c r="Q29" s="67">
        <v>252080</v>
      </c>
      <c r="R29" s="67">
        <v>88162</v>
      </c>
      <c r="S29" s="67">
        <v>53166</v>
      </c>
      <c r="T29" s="67">
        <v>53604</v>
      </c>
      <c r="U29" s="67">
        <v>12035</v>
      </c>
      <c r="V29" s="67">
        <f t="shared" si="11"/>
        <v>962977</v>
      </c>
      <c r="W29" s="68">
        <f t="shared" si="9"/>
        <v>0.26323073558756799</v>
      </c>
      <c r="X29" s="67">
        <v>27</v>
      </c>
      <c r="Y29" s="67">
        <v>12214</v>
      </c>
      <c r="Z29" s="67">
        <v>353972</v>
      </c>
      <c r="AA29" s="67">
        <v>459092</v>
      </c>
      <c r="AB29" s="67">
        <v>137672</v>
      </c>
      <c r="AD29" s="59">
        <v>3658300</v>
      </c>
    </row>
    <row r="30" spans="1:30" x14ac:dyDescent="0.45">
      <c r="A30" s="31" t="s">
        <v>34</v>
      </c>
      <c r="B30" s="30">
        <f t="shared" si="12"/>
        <v>18288893</v>
      </c>
      <c r="C30" s="32">
        <f>SUM(一般接種!D29+一般接種!G29+一般接種!J29+一般接種!M29+医療従事者等!C27)</f>
        <v>6035933</v>
      </c>
      <c r="D30" s="32">
        <v>94617</v>
      </c>
      <c r="E30" s="73">
        <f t="shared" si="0"/>
        <v>0.78918236103205908</v>
      </c>
      <c r="F30" s="32">
        <f>SUM(一般接種!E29+一般接種!H29+一般接種!K29+一般接種!N29+医療従事者等!D27)</f>
        <v>5930439</v>
      </c>
      <c r="G30" s="32">
        <v>89418</v>
      </c>
      <c r="H30" s="73">
        <f t="shared" si="7"/>
        <v>0.77586022080256944</v>
      </c>
      <c r="I30" s="29">
        <f t="shared" si="10"/>
        <v>4647635</v>
      </c>
      <c r="J30" s="32">
        <v>160</v>
      </c>
      <c r="K30" s="73">
        <f t="shared" si="8"/>
        <v>0.61732203662243668</v>
      </c>
      <c r="L30" s="67">
        <v>43255</v>
      </c>
      <c r="M30" s="67">
        <v>375834</v>
      </c>
      <c r="N30" s="67">
        <v>1356729</v>
      </c>
      <c r="O30" s="67">
        <v>1362830</v>
      </c>
      <c r="P30" s="67">
        <v>761722</v>
      </c>
      <c r="Q30" s="67">
        <v>370726</v>
      </c>
      <c r="R30" s="67">
        <v>150573</v>
      </c>
      <c r="S30" s="67">
        <v>109108</v>
      </c>
      <c r="T30" s="67">
        <v>94982</v>
      </c>
      <c r="U30" s="67">
        <v>21876</v>
      </c>
      <c r="V30" s="67">
        <f t="shared" si="11"/>
        <v>1674886</v>
      </c>
      <c r="W30" s="68">
        <f t="shared" si="9"/>
        <v>0.22247436223549485</v>
      </c>
      <c r="X30" s="67">
        <v>67</v>
      </c>
      <c r="Y30" s="67">
        <v>45287</v>
      </c>
      <c r="Z30" s="67">
        <v>693314</v>
      </c>
      <c r="AA30" s="67">
        <v>754922</v>
      </c>
      <c r="AB30" s="67">
        <v>181296</v>
      </c>
      <c r="AD30" s="59">
        <v>7528445</v>
      </c>
    </row>
    <row r="31" spans="1:30" x14ac:dyDescent="0.45">
      <c r="A31" s="31" t="s">
        <v>35</v>
      </c>
      <c r="B31" s="30">
        <f t="shared" si="12"/>
        <v>4579717</v>
      </c>
      <c r="C31" s="32">
        <f>SUM(一般接種!D30+一般接種!G30+一般接種!J30+一般接種!M30+医療従事者等!C28)</f>
        <v>1485324</v>
      </c>
      <c r="D31" s="32">
        <v>23335</v>
      </c>
      <c r="E31" s="73">
        <f t="shared" si="0"/>
        <v>0.81909652189502935</v>
      </c>
      <c r="F31" s="32">
        <f>SUM(一般接種!E30+一般接種!H30+一般接種!K30+一般接種!N30+医療従事者等!D28)</f>
        <v>1469588</v>
      </c>
      <c r="G31" s="32">
        <v>22069</v>
      </c>
      <c r="H31" s="73">
        <f t="shared" si="7"/>
        <v>0.81098953431042986</v>
      </c>
      <c r="I31" s="29">
        <f t="shared" si="10"/>
        <v>1172043</v>
      </c>
      <c r="J31" s="32">
        <v>44</v>
      </c>
      <c r="K31" s="73">
        <f t="shared" si="8"/>
        <v>0.65662621576800684</v>
      </c>
      <c r="L31" s="67">
        <v>16834</v>
      </c>
      <c r="M31" s="67">
        <v>67565</v>
      </c>
      <c r="N31" s="67">
        <v>347277</v>
      </c>
      <c r="O31" s="67">
        <v>354050</v>
      </c>
      <c r="P31" s="67">
        <v>197073</v>
      </c>
      <c r="Q31" s="67">
        <v>98848</v>
      </c>
      <c r="R31" s="67">
        <v>40860</v>
      </c>
      <c r="S31" s="67">
        <v>24622</v>
      </c>
      <c r="T31" s="67">
        <v>20634</v>
      </c>
      <c r="U31" s="67">
        <v>4280</v>
      </c>
      <c r="V31" s="67">
        <f t="shared" si="11"/>
        <v>452762</v>
      </c>
      <c r="W31" s="68">
        <f t="shared" si="9"/>
        <v>0.25366523239657568</v>
      </c>
      <c r="X31" s="67">
        <v>82</v>
      </c>
      <c r="Y31" s="67">
        <v>5591</v>
      </c>
      <c r="Z31" s="67">
        <v>162650</v>
      </c>
      <c r="AA31" s="67">
        <v>231012</v>
      </c>
      <c r="AB31" s="67">
        <v>53427</v>
      </c>
      <c r="AD31" s="59">
        <v>1784880</v>
      </c>
    </row>
    <row r="32" spans="1:30" x14ac:dyDescent="0.45">
      <c r="A32" s="31" t="s">
        <v>36</v>
      </c>
      <c r="B32" s="30">
        <f t="shared" si="12"/>
        <v>3549547</v>
      </c>
      <c r="C32" s="32">
        <f>SUM(一般接種!D31+一般接種!G31+一般接種!J31+一般接種!M31+医療従事者等!C29)</f>
        <v>1161766</v>
      </c>
      <c r="D32" s="32">
        <v>12305</v>
      </c>
      <c r="E32" s="73">
        <f t="shared" si="0"/>
        <v>0.81223890173377733</v>
      </c>
      <c r="F32" s="32">
        <f>SUM(一般接種!E31+一般接種!H31+一般接種!K31+一般接種!N31+医療従事者等!D29)</f>
        <v>1149450</v>
      </c>
      <c r="G32" s="32">
        <v>11592</v>
      </c>
      <c r="H32" s="73">
        <f t="shared" si="7"/>
        <v>0.80403992153626125</v>
      </c>
      <c r="I32" s="29">
        <f t="shared" si="10"/>
        <v>901189</v>
      </c>
      <c r="J32" s="32">
        <v>14</v>
      </c>
      <c r="K32" s="73">
        <f t="shared" si="8"/>
        <v>0.63679358609812486</v>
      </c>
      <c r="L32" s="67">
        <v>8770</v>
      </c>
      <c r="M32" s="67">
        <v>53148</v>
      </c>
      <c r="N32" s="67">
        <v>238951</v>
      </c>
      <c r="O32" s="67">
        <v>286169</v>
      </c>
      <c r="P32" s="67">
        <v>161339</v>
      </c>
      <c r="Q32" s="67">
        <v>83283</v>
      </c>
      <c r="R32" s="67">
        <v>25269</v>
      </c>
      <c r="S32" s="67">
        <v>21636</v>
      </c>
      <c r="T32" s="67">
        <v>18238</v>
      </c>
      <c r="U32" s="67">
        <v>4386</v>
      </c>
      <c r="V32" s="67">
        <f t="shared" si="11"/>
        <v>337142</v>
      </c>
      <c r="W32" s="68">
        <f t="shared" si="9"/>
        <v>0.23823326568568151</v>
      </c>
      <c r="X32" s="67">
        <v>9</v>
      </c>
      <c r="Y32" s="67">
        <v>7096</v>
      </c>
      <c r="Z32" s="67">
        <v>134871</v>
      </c>
      <c r="AA32" s="67">
        <v>153718</v>
      </c>
      <c r="AB32" s="67">
        <v>41448</v>
      </c>
      <c r="AD32" s="59">
        <v>1415176</v>
      </c>
    </row>
    <row r="33" spans="1:30" x14ac:dyDescent="0.45">
      <c r="A33" s="31" t="s">
        <v>37</v>
      </c>
      <c r="B33" s="30">
        <f t="shared" si="12"/>
        <v>6222089</v>
      </c>
      <c r="C33" s="32">
        <f>SUM(一般接種!D32+一般接種!G32+一般接種!J32+一般接種!M32+医療従事者等!C30)</f>
        <v>2036963</v>
      </c>
      <c r="D33" s="32">
        <v>32199</v>
      </c>
      <c r="E33" s="73">
        <f t="shared" si="0"/>
        <v>0.79825724508705409</v>
      </c>
      <c r="F33" s="32">
        <f>SUM(一般接種!E32+一般接種!H32+一般接種!K32+一般接種!N32+医療従事者等!D30)</f>
        <v>2005513</v>
      </c>
      <c r="G33" s="32">
        <v>30083</v>
      </c>
      <c r="H33" s="73">
        <f t="shared" si="7"/>
        <v>0.78657702834963084</v>
      </c>
      <c r="I33" s="29">
        <f t="shared" si="10"/>
        <v>1561283</v>
      </c>
      <c r="J33" s="32">
        <v>77</v>
      </c>
      <c r="K33" s="73">
        <f t="shared" si="8"/>
        <v>0.62164125082721933</v>
      </c>
      <c r="L33" s="67">
        <v>26266</v>
      </c>
      <c r="M33" s="67">
        <v>97797</v>
      </c>
      <c r="N33" s="67">
        <v>452003</v>
      </c>
      <c r="O33" s="67">
        <v>475994</v>
      </c>
      <c r="P33" s="67">
        <v>253018</v>
      </c>
      <c r="Q33" s="67">
        <v>126198</v>
      </c>
      <c r="R33" s="67">
        <v>51416</v>
      </c>
      <c r="S33" s="67">
        <v>37082</v>
      </c>
      <c r="T33" s="67">
        <v>33906</v>
      </c>
      <c r="U33" s="67">
        <v>7603</v>
      </c>
      <c r="V33" s="67">
        <f t="shared" si="11"/>
        <v>618330</v>
      </c>
      <c r="W33" s="68">
        <f t="shared" si="9"/>
        <v>0.24620673673044716</v>
      </c>
      <c r="X33" s="67">
        <v>15</v>
      </c>
      <c r="Y33" s="67">
        <v>8349</v>
      </c>
      <c r="Z33" s="67">
        <v>243611</v>
      </c>
      <c r="AA33" s="67">
        <v>298965</v>
      </c>
      <c r="AB33" s="67">
        <v>67390</v>
      </c>
      <c r="AD33" s="59">
        <v>2511426</v>
      </c>
    </row>
    <row r="34" spans="1:30" x14ac:dyDescent="0.45">
      <c r="A34" s="31" t="s">
        <v>38</v>
      </c>
      <c r="B34" s="30">
        <f t="shared" si="12"/>
        <v>20813656</v>
      </c>
      <c r="C34" s="32">
        <f>SUM(一般接種!D33+一般接種!G33+一般接種!J33+一般接種!M33+医療従事者等!C31)</f>
        <v>6923080</v>
      </c>
      <c r="D34" s="32">
        <v>109515</v>
      </c>
      <c r="E34" s="73">
        <f t="shared" si="0"/>
        <v>0.774204878097557</v>
      </c>
      <c r="F34" s="32">
        <f>SUM(一般接種!E33+一般接種!H33+一般接種!K33+一般接種!N33+医療従事者等!D31)</f>
        <v>6833646</v>
      </c>
      <c r="G34" s="32">
        <v>103056</v>
      </c>
      <c r="H34" s="73">
        <f t="shared" si="7"/>
        <v>0.76477667865128396</v>
      </c>
      <c r="I34" s="29">
        <f t="shared" si="10"/>
        <v>5152931</v>
      </c>
      <c r="J34" s="32">
        <v>459</v>
      </c>
      <c r="K34" s="73">
        <f t="shared" si="8"/>
        <v>0.58545988137796812</v>
      </c>
      <c r="L34" s="67">
        <v>65725</v>
      </c>
      <c r="M34" s="67">
        <v>376368</v>
      </c>
      <c r="N34" s="67">
        <v>1531335</v>
      </c>
      <c r="O34" s="67">
        <v>1563255</v>
      </c>
      <c r="P34" s="67">
        <v>775480</v>
      </c>
      <c r="Q34" s="67">
        <v>371145</v>
      </c>
      <c r="R34" s="67">
        <v>199073</v>
      </c>
      <c r="S34" s="67">
        <v>138330</v>
      </c>
      <c r="T34" s="67">
        <v>110002</v>
      </c>
      <c r="U34" s="67">
        <v>22218</v>
      </c>
      <c r="V34" s="67">
        <f t="shared" si="11"/>
        <v>1903999</v>
      </c>
      <c r="W34" s="68">
        <f t="shared" si="9"/>
        <v>0.21634567420915046</v>
      </c>
      <c r="X34" s="67">
        <v>464</v>
      </c>
      <c r="Y34" s="67">
        <v>49891</v>
      </c>
      <c r="Z34" s="67">
        <v>797845</v>
      </c>
      <c r="AA34" s="67">
        <v>879369</v>
      </c>
      <c r="AB34" s="67">
        <v>176430</v>
      </c>
      <c r="AD34" s="59">
        <v>8800726</v>
      </c>
    </row>
    <row r="35" spans="1:30" x14ac:dyDescent="0.45">
      <c r="A35" s="31" t="s">
        <v>39</v>
      </c>
      <c r="B35" s="30">
        <f t="shared" si="12"/>
        <v>13588824</v>
      </c>
      <c r="C35" s="32">
        <f>SUM(一般接種!D34+一般接種!G34+一般接種!J34+一般接種!M34+医療従事者等!C32)</f>
        <v>4447065</v>
      </c>
      <c r="D35" s="32">
        <v>66344</v>
      </c>
      <c r="E35" s="73">
        <f t="shared" si="0"/>
        <v>0.79814863636520983</v>
      </c>
      <c r="F35" s="32">
        <f>SUM(一般接種!E34+一般接種!H34+一般接種!K34+一般接種!N34+医療従事者等!D32)</f>
        <v>4394609</v>
      </c>
      <c r="G35" s="32">
        <v>62406</v>
      </c>
      <c r="H35" s="73">
        <f t="shared" si="7"/>
        <v>0.78930886420460722</v>
      </c>
      <c r="I35" s="29">
        <f t="shared" si="10"/>
        <v>3420363</v>
      </c>
      <c r="J35" s="32">
        <v>85</v>
      </c>
      <c r="K35" s="73">
        <f t="shared" si="8"/>
        <v>0.62316002815288329</v>
      </c>
      <c r="L35" s="67">
        <v>45811</v>
      </c>
      <c r="M35" s="67">
        <v>244315</v>
      </c>
      <c r="N35" s="67">
        <v>1011148</v>
      </c>
      <c r="O35" s="67">
        <v>1038655</v>
      </c>
      <c r="P35" s="67">
        <v>545683</v>
      </c>
      <c r="Q35" s="67">
        <v>254011</v>
      </c>
      <c r="R35" s="67">
        <v>116179</v>
      </c>
      <c r="S35" s="67">
        <v>81069</v>
      </c>
      <c r="T35" s="67">
        <v>67484</v>
      </c>
      <c r="U35" s="67">
        <v>16008</v>
      </c>
      <c r="V35" s="67">
        <f t="shared" si="11"/>
        <v>1326787</v>
      </c>
      <c r="W35" s="68">
        <f t="shared" si="9"/>
        <v>0.24173491870335675</v>
      </c>
      <c r="X35" s="67">
        <v>108</v>
      </c>
      <c r="Y35" s="67">
        <v>26909</v>
      </c>
      <c r="Z35" s="67">
        <v>538087</v>
      </c>
      <c r="AA35" s="67">
        <v>620930</v>
      </c>
      <c r="AB35" s="67">
        <v>140753</v>
      </c>
      <c r="AD35" s="59">
        <v>5488603</v>
      </c>
    </row>
    <row r="36" spans="1:30" x14ac:dyDescent="0.45">
      <c r="A36" s="31" t="s">
        <v>40</v>
      </c>
      <c r="B36" s="30">
        <f t="shared" si="12"/>
        <v>3413436</v>
      </c>
      <c r="C36" s="32">
        <f>SUM(一般接種!D35+一般接種!G35+一般接種!J35+一般接種!M35+医療従事者等!C33)</f>
        <v>1097131</v>
      </c>
      <c r="D36" s="32">
        <v>13168</v>
      </c>
      <c r="E36" s="73">
        <f t="shared" si="0"/>
        <v>0.81185635344219376</v>
      </c>
      <c r="F36" s="32">
        <f>SUM(一般接種!E35+一般接種!H35+一般接種!K35+一般接種!N35+医療従事者等!D33)</f>
        <v>1085871</v>
      </c>
      <c r="G36" s="32">
        <v>12266</v>
      </c>
      <c r="H36" s="73">
        <f t="shared" si="7"/>
        <v>0.80409851658894849</v>
      </c>
      <c r="I36" s="29">
        <f t="shared" si="10"/>
        <v>863400</v>
      </c>
      <c r="J36" s="32">
        <v>44</v>
      </c>
      <c r="K36" s="73">
        <f t="shared" si="8"/>
        <v>0.64662820952600653</v>
      </c>
      <c r="L36" s="67">
        <v>7601</v>
      </c>
      <c r="M36" s="67">
        <v>54603</v>
      </c>
      <c r="N36" s="67">
        <v>308003</v>
      </c>
      <c r="O36" s="67">
        <v>254540</v>
      </c>
      <c r="P36" s="67">
        <v>131886</v>
      </c>
      <c r="Q36" s="67">
        <v>53900</v>
      </c>
      <c r="R36" s="67">
        <v>20417</v>
      </c>
      <c r="S36" s="67">
        <v>14669</v>
      </c>
      <c r="T36" s="67">
        <v>14810</v>
      </c>
      <c r="U36" s="67">
        <v>2971</v>
      </c>
      <c r="V36" s="67">
        <f t="shared" si="11"/>
        <v>367034</v>
      </c>
      <c r="W36" s="68">
        <f t="shared" si="9"/>
        <v>0.27489765317570997</v>
      </c>
      <c r="X36" s="67">
        <v>71</v>
      </c>
      <c r="Y36" s="67">
        <v>5861</v>
      </c>
      <c r="Z36" s="67">
        <v>159343</v>
      </c>
      <c r="AA36" s="67">
        <v>170221</v>
      </c>
      <c r="AB36" s="67">
        <v>31538</v>
      </c>
      <c r="AD36" s="59">
        <v>1335166</v>
      </c>
    </row>
    <row r="37" spans="1:30" x14ac:dyDescent="0.45">
      <c r="A37" s="31" t="s">
        <v>41</v>
      </c>
      <c r="B37" s="30">
        <f t="shared" si="12"/>
        <v>2355916</v>
      </c>
      <c r="C37" s="32">
        <f>SUM(一般接種!D36+一般接種!G36+一般接種!J36+一般接種!M36+医療従事者等!C34)</f>
        <v>751741</v>
      </c>
      <c r="D37" s="32">
        <v>12874</v>
      </c>
      <c r="E37" s="73">
        <f t="shared" si="0"/>
        <v>0.79044258845403748</v>
      </c>
      <c r="F37" s="32">
        <f>SUM(一般接種!E36+一般接種!H36+一般接種!K36+一般接種!N36+医療従事者等!D34)</f>
        <v>742662</v>
      </c>
      <c r="G37" s="32">
        <v>12172</v>
      </c>
      <c r="H37" s="73">
        <f t="shared" si="7"/>
        <v>0.78148084356154746</v>
      </c>
      <c r="I37" s="29">
        <f t="shared" si="10"/>
        <v>605067</v>
      </c>
      <c r="J37" s="32">
        <v>15</v>
      </c>
      <c r="K37" s="73">
        <f t="shared" si="8"/>
        <v>0.64728681755890072</v>
      </c>
      <c r="L37" s="67">
        <v>7692</v>
      </c>
      <c r="M37" s="67">
        <v>44860</v>
      </c>
      <c r="N37" s="67">
        <v>212631</v>
      </c>
      <c r="O37" s="67">
        <v>197570</v>
      </c>
      <c r="P37" s="67">
        <v>83878</v>
      </c>
      <c r="Q37" s="67">
        <v>30048</v>
      </c>
      <c r="R37" s="67">
        <v>10781</v>
      </c>
      <c r="S37" s="67">
        <v>8357</v>
      </c>
      <c r="T37" s="67">
        <v>7612</v>
      </c>
      <c r="U37" s="67">
        <v>1638</v>
      </c>
      <c r="V37" s="67">
        <f t="shared" si="11"/>
        <v>256446</v>
      </c>
      <c r="W37" s="68">
        <f t="shared" si="9"/>
        <v>0.27434685814724991</v>
      </c>
      <c r="X37" s="67">
        <v>2</v>
      </c>
      <c r="Y37" s="67">
        <v>3038</v>
      </c>
      <c r="Z37" s="67">
        <v>91277</v>
      </c>
      <c r="AA37" s="67">
        <v>131067</v>
      </c>
      <c r="AB37" s="67">
        <v>31062</v>
      </c>
      <c r="AD37" s="59">
        <v>934751</v>
      </c>
    </row>
    <row r="38" spans="1:30" x14ac:dyDescent="0.45">
      <c r="A38" s="31" t="s">
        <v>42</v>
      </c>
      <c r="B38" s="30">
        <f t="shared" si="12"/>
        <v>1396796</v>
      </c>
      <c r="C38" s="32">
        <f>SUM(一般接種!D37+一般接種!G37+一般接種!J37+一般接種!M37+医療従事者等!C35)</f>
        <v>446084</v>
      </c>
      <c r="D38" s="32">
        <v>6762</v>
      </c>
      <c r="E38" s="73">
        <f t="shared" si="0"/>
        <v>0.79643733151562068</v>
      </c>
      <c r="F38" s="32">
        <f>SUM(一般接種!E37+一般接種!H37+一般接種!K37+一般接種!N37+医療従事者等!D35)</f>
        <v>440648</v>
      </c>
      <c r="G38" s="32">
        <v>6328</v>
      </c>
      <c r="H38" s="73">
        <f t="shared" si="7"/>
        <v>0.78736931413374334</v>
      </c>
      <c r="I38" s="29">
        <f t="shared" si="10"/>
        <v>356403</v>
      </c>
      <c r="J38" s="32">
        <v>1</v>
      </c>
      <c r="K38" s="73">
        <f t="shared" si="8"/>
        <v>0.64611346080285126</v>
      </c>
      <c r="L38" s="67">
        <v>4921</v>
      </c>
      <c r="M38" s="67">
        <v>23227</v>
      </c>
      <c r="N38" s="67">
        <v>108428</v>
      </c>
      <c r="O38" s="67">
        <v>110750</v>
      </c>
      <c r="P38" s="67">
        <v>59685</v>
      </c>
      <c r="Q38" s="67">
        <v>25079</v>
      </c>
      <c r="R38" s="67">
        <v>9455</v>
      </c>
      <c r="S38" s="67">
        <v>7483</v>
      </c>
      <c r="T38" s="67">
        <v>6022</v>
      </c>
      <c r="U38" s="67">
        <v>1353</v>
      </c>
      <c r="V38" s="67">
        <f t="shared" si="11"/>
        <v>153661</v>
      </c>
      <c r="W38" s="68">
        <f t="shared" si="9"/>
        <v>0.27856869630481013</v>
      </c>
      <c r="X38" s="67">
        <v>17</v>
      </c>
      <c r="Y38" s="67">
        <v>2693</v>
      </c>
      <c r="Z38" s="67">
        <v>57823</v>
      </c>
      <c r="AA38" s="67">
        <v>73575</v>
      </c>
      <c r="AB38" s="67">
        <v>19553</v>
      </c>
      <c r="AD38" s="59">
        <v>551609</v>
      </c>
    </row>
    <row r="39" spans="1:30" x14ac:dyDescent="0.45">
      <c r="A39" s="31" t="s">
        <v>43</v>
      </c>
      <c r="B39" s="30">
        <f t="shared" si="12"/>
        <v>1767264</v>
      </c>
      <c r="C39" s="32">
        <f>SUM(一般接種!D38+一般接種!G38+一般接種!J38+一般接種!M38+医療従事者等!C36)</f>
        <v>567352</v>
      </c>
      <c r="D39" s="32">
        <v>9483</v>
      </c>
      <c r="E39" s="73">
        <f t="shared" si="0"/>
        <v>0.83741984100297817</v>
      </c>
      <c r="F39" s="32">
        <f>SUM(一般接種!E38+一般接種!H38+一般接種!K38+一般接種!N38+医療従事者等!D36)</f>
        <v>558515</v>
      </c>
      <c r="G39" s="32">
        <v>8851</v>
      </c>
      <c r="H39" s="73">
        <f t="shared" si="7"/>
        <v>0.82510327601114419</v>
      </c>
      <c r="I39" s="29">
        <f t="shared" si="10"/>
        <v>458806</v>
      </c>
      <c r="J39" s="32">
        <v>12</v>
      </c>
      <c r="K39" s="73">
        <f t="shared" si="8"/>
        <v>0.68869788164088774</v>
      </c>
      <c r="L39" s="67">
        <v>4906</v>
      </c>
      <c r="M39" s="67">
        <v>30279</v>
      </c>
      <c r="N39" s="67">
        <v>111474</v>
      </c>
      <c r="O39" s="67">
        <v>142710</v>
      </c>
      <c r="P39" s="67">
        <v>82682</v>
      </c>
      <c r="Q39" s="67">
        <v>45578</v>
      </c>
      <c r="R39" s="67">
        <v>20787</v>
      </c>
      <c r="S39" s="67">
        <v>11284</v>
      </c>
      <c r="T39" s="67">
        <v>7090</v>
      </c>
      <c r="U39" s="67">
        <v>2016</v>
      </c>
      <c r="V39" s="67">
        <f t="shared" si="11"/>
        <v>182591</v>
      </c>
      <c r="W39" s="68">
        <f t="shared" si="9"/>
        <v>0.27408822893649726</v>
      </c>
      <c r="X39" s="67">
        <v>25</v>
      </c>
      <c r="Y39" s="67">
        <v>2148</v>
      </c>
      <c r="Z39" s="67">
        <v>47671</v>
      </c>
      <c r="AA39" s="67">
        <v>99338</v>
      </c>
      <c r="AB39" s="67">
        <v>33409</v>
      </c>
      <c r="AD39" s="59">
        <v>666176</v>
      </c>
    </row>
    <row r="40" spans="1:30" x14ac:dyDescent="0.45">
      <c r="A40" s="31" t="s">
        <v>44</v>
      </c>
      <c r="B40" s="30">
        <f t="shared" si="12"/>
        <v>4709935</v>
      </c>
      <c r="C40" s="32">
        <f>SUM(一般接種!D39+一般接種!G39+一般接種!J39+一般接種!M39+医療従事者等!C37)</f>
        <v>1522676</v>
      </c>
      <c r="D40" s="32">
        <v>24397</v>
      </c>
      <c r="E40" s="73">
        <f t="shared" si="0"/>
        <v>0.79730170547156831</v>
      </c>
      <c r="F40" s="32">
        <f>SUM(一般接種!E39+一般接種!H39+一般接種!K39+一般接種!N39+医療従事者等!D37)</f>
        <v>1492573</v>
      </c>
      <c r="G40" s="32">
        <v>23133</v>
      </c>
      <c r="H40" s="73">
        <f t="shared" si="7"/>
        <v>0.78195517529655112</v>
      </c>
      <c r="I40" s="29">
        <f t="shared" si="10"/>
        <v>1210751</v>
      </c>
      <c r="J40" s="32">
        <v>34</v>
      </c>
      <c r="K40" s="73">
        <f t="shared" si="8"/>
        <v>0.64427701979632679</v>
      </c>
      <c r="L40" s="67">
        <v>21864</v>
      </c>
      <c r="M40" s="67">
        <v>138171</v>
      </c>
      <c r="N40" s="67">
        <v>363113</v>
      </c>
      <c r="O40" s="67">
        <v>318497</v>
      </c>
      <c r="P40" s="67">
        <v>164008</v>
      </c>
      <c r="Q40" s="67">
        <v>92226</v>
      </c>
      <c r="R40" s="67">
        <v>51186</v>
      </c>
      <c r="S40" s="67">
        <v>29777</v>
      </c>
      <c r="T40" s="67">
        <v>25847</v>
      </c>
      <c r="U40" s="67">
        <v>6062</v>
      </c>
      <c r="V40" s="67">
        <f t="shared" si="11"/>
        <v>483935</v>
      </c>
      <c r="W40" s="68">
        <f t="shared" si="9"/>
        <v>0.25752359930118718</v>
      </c>
      <c r="X40" s="67">
        <v>253</v>
      </c>
      <c r="Y40" s="67">
        <v>7542</v>
      </c>
      <c r="Z40" s="67">
        <v>163020</v>
      </c>
      <c r="AA40" s="67">
        <v>246707</v>
      </c>
      <c r="AB40" s="67">
        <v>66413</v>
      </c>
      <c r="AD40" s="59">
        <v>1879187</v>
      </c>
    </row>
    <row r="41" spans="1:30" x14ac:dyDescent="0.45">
      <c r="A41" s="31" t="s">
        <v>45</v>
      </c>
      <c r="B41" s="30">
        <f t="shared" si="12"/>
        <v>6922085</v>
      </c>
      <c r="C41" s="32">
        <f>SUM(一般接種!D40+一般接種!G40+一般接種!J40+一般接種!M40+医療従事者等!C38)</f>
        <v>2253223</v>
      </c>
      <c r="D41" s="32">
        <v>31561</v>
      </c>
      <c r="E41" s="73">
        <f t="shared" si="0"/>
        <v>0.79668068540740888</v>
      </c>
      <c r="F41" s="32">
        <f>SUM(一般接種!E40+一般接種!H40+一般接種!K40+一般接種!N40+医療従事者等!D38)</f>
        <v>2225650</v>
      </c>
      <c r="G41" s="32">
        <v>29681</v>
      </c>
      <c r="H41" s="73">
        <f t="shared" si="7"/>
        <v>0.78746726012031631</v>
      </c>
      <c r="I41" s="29">
        <f t="shared" si="10"/>
        <v>1753654</v>
      </c>
      <c r="J41" s="32">
        <v>26</v>
      </c>
      <c r="K41" s="73">
        <f t="shared" si="8"/>
        <v>0.62884523252845104</v>
      </c>
      <c r="L41" s="67">
        <v>22444</v>
      </c>
      <c r="M41" s="67">
        <v>122092</v>
      </c>
      <c r="N41" s="67">
        <v>546395</v>
      </c>
      <c r="O41" s="67">
        <v>533104</v>
      </c>
      <c r="P41" s="67">
        <v>293422</v>
      </c>
      <c r="Q41" s="67">
        <v>116935</v>
      </c>
      <c r="R41" s="67">
        <v>46140</v>
      </c>
      <c r="S41" s="67">
        <v>32939</v>
      </c>
      <c r="T41" s="67">
        <v>32869</v>
      </c>
      <c r="U41" s="67">
        <v>7314</v>
      </c>
      <c r="V41" s="67">
        <f t="shared" si="11"/>
        <v>689558</v>
      </c>
      <c r="W41" s="68">
        <f t="shared" si="9"/>
        <v>0.24727323061211023</v>
      </c>
      <c r="X41" s="67">
        <v>56</v>
      </c>
      <c r="Y41" s="67">
        <v>15706</v>
      </c>
      <c r="Z41" s="67">
        <v>274038</v>
      </c>
      <c r="AA41" s="67">
        <v>320373</v>
      </c>
      <c r="AB41" s="67">
        <v>79385</v>
      </c>
      <c r="AD41" s="59">
        <v>2788648</v>
      </c>
    </row>
    <row r="42" spans="1:30" x14ac:dyDescent="0.45">
      <c r="A42" s="31" t="s">
        <v>46</v>
      </c>
      <c r="B42" s="30">
        <f t="shared" si="12"/>
        <v>3577045</v>
      </c>
      <c r="C42" s="32">
        <f>SUM(一般接種!D41+一般接種!G41+一般接種!J41+一般接種!M41+医療従事者等!C39)</f>
        <v>1127148</v>
      </c>
      <c r="D42" s="32">
        <v>20211</v>
      </c>
      <c r="E42" s="73">
        <f t="shared" si="0"/>
        <v>0.82580677408982628</v>
      </c>
      <c r="F42" s="32">
        <f>SUM(一般接種!E41+一般接種!H41+一般接種!K41+一般接種!N41+医療従事者等!D39)</f>
        <v>1103839</v>
      </c>
      <c r="G42" s="32">
        <v>19137</v>
      </c>
      <c r="H42" s="73">
        <f t="shared" si="7"/>
        <v>0.80921882588510707</v>
      </c>
      <c r="I42" s="29">
        <f t="shared" si="10"/>
        <v>921035</v>
      </c>
      <c r="J42" s="32">
        <v>52</v>
      </c>
      <c r="K42" s="73">
        <f t="shared" si="8"/>
        <v>0.68707975270640564</v>
      </c>
      <c r="L42" s="67">
        <v>44835</v>
      </c>
      <c r="M42" s="67">
        <v>47019</v>
      </c>
      <c r="N42" s="67">
        <v>287926</v>
      </c>
      <c r="O42" s="67">
        <v>310329</v>
      </c>
      <c r="P42" s="67">
        <v>133953</v>
      </c>
      <c r="Q42" s="67">
        <v>42137</v>
      </c>
      <c r="R42" s="67">
        <v>18923</v>
      </c>
      <c r="S42" s="67">
        <v>17420</v>
      </c>
      <c r="T42" s="67">
        <v>15714</v>
      </c>
      <c r="U42" s="67">
        <v>2779</v>
      </c>
      <c r="V42" s="67">
        <f t="shared" si="11"/>
        <v>425023</v>
      </c>
      <c r="W42" s="68">
        <f t="shared" si="9"/>
        <v>0.31707935731119319</v>
      </c>
      <c r="X42" s="67">
        <v>403</v>
      </c>
      <c r="Y42" s="67">
        <v>9176</v>
      </c>
      <c r="Z42" s="67">
        <v>143791</v>
      </c>
      <c r="AA42" s="67">
        <v>224571</v>
      </c>
      <c r="AB42" s="67">
        <v>47082</v>
      </c>
      <c r="AD42" s="59">
        <v>1340431</v>
      </c>
    </row>
    <row r="43" spans="1:30" x14ac:dyDescent="0.45">
      <c r="A43" s="31" t="s">
        <v>47</v>
      </c>
      <c r="B43" s="30">
        <f t="shared" si="12"/>
        <v>1880908</v>
      </c>
      <c r="C43" s="32">
        <f>SUM(一般接種!D42+一般接種!G42+一般接種!J42+一般接種!M42+医療従事者等!C40)</f>
        <v>601392</v>
      </c>
      <c r="D43" s="32">
        <v>10776</v>
      </c>
      <c r="E43" s="73">
        <f t="shared" si="0"/>
        <v>0.81289587341960312</v>
      </c>
      <c r="F43" s="32">
        <f>SUM(一般接種!E42+一般接種!H42+一般接種!K42+一般接種!N42+医療従事者等!D40)</f>
        <v>593821</v>
      </c>
      <c r="G43" s="32">
        <v>10085</v>
      </c>
      <c r="H43" s="73">
        <f t="shared" si="7"/>
        <v>0.80342656745917052</v>
      </c>
      <c r="I43" s="29">
        <f t="shared" si="10"/>
        <v>485641</v>
      </c>
      <c r="J43" s="32">
        <v>3</v>
      </c>
      <c r="K43" s="73">
        <f t="shared" si="8"/>
        <v>0.66840912907159511</v>
      </c>
      <c r="L43" s="67">
        <v>7960</v>
      </c>
      <c r="M43" s="67">
        <v>39918</v>
      </c>
      <c r="N43" s="67">
        <v>153380</v>
      </c>
      <c r="O43" s="67">
        <v>160819</v>
      </c>
      <c r="P43" s="67">
        <v>67453</v>
      </c>
      <c r="Q43" s="67">
        <v>29088</v>
      </c>
      <c r="R43" s="67">
        <v>11875</v>
      </c>
      <c r="S43" s="67">
        <v>7793</v>
      </c>
      <c r="T43" s="67">
        <v>6254</v>
      </c>
      <c r="U43" s="67">
        <v>1101</v>
      </c>
      <c r="V43" s="67">
        <f t="shared" si="11"/>
        <v>200054</v>
      </c>
      <c r="W43" s="68">
        <f t="shared" si="9"/>
        <v>0.27534484514656776</v>
      </c>
      <c r="X43" s="67">
        <v>10</v>
      </c>
      <c r="Y43" s="67">
        <v>3515</v>
      </c>
      <c r="Z43" s="67">
        <v>74790</v>
      </c>
      <c r="AA43" s="67">
        <v>101595</v>
      </c>
      <c r="AB43" s="67">
        <v>20144</v>
      </c>
      <c r="AD43" s="59">
        <v>726558</v>
      </c>
    </row>
    <row r="44" spans="1:30" x14ac:dyDescent="0.45">
      <c r="A44" s="31" t="s">
        <v>48</v>
      </c>
      <c r="B44" s="30">
        <f t="shared" si="12"/>
        <v>2418991</v>
      </c>
      <c r="C44" s="32">
        <f>SUM(一般接種!D43+一般接種!G43+一般接種!J43+一般接種!M43+医療従事者等!C41)</f>
        <v>782904</v>
      </c>
      <c r="D44" s="32">
        <v>12272</v>
      </c>
      <c r="E44" s="73">
        <f t="shared" si="0"/>
        <v>0.79870074010967429</v>
      </c>
      <c r="F44" s="32">
        <f>SUM(一般接種!E43+一般接種!H43+一般接種!K43+一般接種!N43+医療従事者等!D41)</f>
        <v>774409</v>
      </c>
      <c r="G44" s="32">
        <v>11557</v>
      </c>
      <c r="H44" s="73">
        <f t="shared" si="7"/>
        <v>0.79063736906090742</v>
      </c>
      <c r="I44" s="29">
        <f t="shared" si="10"/>
        <v>622549</v>
      </c>
      <c r="J44" s="32">
        <v>13</v>
      </c>
      <c r="K44" s="73">
        <f t="shared" si="8"/>
        <v>0.64521063743124629</v>
      </c>
      <c r="L44" s="67">
        <v>9453</v>
      </c>
      <c r="M44" s="67">
        <v>48530</v>
      </c>
      <c r="N44" s="67">
        <v>170772</v>
      </c>
      <c r="O44" s="67">
        <v>187213</v>
      </c>
      <c r="P44" s="67">
        <v>114101</v>
      </c>
      <c r="Q44" s="67">
        <v>52851</v>
      </c>
      <c r="R44" s="67">
        <v>16698</v>
      </c>
      <c r="S44" s="67">
        <v>10456</v>
      </c>
      <c r="T44" s="67">
        <v>10672</v>
      </c>
      <c r="U44" s="67">
        <v>1803</v>
      </c>
      <c r="V44" s="67">
        <f t="shared" si="11"/>
        <v>239129</v>
      </c>
      <c r="W44" s="68">
        <f t="shared" si="9"/>
        <v>0.24783879891009755</v>
      </c>
      <c r="X44" s="67">
        <v>150</v>
      </c>
      <c r="Y44" s="67">
        <v>7878</v>
      </c>
      <c r="Z44" s="67">
        <v>98435</v>
      </c>
      <c r="AA44" s="67">
        <v>111946</v>
      </c>
      <c r="AB44" s="67">
        <v>20720</v>
      </c>
      <c r="AD44" s="59">
        <v>964857</v>
      </c>
    </row>
    <row r="45" spans="1:30" x14ac:dyDescent="0.45">
      <c r="A45" s="31" t="s">
        <v>49</v>
      </c>
      <c r="B45" s="30">
        <f t="shared" si="12"/>
        <v>3521725</v>
      </c>
      <c r="C45" s="32">
        <f>SUM(一般接種!D44+一般接種!G44+一般接種!J44+一般接種!M44+医療従事者等!C42)</f>
        <v>1118720</v>
      </c>
      <c r="D45" s="32">
        <v>20944</v>
      </c>
      <c r="E45" s="73">
        <f t="shared" si="0"/>
        <v>0.81832772140169829</v>
      </c>
      <c r="F45" s="32">
        <f>SUM(一般接種!E44+一般接種!H44+一般接種!K44+一般接種!N44+医療従事者等!D42)</f>
        <v>1107461</v>
      </c>
      <c r="G45" s="32">
        <v>19676</v>
      </c>
      <c r="H45" s="73">
        <f t="shared" si="7"/>
        <v>0.81088001598226445</v>
      </c>
      <c r="I45" s="29">
        <f t="shared" si="10"/>
        <v>899736</v>
      </c>
      <c r="J45" s="32">
        <v>40</v>
      </c>
      <c r="K45" s="73">
        <f t="shared" si="8"/>
        <v>0.67067068111729744</v>
      </c>
      <c r="L45" s="67">
        <v>12493</v>
      </c>
      <c r="M45" s="67">
        <v>59390</v>
      </c>
      <c r="N45" s="67">
        <v>280612</v>
      </c>
      <c r="O45" s="67">
        <v>272870</v>
      </c>
      <c r="P45" s="67">
        <v>142721</v>
      </c>
      <c r="Q45" s="67">
        <v>71820</v>
      </c>
      <c r="R45" s="67">
        <v>28064</v>
      </c>
      <c r="S45" s="67">
        <v>15503</v>
      </c>
      <c r="T45" s="67">
        <v>13224</v>
      </c>
      <c r="U45" s="67">
        <v>3039</v>
      </c>
      <c r="V45" s="67">
        <f t="shared" si="11"/>
        <v>395808</v>
      </c>
      <c r="W45" s="68">
        <f t="shared" si="9"/>
        <v>0.2950516851821896</v>
      </c>
      <c r="X45" s="67">
        <v>214</v>
      </c>
      <c r="Y45" s="67">
        <v>6034</v>
      </c>
      <c r="Z45" s="67">
        <v>167566</v>
      </c>
      <c r="AA45" s="67">
        <v>185104</v>
      </c>
      <c r="AB45" s="67">
        <v>36890</v>
      </c>
      <c r="AD45" s="59">
        <v>1341487</v>
      </c>
    </row>
    <row r="46" spans="1:30" x14ac:dyDescent="0.45">
      <c r="A46" s="31" t="s">
        <v>50</v>
      </c>
      <c r="B46" s="30">
        <f t="shared" si="12"/>
        <v>1771057</v>
      </c>
      <c r="C46" s="32">
        <f>SUM(一般接種!D45+一般接種!G45+一般接種!J45+一般接種!M45+医療従事者等!C43)</f>
        <v>567813</v>
      </c>
      <c r="D46" s="32">
        <v>8931</v>
      </c>
      <c r="E46" s="73">
        <f t="shared" si="0"/>
        <v>0.80655249398565798</v>
      </c>
      <c r="F46" s="32">
        <f>SUM(一般接種!E45+一般接種!H45+一般接種!K45+一般接種!N45+医療従事者等!D43)</f>
        <v>560459</v>
      </c>
      <c r="G46" s="32">
        <v>8418</v>
      </c>
      <c r="H46" s="73">
        <f t="shared" si="7"/>
        <v>0.79667988114188071</v>
      </c>
      <c r="I46" s="29">
        <f t="shared" si="10"/>
        <v>448022</v>
      </c>
      <c r="J46" s="32">
        <v>16</v>
      </c>
      <c r="K46" s="73">
        <f t="shared" si="8"/>
        <v>0.64654141056705827</v>
      </c>
      <c r="L46" s="67">
        <v>10605</v>
      </c>
      <c r="M46" s="67">
        <v>33567</v>
      </c>
      <c r="N46" s="67">
        <v>141050</v>
      </c>
      <c r="O46" s="67">
        <v>125489</v>
      </c>
      <c r="P46" s="67">
        <v>73423</v>
      </c>
      <c r="Q46" s="67">
        <v>36106</v>
      </c>
      <c r="R46" s="67">
        <v>13305</v>
      </c>
      <c r="S46" s="67">
        <v>6370</v>
      </c>
      <c r="T46" s="67">
        <v>6595</v>
      </c>
      <c r="U46" s="67">
        <v>1512</v>
      </c>
      <c r="V46" s="67">
        <f t="shared" si="11"/>
        <v>194763</v>
      </c>
      <c r="W46" s="68">
        <f t="shared" si="9"/>
        <v>0.28107289801090157</v>
      </c>
      <c r="X46" s="67">
        <v>167</v>
      </c>
      <c r="Y46" s="67">
        <v>5522</v>
      </c>
      <c r="Z46" s="67">
        <v>74386</v>
      </c>
      <c r="AA46" s="67">
        <v>93955</v>
      </c>
      <c r="AB46" s="67">
        <v>20733</v>
      </c>
      <c r="AD46" s="59">
        <v>692927</v>
      </c>
    </row>
    <row r="47" spans="1:30" x14ac:dyDescent="0.45">
      <c r="A47" s="31" t="s">
        <v>51</v>
      </c>
      <c r="B47" s="30">
        <f t="shared" si="12"/>
        <v>12589928</v>
      </c>
      <c r="C47" s="32">
        <f>SUM(一般接種!D46+一般接種!G46+一般接種!J46+一般接種!M46+医療従事者等!C44)</f>
        <v>4150401</v>
      </c>
      <c r="D47" s="32">
        <v>51947</v>
      </c>
      <c r="E47" s="73">
        <f t="shared" si="0"/>
        <v>0.80229480226152383</v>
      </c>
      <c r="F47" s="32">
        <f>SUM(一般接種!E46+一般接種!H46+一般接種!K46+一般接種!N46+医療従事者等!D44)</f>
        <v>4068984</v>
      </c>
      <c r="G47" s="32">
        <v>48340</v>
      </c>
      <c r="H47" s="73">
        <f t="shared" si="7"/>
        <v>0.78706306888987465</v>
      </c>
      <c r="I47" s="29">
        <f t="shared" si="10"/>
        <v>3150172</v>
      </c>
      <c r="J47" s="32">
        <v>378</v>
      </c>
      <c r="K47" s="73">
        <f t="shared" si="8"/>
        <v>0.61658941503174958</v>
      </c>
      <c r="L47" s="67">
        <v>44134</v>
      </c>
      <c r="M47" s="67">
        <v>231094</v>
      </c>
      <c r="N47" s="67">
        <v>930926</v>
      </c>
      <c r="O47" s="67">
        <v>1025394</v>
      </c>
      <c r="P47" s="67">
        <v>491629</v>
      </c>
      <c r="Q47" s="67">
        <v>193832</v>
      </c>
      <c r="R47" s="67">
        <v>85809</v>
      </c>
      <c r="S47" s="67">
        <v>73303</v>
      </c>
      <c r="T47" s="67">
        <v>60602</v>
      </c>
      <c r="U47" s="67">
        <v>13449</v>
      </c>
      <c r="V47" s="67">
        <f t="shared" si="11"/>
        <v>1220371</v>
      </c>
      <c r="W47" s="68">
        <f t="shared" si="9"/>
        <v>0.23889430261525396</v>
      </c>
      <c r="X47" s="67">
        <v>99</v>
      </c>
      <c r="Y47" s="67">
        <v>39963</v>
      </c>
      <c r="Z47" s="67">
        <v>497733</v>
      </c>
      <c r="AA47" s="67">
        <v>563774</v>
      </c>
      <c r="AB47" s="67">
        <v>118802</v>
      </c>
      <c r="AD47" s="59">
        <v>5108414</v>
      </c>
    </row>
    <row r="48" spans="1:30" x14ac:dyDescent="0.45">
      <c r="A48" s="31" t="s">
        <v>52</v>
      </c>
      <c r="B48" s="30">
        <f t="shared" si="12"/>
        <v>2051804</v>
      </c>
      <c r="C48" s="32">
        <f>SUM(一般接種!D47+一般接種!G47+一般接種!J47+一般接種!M47+医療従事者等!C45)</f>
        <v>660126</v>
      </c>
      <c r="D48" s="32">
        <v>11421</v>
      </c>
      <c r="E48" s="73">
        <f t="shared" si="0"/>
        <v>0.79873252824538765</v>
      </c>
      <c r="F48" s="32">
        <f>SUM(一般接種!E47+一般接種!H47+一般接種!K47+一般接種!N47+医療従事者等!D45)</f>
        <v>652218</v>
      </c>
      <c r="G48" s="32">
        <v>10641</v>
      </c>
      <c r="H48" s="73">
        <f t="shared" si="7"/>
        <v>0.78995601895174394</v>
      </c>
      <c r="I48" s="29">
        <f t="shared" si="10"/>
        <v>512426</v>
      </c>
      <c r="J48" s="32">
        <v>11</v>
      </c>
      <c r="K48" s="73">
        <f t="shared" si="8"/>
        <v>0.63092241999192289</v>
      </c>
      <c r="L48" s="67">
        <v>8420</v>
      </c>
      <c r="M48" s="67">
        <v>56694</v>
      </c>
      <c r="N48" s="67">
        <v>165991</v>
      </c>
      <c r="O48" s="67">
        <v>147299</v>
      </c>
      <c r="P48" s="67">
        <v>63396</v>
      </c>
      <c r="Q48" s="67">
        <v>32437</v>
      </c>
      <c r="R48" s="67">
        <v>15379</v>
      </c>
      <c r="S48" s="67">
        <v>10215</v>
      </c>
      <c r="T48" s="67">
        <v>10220</v>
      </c>
      <c r="U48" s="67">
        <v>2375</v>
      </c>
      <c r="V48" s="67">
        <f t="shared" si="11"/>
        <v>227034</v>
      </c>
      <c r="W48" s="68">
        <f t="shared" si="9"/>
        <v>0.27954068616345384</v>
      </c>
      <c r="X48" s="67">
        <v>42</v>
      </c>
      <c r="Y48" s="67">
        <v>6137</v>
      </c>
      <c r="Z48" s="67">
        <v>83736</v>
      </c>
      <c r="AA48" s="67">
        <v>110701</v>
      </c>
      <c r="AB48" s="67">
        <v>26418</v>
      </c>
      <c r="AD48" s="59">
        <v>812168</v>
      </c>
    </row>
    <row r="49" spans="1:30" x14ac:dyDescent="0.45">
      <c r="A49" s="31" t="s">
        <v>53</v>
      </c>
      <c r="B49" s="30">
        <f t="shared" si="12"/>
        <v>3479955</v>
      </c>
      <c r="C49" s="32">
        <f>SUM(一般接種!D48+一般接種!G48+一般接種!J48+一般接種!M48+医療従事者等!C46)</f>
        <v>1105987</v>
      </c>
      <c r="D49" s="32">
        <v>17992</v>
      </c>
      <c r="E49" s="73">
        <f t="shared" si="0"/>
        <v>0.82426049175546323</v>
      </c>
      <c r="F49" s="32">
        <f>SUM(一般接種!E48+一般接種!H48+一般接種!K48+一般接種!N48+医療従事者等!D46)</f>
        <v>1089981</v>
      </c>
      <c r="G49" s="32">
        <v>16796</v>
      </c>
      <c r="H49" s="73">
        <f t="shared" si="7"/>
        <v>0.81304049728591288</v>
      </c>
      <c r="I49" s="29">
        <f t="shared" si="10"/>
        <v>906001</v>
      </c>
      <c r="J49" s="32">
        <v>11</v>
      </c>
      <c r="K49" s="73">
        <f t="shared" si="8"/>
        <v>0.68637425992355861</v>
      </c>
      <c r="L49" s="67">
        <v>14907</v>
      </c>
      <c r="M49" s="67">
        <v>66038</v>
      </c>
      <c r="N49" s="67">
        <v>278249</v>
      </c>
      <c r="O49" s="67">
        <v>302668</v>
      </c>
      <c r="P49" s="67">
        <v>132880</v>
      </c>
      <c r="Q49" s="67">
        <v>52061</v>
      </c>
      <c r="R49" s="67">
        <v>25104</v>
      </c>
      <c r="S49" s="67">
        <v>16907</v>
      </c>
      <c r="T49" s="67">
        <v>14342</v>
      </c>
      <c r="U49" s="67">
        <v>2845</v>
      </c>
      <c r="V49" s="67">
        <f t="shared" si="11"/>
        <v>377986</v>
      </c>
      <c r="W49" s="68">
        <f t="shared" si="9"/>
        <v>0.28636062319834238</v>
      </c>
      <c r="X49" s="67">
        <v>97</v>
      </c>
      <c r="Y49" s="67">
        <v>7050</v>
      </c>
      <c r="Z49" s="67">
        <v>145945</v>
      </c>
      <c r="AA49" s="67">
        <v>189889</v>
      </c>
      <c r="AB49" s="67">
        <v>35005</v>
      </c>
      <c r="AD49" s="59">
        <v>1319965</v>
      </c>
    </row>
    <row r="50" spans="1:30" x14ac:dyDescent="0.45">
      <c r="A50" s="31" t="s">
        <v>54</v>
      </c>
      <c r="B50" s="30">
        <f t="shared" si="12"/>
        <v>4589372</v>
      </c>
      <c r="C50" s="32">
        <f>SUM(一般接種!D49+一般接種!G49+一般接種!J49+一般接種!M49+医療従事者等!C47)</f>
        <v>1466721</v>
      </c>
      <c r="D50" s="32">
        <v>21708</v>
      </c>
      <c r="E50" s="73">
        <f t="shared" si="0"/>
        <v>0.8269896074953772</v>
      </c>
      <c r="F50" s="32">
        <f>SUM(一般接種!E49+一般接種!H49+一般接種!K49+一般接種!N49+医療従事者等!D47)</f>
        <v>1450053</v>
      </c>
      <c r="G50" s="32">
        <v>20386</v>
      </c>
      <c r="H50" s="73">
        <f t="shared" si="7"/>
        <v>0.81820699964574262</v>
      </c>
      <c r="I50" s="29">
        <f t="shared" si="10"/>
        <v>1173806</v>
      </c>
      <c r="J50" s="32">
        <v>59</v>
      </c>
      <c r="K50" s="73">
        <f t="shared" si="8"/>
        <v>0.6717424485654292</v>
      </c>
      <c r="L50" s="67">
        <v>21319</v>
      </c>
      <c r="M50" s="67">
        <v>78210</v>
      </c>
      <c r="N50" s="67">
        <v>344535</v>
      </c>
      <c r="O50" s="67">
        <v>429792</v>
      </c>
      <c r="P50" s="67">
        <v>176808</v>
      </c>
      <c r="Q50" s="67">
        <v>66137</v>
      </c>
      <c r="R50" s="67">
        <v>22417</v>
      </c>
      <c r="S50" s="67">
        <v>15351</v>
      </c>
      <c r="T50" s="67">
        <v>15649</v>
      </c>
      <c r="U50" s="67">
        <v>3588</v>
      </c>
      <c r="V50" s="67">
        <f t="shared" si="11"/>
        <v>498792</v>
      </c>
      <c r="W50" s="68">
        <f t="shared" si="9"/>
        <v>0.2854616534950441</v>
      </c>
      <c r="X50" s="67">
        <v>152</v>
      </c>
      <c r="Y50" s="67">
        <v>11110</v>
      </c>
      <c r="Z50" s="67">
        <v>185820</v>
      </c>
      <c r="AA50" s="67">
        <v>249387</v>
      </c>
      <c r="AB50" s="67">
        <v>52323</v>
      </c>
      <c r="AD50" s="59">
        <v>1747317</v>
      </c>
    </row>
    <row r="51" spans="1:30" x14ac:dyDescent="0.45">
      <c r="A51" s="31" t="s">
        <v>55</v>
      </c>
      <c r="B51" s="30">
        <f t="shared" si="12"/>
        <v>2906603</v>
      </c>
      <c r="C51" s="32">
        <f>SUM(一般接種!D50+一般接種!G50+一般接種!J50+一般接種!M50+医療従事者等!C48)</f>
        <v>929681</v>
      </c>
      <c r="D51" s="32">
        <v>15133</v>
      </c>
      <c r="E51" s="73">
        <f t="shared" si="0"/>
        <v>0.80854314272932859</v>
      </c>
      <c r="F51" s="32">
        <f>SUM(一般接種!E50+一般接種!H50+一般接種!K50+一般接種!N50+医療従事者等!D48)</f>
        <v>914341</v>
      </c>
      <c r="G51" s="32">
        <v>14315</v>
      </c>
      <c r="H51" s="73">
        <f t="shared" si="7"/>
        <v>0.79570438137539723</v>
      </c>
      <c r="I51" s="29">
        <f t="shared" si="10"/>
        <v>744669</v>
      </c>
      <c r="J51" s="32">
        <v>116</v>
      </c>
      <c r="K51" s="73">
        <f t="shared" si="8"/>
        <v>0.65825218856588152</v>
      </c>
      <c r="L51" s="67">
        <v>19538</v>
      </c>
      <c r="M51" s="67">
        <v>50912</v>
      </c>
      <c r="N51" s="67">
        <v>216615</v>
      </c>
      <c r="O51" s="67">
        <v>219023</v>
      </c>
      <c r="P51" s="67">
        <v>116394</v>
      </c>
      <c r="Q51" s="67">
        <v>63455</v>
      </c>
      <c r="R51" s="67">
        <v>24949</v>
      </c>
      <c r="S51" s="67">
        <v>17684</v>
      </c>
      <c r="T51" s="67">
        <v>13401</v>
      </c>
      <c r="U51" s="67">
        <v>2698</v>
      </c>
      <c r="V51" s="67">
        <f t="shared" si="11"/>
        <v>317912</v>
      </c>
      <c r="W51" s="68">
        <f t="shared" si="9"/>
        <v>0.28106295961651695</v>
      </c>
      <c r="X51" s="67">
        <v>244</v>
      </c>
      <c r="Y51" s="67">
        <v>8486</v>
      </c>
      <c r="Z51" s="67">
        <v>113445</v>
      </c>
      <c r="AA51" s="67">
        <v>164120</v>
      </c>
      <c r="AB51" s="67">
        <v>31617</v>
      </c>
      <c r="AD51" s="59">
        <v>1131106</v>
      </c>
    </row>
    <row r="52" spans="1:30" x14ac:dyDescent="0.45">
      <c r="A52" s="31" t="s">
        <v>56</v>
      </c>
      <c r="B52" s="30">
        <f t="shared" si="12"/>
        <v>2718680</v>
      </c>
      <c r="C52" s="32">
        <f>SUM(一般接種!D51+一般接種!G51+一般接種!J51+一般接種!M51+医療従事者等!C49)</f>
        <v>875663</v>
      </c>
      <c r="D52" s="32">
        <v>21629</v>
      </c>
      <c r="E52" s="73">
        <f t="shared" si="0"/>
        <v>0.79209972268338602</v>
      </c>
      <c r="F52" s="32">
        <f>SUM(一般接種!E51+一般接種!H51+一般接種!K51+一般接種!N51+医療従事者等!D49)</f>
        <v>863369</v>
      </c>
      <c r="G52" s="32">
        <v>20664</v>
      </c>
      <c r="H52" s="73">
        <f t="shared" si="7"/>
        <v>0.78159229820347065</v>
      </c>
      <c r="I52" s="29">
        <f t="shared" si="10"/>
        <v>693303</v>
      </c>
      <c r="J52" s="32">
        <v>123</v>
      </c>
      <c r="K52" s="73">
        <f t="shared" si="8"/>
        <v>0.64291080421818048</v>
      </c>
      <c r="L52" s="67">
        <v>10947</v>
      </c>
      <c r="M52" s="67">
        <v>46259</v>
      </c>
      <c r="N52" s="67">
        <v>186615</v>
      </c>
      <c r="O52" s="67">
        <v>215485</v>
      </c>
      <c r="P52" s="67">
        <v>122026</v>
      </c>
      <c r="Q52" s="67">
        <v>56995</v>
      </c>
      <c r="R52" s="67">
        <v>24115</v>
      </c>
      <c r="S52" s="67">
        <v>13764</v>
      </c>
      <c r="T52" s="67">
        <v>13261</v>
      </c>
      <c r="U52" s="67">
        <v>3836</v>
      </c>
      <c r="V52" s="67">
        <f t="shared" si="11"/>
        <v>286345</v>
      </c>
      <c r="W52" s="68">
        <f t="shared" si="9"/>
        <v>0.26557935057828397</v>
      </c>
      <c r="X52" s="67">
        <v>156</v>
      </c>
      <c r="Y52" s="67">
        <v>5656</v>
      </c>
      <c r="Z52" s="67">
        <v>93127</v>
      </c>
      <c r="AA52" s="67">
        <v>142515</v>
      </c>
      <c r="AB52" s="67">
        <v>44891</v>
      </c>
      <c r="AD52" s="59">
        <v>1078190</v>
      </c>
    </row>
    <row r="53" spans="1:30" x14ac:dyDescent="0.45">
      <c r="A53" s="31" t="s">
        <v>57</v>
      </c>
      <c r="B53" s="30">
        <f t="shared" si="12"/>
        <v>4134742</v>
      </c>
      <c r="C53" s="32">
        <f>SUM(一般接種!D52+一般接種!G52+一般接種!J52+一般接種!M52+医療従事者等!C50)</f>
        <v>1327762</v>
      </c>
      <c r="D53" s="32">
        <v>20007</v>
      </c>
      <c r="E53" s="73">
        <f t="shared" si="0"/>
        <v>0.81476965672955737</v>
      </c>
      <c r="F53" s="32">
        <f>SUM(一般接種!E52+一般接種!H52+一般接種!K52+一般接種!N52+医療従事者等!D50)</f>
        <v>1303993</v>
      </c>
      <c r="G53" s="32">
        <v>18807</v>
      </c>
      <c r="H53" s="73">
        <f t="shared" si="7"/>
        <v>0.80070850889779266</v>
      </c>
      <c r="I53" s="29">
        <f t="shared" si="10"/>
        <v>1063749</v>
      </c>
      <c r="J53" s="32">
        <v>65</v>
      </c>
      <c r="K53" s="73">
        <f t="shared" si="8"/>
        <v>0.66270627720690989</v>
      </c>
      <c r="L53" s="67">
        <v>17330</v>
      </c>
      <c r="M53" s="67">
        <v>70769</v>
      </c>
      <c r="N53" s="67">
        <v>342542</v>
      </c>
      <c r="O53" s="67">
        <v>302182</v>
      </c>
      <c r="P53" s="67">
        <v>172212</v>
      </c>
      <c r="Q53" s="67">
        <v>82527</v>
      </c>
      <c r="R53" s="67">
        <v>34348</v>
      </c>
      <c r="S53" s="67">
        <v>19389</v>
      </c>
      <c r="T53" s="67">
        <v>18839</v>
      </c>
      <c r="U53" s="67">
        <v>3611</v>
      </c>
      <c r="V53" s="67">
        <f t="shared" si="11"/>
        <v>439238</v>
      </c>
      <c r="W53" s="68">
        <f t="shared" si="9"/>
        <v>0.27365813511137582</v>
      </c>
      <c r="X53" s="67">
        <v>102</v>
      </c>
      <c r="Y53" s="67">
        <v>6583</v>
      </c>
      <c r="Z53" s="67">
        <v>170145</v>
      </c>
      <c r="AA53" s="67">
        <v>216808</v>
      </c>
      <c r="AB53" s="67">
        <v>45600</v>
      </c>
      <c r="AD53" s="59">
        <v>1605061</v>
      </c>
    </row>
    <row r="54" spans="1:30" x14ac:dyDescent="0.45">
      <c r="A54" s="31" t="s">
        <v>58</v>
      </c>
      <c r="B54" s="30">
        <f t="shared" si="12"/>
        <v>3053691</v>
      </c>
      <c r="C54" s="32">
        <f>SUM(一般接種!D53+一般接種!G53+一般接種!J53+一般接種!M53+医療従事者等!C51)</f>
        <v>1062761</v>
      </c>
      <c r="D54" s="32">
        <v>12728</v>
      </c>
      <c r="E54" s="73">
        <f t="shared" si="0"/>
        <v>0.70694249573828061</v>
      </c>
      <c r="F54" s="32">
        <f>SUM(一般接種!E53+一般接種!H53+一般接種!K53+一般接種!N53+医療従事者等!D51)</f>
        <v>1041827</v>
      </c>
      <c r="G54" s="32">
        <v>11855</v>
      </c>
      <c r="H54" s="73">
        <f t="shared" si="7"/>
        <v>0.69343627887937653</v>
      </c>
      <c r="I54" s="29">
        <f t="shared" si="10"/>
        <v>717080</v>
      </c>
      <c r="J54" s="32">
        <v>85</v>
      </c>
      <c r="K54" s="73">
        <f t="shared" si="8"/>
        <v>0.48272219514231313</v>
      </c>
      <c r="L54" s="67">
        <v>17374</v>
      </c>
      <c r="M54" s="67">
        <v>58997</v>
      </c>
      <c r="N54" s="67">
        <v>211446</v>
      </c>
      <c r="O54" s="67">
        <v>191543</v>
      </c>
      <c r="P54" s="67">
        <v>118251</v>
      </c>
      <c r="Q54" s="67">
        <v>58835</v>
      </c>
      <c r="R54" s="67">
        <v>25288</v>
      </c>
      <c r="S54" s="67">
        <v>16373</v>
      </c>
      <c r="T54" s="67">
        <v>15549</v>
      </c>
      <c r="U54" s="67">
        <v>3424</v>
      </c>
      <c r="V54" s="67">
        <f t="shared" si="11"/>
        <v>232023</v>
      </c>
      <c r="W54" s="68">
        <f t="shared" si="9"/>
        <v>0.15621120354187257</v>
      </c>
      <c r="X54" s="67">
        <v>14</v>
      </c>
      <c r="Y54" s="67">
        <v>6865</v>
      </c>
      <c r="Z54" s="67">
        <v>100504</v>
      </c>
      <c r="AA54" s="67">
        <v>103814</v>
      </c>
      <c r="AB54" s="67">
        <v>20826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111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112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113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114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151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152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F20" sqref="F20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36"/>
      <c r="U2" s="136"/>
      <c r="V2" s="151">
        <f>'進捗状況 (都道府県別)'!H3</f>
        <v>44819</v>
      </c>
      <c r="W2" s="151"/>
    </row>
    <row r="3" spans="1:23" ht="37.5" customHeight="1" x14ac:dyDescent="0.45">
      <c r="A3" s="137" t="s">
        <v>2</v>
      </c>
      <c r="B3" s="150" t="str">
        <f>_xlfn.CONCAT("接種回数
（",TEXT('進捗状況 (都道府県別)'!H3-1,"m月d日"),"まで）")</f>
        <v>接種回数
（9月14日まで）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2"/>
      <c r="P3" s="133" t="str">
        <f>_xlfn.CONCAT("接種回数
（",TEXT('進捗状況 (都道府県別)'!H3-1,"m月d日"),"まで）","※4")</f>
        <v>接種回数
（9月14日まで）※4</v>
      </c>
      <c r="Q3" s="134"/>
      <c r="R3" s="134"/>
      <c r="S3" s="134"/>
      <c r="T3" s="134"/>
      <c r="U3" s="134"/>
      <c r="V3" s="134"/>
      <c r="W3" s="135"/>
    </row>
    <row r="4" spans="1:23" ht="18.75" customHeight="1" x14ac:dyDescent="0.45">
      <c r="A4" s="138"/>
      <c r="B4" s="140" t="s">
        <v>11</v>
      </c>
      <c r="C4" s="141" t="s">
        <v>117</v>
      </c>
      <c r="D4" s="141"/>
      <c r="E4" s="141"/>
      <c r="F4" s="142" t="s">
        <v>145</v>
      </c>
      <c r="G4" s="143"/>
      <c r="H4" s="144"/>
      <c r="I4" s="142" t="s">
        <v>118</v>
      </c>
      <c r="J4" s="143"/>
      <c r="K4" s="144"/>
      <c r="L4" s="147" t="s">
        <v>119</v>
      </c>
      <c r="M4" s="148"/>
      <c r="N4" s="149"/>
      <c r="P4" s="113" t="s">
        <v>120</v>
      </c>
      <c r="Q4" s="113"/>
      <c r="R4" s="145" t="s">
        <v>146</v>
      </c>
      <c r="S4" s="145"/>
      <c r="T4" s="146" t="s">
        <v>118</v>
      </c>
      <c r="U4" s="146"/>
      <c r="V4" s="132" t="s">
        <v>121</v>
      </c>
      <c r="W4" s="132"/>
    </row>
    <row r="5" spans="1:23" ht="36" x14ac:dyDescent="0.45">
      <c r="A5" s="139"/>
      <c r="B5" s="140"/>
      <c r="C5" s="34" t="s">
        <v>122</v>
      </c>
      <c r="D5" s="34" t="s">
        <v>93</v>
      </c>
      <c r="E5" s="34" t="s">
        <v>94</v>
      </c>
      <c r="F5" s="34" t="s">
        <v>122</v>
      </c>
      <c r="G5" s="34" t="s">
        <v>93</v>
      </c>
      <c r="H5" s="34" t="s">
        <v>94</v>
      </c>
      <c r="I5" s="34" t="s">
        <v>122</v>
      </c>
      <c r="J5" s="34" t="s">
        <v>93</v>
      </c>
      <c r="K5" s="34" t="s">
        <v>94</v>
      </c>
      <c r="L5" s="55" t="s">
        <v>122</v>
      </c>
      <c r="M5" s="55" t="s">
        <v>93</v>
      </c>
      <c r="N5" s="55" t="s">
        <v>94</v>
      </c>
      <c r="P5" s="35" t="s">
        <v>123</v>
      </c>
      <c r="Q5" s="35" t="s">
        <v>124</v>
      </c>
      <c r="R5" s="35" t="s">
        <v>125</v>
      </c>
      <c r="S5" s="35" t="s">
        <v>126</v>
      </c>
      <c r="T5" s="35" t="s">
        <v>125</v>
      </c>
      <c r="U5" s="35" t="s">
        <v>124</v>
      </c>
      <c r="V5" s="35" t="s">
        <v>127</v>
      </c>
      <c r="W5" s="35" t="s">
        <v>124</v>
      </c>
    </row>
    <row r="6" spans="1:23" x14ac:dyDescent="0.45">
      <c r="A6" s="28" t="s">
        <v>128</v>
      </c>
      <c r="B6" s="36">
        <f>SUM(B7:B53)</f>
        <v>194639621</v>
      </c>
      <c r="C6" s="36">
        <f>SUM(C7:C53)</f>
        <v>162088216</v>
      </c>
      <c r="D6" s="36">
        <f>SUM(D7:D53)</f>
        <v>81316166</v>
      </c>
      <c r="E6" s="37">
        <f>SUM(E7:E53)</f>
        <v>80772050</v>
      </c>
      <c r="F6" s="37">
        <f t="shared" ref="F6:T6" si="0">SUM(F7:F53)</f>
        <v>32378966</v>
      </c>
      <c r="G6" s="37">
        <f>SUM(G7:G53)</f>
        <v>16240631</v>
      </c>
      <c r="H6" s="37">
        <f t="shared" ref="H6:N6" si="1">SUM(H7:H53)</f>
        <v>16138335</v>
      </c>
      <c r="I6" s="37">
        <f>SUM(I7:I53)</f>
        <v>117769</v>
      </c>
      <c r="J6" s="37">
        <f t="shared" si="1"/>
        <v>58706</v>
      </c>
      <c r="K6" s="37">
        <f t="shared" si="1"/>
        <v>59063</v>
      </c>
      <c r="L6" s="56">
        <f>SUM(L7:L53)</f>
        <v>54670</v>
      </c>
      <c r="M6" s="56">
        <f t="shared" si="1"/>
        <v>31989</v>
      </c>
      <c r="N6" s="56">
        <f t="shared" si="1"/>
        <v>22681</v>
      </c>
      <c r="O6" s="38"/>
      <c r="P6" s="37">
        <f>SUM(P7:P53)</f>
        <v>177130860</v>
      </c>
      <c r="Q6" s="39">
        <f>C6/P6</f>
        <v>0.91507609684726876</v>
      </c>
      <c r="R6" s="37">
        <f t="shared" si="0"/>
        <v>34262000</v>
      </c>
      <c r="S6" s="40">
        <f>F6/R6</f>
        <v>0.94504016111143541</v>
      </c>
      <c r="T6" s="37">
        <f t="shared" si="0"/>
        <v>205240</v>
      </c>
      <c r="U6" s="40">
        <f>I6/T6</f>
        <v>0.57381114792438126</v>
      </c>
      <c r="V6" s="37">
        <f t="shared" ref="V6" si="2">SUM(V7:V53)</f>
        <v>552850</v>
      </c>
      <c r="W6" s="40">
        <f>L6/V6</f>
        <v>9.8887582526906034E-2</v>
      </c>
    </row>
    <row r="7" spans="1:23" x14ac:dyDescent="0.45">
      <c r="A7" s="41" t="s">
        <v>12</v>
      </c>
      <c r="B7" s="36">
        <v>7986109</v>
      </c>
      <c r="C7" s="36">
        <v>6483839</v>
      </c>
      <c r="D7" s="36">
        <v>3253185</v>
      </c>
      <c r="E7" s="37">
        <v>3230654</v>
      </c>
      <c r="F7" s="42">
        <v>1498899</v>
      </c>
      <c r="G7" s="37">
        <v>751467</v>
      </c>
      <c r="H7" s="37">
        <v>747432</v>
      </c>
      <c r="I7" s="37">
        <v>871</v>
      </c>
      <c r="J7" s="37">
        <v>428</v>
      </c>
      <c r="K7" s="37">
        <v>443</v>
      </c>
      <c r="L7" s="56">
        <v>2500</v>
      </c>
      <c r="M7" s="56">
        <v>1421</v>
      </c>
      <c r="N7" s="56">
        <v>1079</v>
      </c>
      <c r="O7" s="38"/>
      <c r="P7" s="37">
        <v>7433760</v>
      </c>
      <c r="Q7" s="39">
        <v>0.872215271948516</v>
      </c>
      <c r="R7" s="43">
        <v>1518500</v>
      </c>
      <c r="S7" s="39">
        <v>0.98709186697398754</v>
      </c>
      <c r="T7" s="37">
        <v>900</v>
      </c>
      <c r="U7" s="40">
        <v>0.96777777777777774</v>
      </c>
      <c r="V7" s="37">
        <v>19240</v>
      </c>
      <c r="W7" s="40">
        <v>0.12993762993762994</v>
      </c>
    </row>
    <row r="8" spans="1:23" x14ac:dyDescent="0.45">
      <c r="A8" s="41" t="s">
        <v>13</v>
      </c>
      <c r="B8" s="36">
        <v>2056432</v>
      </c>
      <c r="C8" s="36">
        <v>1864754</v>
      </c>
      <c r="D8" s="36">
        <v>934904</v>
      </c>
      <c r="E8" s="37">
        <v>929850</v>
      </c>
      <c r="F8" s="42">
        <v>188715</v>
      </c>
      <c r="G8" s="37">
        <v>94817</v>
      </c>
      <c r="H8" s="37">
        <v>93898</v>
      </c>
      <c r="I8" s="37">
        <v>2428</v>
      </c>
      <c r="J8" s="37">
        <v>1217</v>
      </c>
      <c r="K8" s="37">
        <v>1211</v>
      </c>
      <c r="L8" s="56">
        <v>535</v>
      </c>
      <c r="M8" s="56">
        <v>333</v>
      </c>
      <c r="N8" s="56">
        <v>202</v>
      </c>
      <c r="O8" s="38"/>
      <c r="P8" s="37">
        <v>1921955</v>
      </c>
      <c r="Q8" s="39">
        <v>0.97023811691740958</v>
      </c>
      <c r="R8" s="43">
        <v>186500</v>
      </c>
      <c r="S8" s="39">
        <v>1.0118766756032171</v>
      </c>
      <c r="T8" s="37">
        <v>3900</v>
      </c>
      <c r="U8" s="40">
        <v>0.62256410256410255</v>
      </c>
      <c r="V8" s="37">
        <v>2800</v>
      </c>
      <c r="W8" s="40">
        <v>0.19107142857142856</v>
      </c>
    </row>
    <row r="9" spans="1:23" x14ac:dyDescent="0.45">
      <c r="A9" s="41" t="s">
        <v>14</v>
      </c>
      <c r="B9" s="36">
        <v>1977043</v>
      </c>
      <c r="C9" s="36">
        <v>1731788</v>
      </c>
      <c r="D9" s="36">
        <v>868655</v>
      </c>
      <c r="E9" s="37">
        <v>863133</v>
      </c>
      <c r="F9" s="42">
        <v>244949</v>
      </c>
      <c r="G9" s="37">
        <v>122947</v>
      </c>
      <c r="H9" s="37">
        <v>122002</v>
      </c>
      <c r="I9" s="37">
        <v>99</v>
      </c>
      <c r="J9" s="37">
        <v>50</v>
      </c>
      <c r="K9" s="37">
        <v>49</v>
      </c>
      <c r="L9" s="56">
        <v>207</v>
      </c>
      <c r="M9" s="56">
        <v>144</v>
      </c>
      <c r="N9" s="56">
        <v>63</v>
      </c>
      <c r="O9" s="38"/>
      <c r="P9" s="37">
        <v>1879585</v>
      </c>
      <c r="Q9" s="39">
        <v>0.921367216699431</v>
      </c>
      <c r="R9" s="43">
        <v>227500</v>
      </c>
      <c r="S9" s="39">
        <v>1.0766989010989012</v>
      </c>
      <c r="T9" s="37">
        <v>360</v>
      </c>
      <c r="U9" s="40">
        <v>0.27500000000000002</v>
      </c>
      <c r="V9" s="37">
        <v>2040</v>
      </c>
      <c r="W9" s="40">
        <v>0.10147058823529412</v>
      </c>
    </row>
    <row r="10" spans="1:23" x14ac:dyDescent="0.45">
      <c r="A10" s="41" t="s">
        <v>15</v>
      </c>
      <c r="B10" s="36">
        <v>3574058</v>
      </c>
      <c r="C10" s="36">
        <v>2831164</v>
      </c>
      <c r="D10" s="36">
        <v>1420216</v>
      </c>
      <c r="E10" s="37">
        <v>1410948</v>
      </c>
      <c r="F10" s="42">
        <v>741911</v>
      </c>
      <c r="G10" s="37">
        <v>371864</v>
      </c>
      <c r="H10" s="37">
        <v>370047</v>
      </c>
      <c r="I10" s="37">
        <v>56</v>
      </c>
      <c r="J10" s="37">
        <v>20</v>
      </c>
      <c r="K10" s="37">
        <v>36</v>
      </c>
      <c r="L10" s="56">
        <v>927</v>
      </c>
      <c r="M10" s="56">
        <v>536</v>
      </c>
      <c r="N10" s="56">
        <v>391</v>
      </c>
      <c r="O10" s="38"/>
      <c r="P10" s="37">
        <v>3171035</v>
      </c>
      <c r="Q10" s="39">
        <v>0.89282016754781957</v>
      </c>
      <c r="R10" s="43">
        <v>854400</v>
      </c>
      <c r="S10" s="39">
        <v>0.86834152621722849</v>
      </c>
      <c r="T10" s="37">
        <v>340</v>
      </c>
      <c r="U10" s="40">
        <v>0.16470588235294117</v>
      </c>
      <c r="V10" s="37">
        <v>13000</v>
      </c>
      <c r="W10" s="40">
        <v>7.1307692307692308E-2</v>
      </c>
    </row>
    <row r="11" spans="1:23" x14ac:dyDescent="0.45">
      <c r="A11" s="41" t="s">
        <v>16</v>
      </c>
      <c r="B11" s="36">
        <v>1598916</v>
      </c>
      <c r="C11" s="36">
        <v>1502221</v>
      </c>
      <c r="D11" s="36">
        <v>752794</v>
      </c>
      <c r="E11" s="37">
        <v>749427</v>
      </c>
      <c r="F11" s="42">
        <v>96276</v>
      </c>
      <c r="G11" s="37">
        <v>48446</v>
      </c>
      <c r="H11" s="37">
        <v>47830</v>
      </c>
      <c r="I11" s="37">
        <v>67</v>
      </c>
      <c r="J11" s="37">
        <v>34</v>
      </c>
      <c r="K11" s="37">
        <v>33</v>
      </c>
      <c r="L11" s="56">
        <v>352</v>
      </c>
      <c r="M11" s="56">
        <v>214</v>
      </c>
      <c r="N11" s="56">
        <v>138</v>
      </c>
      <c r="O11" s="38"/>
      <c r="P11" s="37">
        <v>1523455</v>
      </c>
      <c r="Q11" s="39">
        <v>0.98606194472432729</v>
      </c>
      <c r="R11" s="43">
        <v>87900</v>
      </c>
      <c r="S11" s="39">
        <v>1.0952901023890784</v>
      </c>
      <c r="T11" s="37">
        <v>140</v>
      </c>
      <c r="U11" s="40">
        <v>0.47857142857142859</v>
      </c>
      <c r="V11" s="37">
        <v>2550</v>
      </c>
      <c r="W11" s="40">
        <v>0.1380392156862745</v>
      </c>
    </row>
    <row r="12" spans="1:23" x14ac:dyDescent="0.45">
      <c r="A12" s="41" t="s">
        <v>17</v>
      </c>
      <c r="B12" s="36">
        <v>1750341</v>
      </c>
      <c r="C12" s="36">
        <v>1671709</v>
      </c>
      <c r="D12" s="36">
        <v>838306</v>
      </c>
      <c r="E12" s="37">
        <v>833403</v>
      </c>
      <c r="F12" s="42">
        <v>78118</v>
      </c>
      <c r="G12" s="37">
        <v>39117</v>
      </c>
      <c r="H12" s="37">
        <v>39001</v>
      </c>
      <c r="I12" s="37">
        <v>161</v>
      </c>
      <c r="J12" s="37">
        <v>80</v>
      </c>
      <c r="K12" s="37">
        <v>81</v>
      </c>
      <c r="L12" s="56">
        <v>353</v>
      </c>
      <c r="M12" s="56">
        <v>244</v>
      </c>
      <c r="N12" s="56">
        <v>109</v>
      </c>
      <c r="O12" s="38"/>
      <c r="P12" s="37">
        <v>1736595</v>
      </c>
      <c r="Q12" s="39">
        <v>0.96263607807231966</v>
      </c>
      <c r="R12" s="43">
        <v>61700</v>
      </c>
      <c r="S12" s="39">
        <v>1.2660940032414911</v>
      </c>
      <c r="T12" s="37">
        <v>340</v>
      </c>
      <c r="U12" s="40">
        <v>0.47352941176470587</v>
      </c>
      <c r="V12" s="37">
        <v>1390</v>
      </c>
      <c r="W12" s="40">
        <v>0.25395683453237411</v>
      </c>
    </row>
    <row r="13" spans="1:23" x14ac:dyDescent="0.45">
      <c r="A13" s="41" t="s">
        <v>18</v>
      </c>
      <c r="B13" s="36">
        <v>2985518</v>
      </c>
      <c r="C13" s="36">
        <v>2776148</v>
      </c>
      <c r="D13" s="36">
        <v>1392995</v>
      </c>
      <c r="E13" s="37">
        <v>1383153</v>
      </c>
      <c r="F13" s="42">
        <v>208312</v>
      </c>
      <c r="G13" s="37">
        <v>104644</v>
      </c>
      <c r="H13" s="37">
        <v>103668</v>
      </c>
      <c r="I13" s="37">
        <v>254</v>
      </c>
      <c r="J13" s="37">
        <v>126</v>
      </c>
      <c r="K13" s="37">
        <v>128</v>
      </c>
      <c r="L13" s="56">
        <v>804</v>
      </c>
      <c r="M13" s="56">
        <v>470</v>
      </c>
      <c r="N13" s="56">
        <v>334</v>
      </c>
      <c r="O13" s="38"/>
      <c r="P13" s="37">
        <v>2910040</v>
      </c>
      <c r="Q13" s="39">
        <v>0.95398963588129371</v>
      </c>
      <c r="R13" s="43">
        <v>178600</v>
      </c>
      <c r="S13" s="39">
        <v>1.1663605823068308</v>
      </c>
      <c r="T13" s="37">
        <v>660</v>
      </c>
      <c r="U13" s="40">
        <v>0.38484848484848483</v>
      </c>
      <c r="V13" s="37">
        <v>11240</v>
      </c>
      <c r="W13" s="40">
        <v>7.1530249110320285E-2</v>
      </c>
    </row>
    <row r="14" spans="1:23" x14ac:dyDescent="0.45">
      <c r="A14" s="41" t="s">
        <v>19</v>
      </c>
      <c r="B14" s="36">
        <v>4669385</v>
      </c>
      <c r="C14" s="36">
        <v>3796207</v>
      </c>
      <c r="D14" s="36">
        <v>1904221</v>
      </c>
      <c r="E14" s="37">
        <v>1891986</v>
      </c>
      <c r="F14" s="42">
        <v>871593</v>
      </c>
      <c r="G14" s="37">
        <v>437225</v>
      </c>
      <c r="H14" s="37">
        <v>434368</v>
      </c>
      <c r="I14" s="37">
        <v>370</v>
      </c>
      <c r="J14" s="37">
        <v>176</v>
      </c>
      <c r="K14" s="37">
        <v>194</v>
      </c>
      <c r="L14" s="56">
        <v>1215</v>
      </c>
      <c r="M14" s="56">
        <v>728</v>
      </c>
      <c r="N14" s="56">
        <v>487</v>
      </c>
      <c r="O14" s="38"/>
      <c r="P14" s="37">
        <v>4064675</v>
      </c>
      <c r="Q14" s="39">
        <v>0.93395093088623327</v>
      </c>
      <c r="R14" s="43">
        <v>892500</v>
      </c>
      <c r="S14" s="39">
        <v>0.97657478991596636</v>
      </c>
      <c r="T14" s="37">
        <v>960</v>
      </c>
      <c r="U14" s="40">
        <v>0.38541666666666669</v>
      </c>
      <c r="V14" s="37">
        <v>7270</v>
      </c>
      <c r="W14" s="40">
        <v>0.16712517193947729</v>
      </c>
    </row>
    <row r="15" spans="1:23" x14ac:dyDescent="0.45">
      <c r="A15" s="44" t="s">
        <v>20</v>
      </c>
      <c r="B15" s="36">
        <v>3103572</v>
      </c>
      <c r="C15" s="36">
        <v>2718778</v>
      </c>
      <c r="D15" s="36">
        <v>1363567</v>
      </c>
      <c r="E15" s="37">
        <v>1355211</v>
      </c>
      <c r="F15" s="42">
        <v>382831</v>
      </c>
      <c r="G15" s="37">
        <v>192483</v>
      </c>
      <c r="H15" s="37">
        <v>190348</v>
      </c>
      <c r="I15" s="37">
        <v>837</v>
      </c>
      <c r="J15" s="37">
        <v>412</v>
      </c>
      <c r="K15" s="37">
        <v>425</v>
      </c>
      <c r="L15" s="56">
        <v>1126</v>
      </c>
      <c r="M15" s="56">
        <v>700</v>
      </c>
      <c r="N15" s="56">
        <v>426</v>
      </c>
      <c r="O15" s="38"/>
      <c r="P15" s="37">
        <v>2869350</v>
      </c>
      <c r="Q15" s="39">
        <v>0.94752400369421641</v>
      </c>
      <c r="R15" s="43">
        <v>375900</v>
      </c>
      <c r="S15" s="39">
        <v>1.0184384144719341</v>
      </c>
      <c r="T15" s="37">
        <v>1320</v>
      </c>
      <c r="U15" s="40">
        <v>0.63409090909090904</v>
      </c>
      <c r="V15" s="37">
        <v>10910</v>
      </c>
      <c r="W15" s="40">
        <v>0.10320806599450046</v>
      </c>
    </row>
    <row r="16" spans="1:23" x14ac:dyDescent="0.45">
      <c r="A16" s="41" t="s">
        <v>21</v>
      </c>
      <c r="B16" s="36">
        <v>3022703</v>
      </c>
      <c r="C16" s="36">
        <v>2170423</v>
      </c>
      <c r="D16" s="36">
        <v>1089179</v>
      </c>
      <c r="E16" s="37">
        <v>1081244</v>
      </c>
      <c r="F16" s="42">
        <v>851570</v>
      </c>
      <c r="G16" s="37">
        <v>427014</v>
      </c>
      <c r="H16" s="37">
        <v>424556</v>
      </c>
      <c r="I16" s="37">
        <v>226</v>
      </c>
      <c r="J16" s="37">
        <v>94</v>
      </c>
      <c r="K16" s="37">
        <v>132</v>
      </c>
      <c r="L16" s="56">
        <v>484</v>
      </c>
      <c r="M16" s="56">
        <v>302</v>
      </c>
      <c r="N16" s="56">
        <v>182</v>
      </c>
      <c r="O16" s="38"/>
      <c r="P16" s="37">
        <v>2506095</v>
      </c>
      <c r="Q16" s="39">
        <v>0.86605775120256812</v>
      </c>
      <c r="R16" s="43">
        <v>887500</v>
      </c>
      <c r="S16" s="39">
        <v>0.95951549295774652</v>
      </c>
      <c r="T16" s="37">
        <v>440</v>
      </c>
      <c r="U16" s="40">
        <v>0.51363636363636367</v>
      </c>
      <c r="V16" s="37">
        <v>3040</v>
      </c>
      <c r="W16" s="40">
        <v>0.15921052631578947</v>
      </c>
    </row>
    <row r="17" spans="1:23" x14ac:dyDescent="0.45">
      <c r="A17" s="41" t="s">
        <v>22</v>
      </c>
      <c r="B17" s="36">
        <v>11641884</v>
      </c>
      <c r="C17" s="36">
        <v>9939899</v>
      </c>
      <c r="D17" s="36">
        <v>4993663</v>
      </c>
      <c r="E17" s="37">
        <v>4946236</v>
      </c>
      <c r="F17" s="42">
        <v>1681286</v>
      </c>
      <c r="G17" s="37">
        <v>842287</v>
      </c>
      <c r="H17" s="37">
        <v>838999</v>
      </c>
      <c r="I17" s="37">
        <v>18107</v>
      </c>
      <c r="J17" s="37">
        <v>9063</v>
      </c>
      <c r="K17" s="37">
        <v>9044</v>
      </c>
      <c r="L17" s="56">
        <v>2592</v>
      </c>
      <c r="M17" s="56">
        <v>1419</v>
      </c>
      <c r="N17" s="56">
        <v>1173</v>
      </c>
      <c r="O17" s="38"/>
      <c r="P17" s="37">
        <v>10836010</v>
      </c>
      <c r="Q17" s="39">
        <v>0.91730249418374477</v>
      </c>
      <c r="R17" s="43">
        <v>659400</v>
      </c>
      <c r="S17" s="39">
        <v>2.549720958447073</v>
      </c>
      <c r="T17" s="37">
        <v>37920</v>
      </c>
      <c r="U17" s="40">
        <v>0.47750527426160339</v>
      </c>
      <c r="V17" s="37">
        <v>26270</v>
      </c>
      <c r="W17" s="40">
        <v>9.8667681766273316E-2</v>
      </c>
    </row>
    <row r="18" spans="1:23" x14ac:dyDescent="0.45">
      <c r="A18" s="41" t="s">
        <v>23</v>
      </c>
      <c r="B18" s="36">
        <v>9949345</v>
      </c>
      <c r="C18" s="36">
        <v>8237576</v>
      </c>
      <c r="D18" s="36">
        <v>4133671</v>
      </c>
      <c r="E18" s="37">
        <v>4103905</v>
      </c>
      <c r="F18" s="42">
        <v>1708414</v>
      </c>
      <c r="G18" s="37">
        <v>856109</v>
      </c>
      <c r="H18" s="37">
        <v>852305</v>
      </c>
      <c r="I18" s="37">
        <v>828</v>
      </c>
      <c r="J18" s="37">
        <v>373</v>
      </c>
      <c r="K18" s="37">
        <v>455</v>
      </c>
      <c r="L18" s="56">
        <v>2527</v>
      </c>
      <c r="M18" s="56">
        <v>1513</v>
      </c>
      <c r="N18" s="56">
        <v>1014</v>
      </c>
      <c r="O18" s="38"/>
      <c r="P18" s="37">
        <v>8816645</v>
      </c>
      <c r="Q18" s="39">
        <v>0.93432093500418811</v>
      </c>
      <c r="R18" s="43">
        <v>643300</v>
      </c>
      <c r="S18" s="39">
        <v>2.6557034043214673</v>
      </c>
      <c r="T18" s="37">
        <v>4860</v>
      </c>
      <c r="U18" s="40">
        <v>0.17037037037037037</v>
      </c>
      <c r="V18" s="37">
        <v>19590</v>
      </c>
      <c r="W18" s="40">
        <v>0.12899438489025014</v>
      </c>
    </row>
    <row r="19" spans="1:23" x14ac:dyDescent="0.45">
      <c r="A19" s="41" t="s">
        <v>24</v>
      </c>
      <c r="B19" s="36">
        <v>21398707</v>
      </c>
      <c r="C19" s="36">
        <v>16005168</v>
      </c>
      <c r="D19" s="36">
        <v>8034487</v>
      </c>
      <c r="E19" s="37">
        <v>7970681</v>
      </c>
      <c r="F19" s="42">
        <v>5371912</v>
      </c>
      <c r="G19" s="37">
        <v>2694549</v>
      </c>
      <c r="H19" s="37">
        <v>2677363</v>
      </c>
      <c r="I19" s="37">
        <v>13688</v>
      </c>
      <c r="J19" s="37">
        <v>6796</v>
      </c>
      <c r="K19" s="37">
        <v>6892</v>
      </c>
      <c r="L19" s="56">
        <v>7939</v>
      </c>
      <c r="M19" s="56">
        <v>4532</v>
      </c>
      <c r="N19" s="56">
        <v>3407</v>
      </c>
      <c r="O19" s="38"/>
      <c r="P19" s="37">
        <v>17680060</v>
      </c>
      <c r="Q19" s="39">
        <v>0.90526661108616147</v>
      </c>
      <c r="R19" s="43">
        <v>10135750</v>
      </c>
      <c r="S19" s="39">
        <v>0.52999649754581557</v>
      </c>
      <c r="T19" s="37">
        <v>43840</v>
      </c>
      <c r="U19" s="40">
        <v>0.31222627737226277</v>
      </c>
      <c r="V19" s="37">
        <v>63650</v>
      </c>
      <c r="W19" s="40">
        <v>0.12472898664571877</v>
      </c>
    </row>
    <row r="20" spans="1:23" x14ac:dyDescent="0.45">
      <c r="A20" s="41" t="s">
        <v>25</v>
      </c>
      <c r="B20" s="36">
        <v>14461158</v>
      </c>
      <c r="C20" s="36">
        <v>11106660</v>
      </c>
      <c r="D20" s="36">
        <v>5571761</v>
      </c>
      <c r="E20" s="37">
        <v>5534899</v>
      </c>
      <c r="F20" s="42">
        <v>3344038</v>
      </c>
      <c r="G20" s="37">
        <v>1675312</v>
      </c>
      <c r="H20" s="37">
        <v>1668726</v>
      </c>
      <c r="I20" s="37">
        <v>6128</v>
      </c>
      <c r="J20" s="37">
        <v>3054</v>
      </c>
      <c r="K20" s="37">
        <v>3074</v>
      </c>
      <c r="L20" s="56">
        <v>4332</v>
      </c>
      <c r="M20" s="56">
        <v>2433</v>
      </c>
      <c r="N20" s="56">
        <v>1899</v>
      </c>
      <c r="O20" s="38"/>
      <c r="P20" s="37">
        <v>11882835</v>
      </c>
      <c r="Q20" s="39">
        <v>0.93468099153106143</v>
      </c>
      <c r="R20" s="43">
        <v>1939900</v>
      </c>
      <c r="S20" s="39">
        <v>1.7238197845249754</v>
      </c>
      <c r="T20" s="37">
        <v>11740</v>
      </c>
      <c r="U20" s="40">
        <v>0.52197614991482111</v>
      </c>
      <c r="V20" s="37">
        <v>31560</v>
      </c>
      <c r="W20" s="40">
        <v>0.13726235741444867</v>
      </c>
    </row>
    <row r="21" spans="1:23" x14ac:dyDescent="0.45">
      <c r="A21" s="41" t="s">
        <v>26</v>
      </c>
      <c r="B21" s="36">
        <v>3574506</v>
      </c>
      <c r="C21" s="36">
        <v>3001482</v>
      </c>
      <c r="D21" s="36">
        <v>1504243</v>
      </c>
      <c r="E21" s="37">
        <v>1497239</v>
      </c>
      <c r="F21" s="42">
        <v>571853</v>
      </c>
      <c r="G21" s="37">
        <v>286840</v>
      </c>
      <c r="H21" s="37">
        <v>285013</v>
      </c>
      <c r="I21" s="37">
        <v>77</v>
      </c>
      <c r="J21" s="37">
        <v>35</v>
      </c>
      <c r="K21" s="37">
        <v>42</v>
      </c>
      <c r="L21" s="56">
        <v>1094</v>
      </c>
      <c r="M21" s="56">
        <v>616</v>
      </c>
      <c r="N21" s="56">
        <v>478</v>
      </c>
      <c r="O21" s="38"/>
      <c r="P21" s="37">
        <v>3293905</v>
      </c>
      <c r="Q21" s="39">
        <v>0.91122300127052847</v>
      </c>
      <c r="R21" s="43">
        <v>584800</v>
      </c>
      <c r="S21" s="39">
        <v>0.97786080711354306</v>
      </c>
      <c r="T21" s="37">
        <v>440</v>
      </c>
      <c r="U21" s="40">
        <v>0.17499999999999999</v>
      </c>
      <c r="V21" s="37">
        <v>6280</v>
      </c>
      <c r="W21" s="40">
        <v>0.17420382165605094</v>
      </c>
    </row>
    <row r="22" spans="1:23" x14ac:dyDescent="0.45">
      <c r="A22" s="41" t="s">
        <v>27</v>
      </c>
      <c r="B22" s="36">
        <v>1684305</v>
      </c>
      <c r="C22" s="36">
        <v>1497535</v>
      </c>
      <c r="D22" s="36">
        <v>750622</v>
      </c>
      <c r="E22" s="37">
        <v>746913</v>
      </c>
      <c r="F22" s="42">
        <v>186357</v>
      </c>
      <c r="G22" s="37">
        <v>93422</v>
      </c>
      <c r="H22" s="37">
        <v>92935</v>
      </c>
      <c r="I22" s="37">
        <v>215</v>
      </c>
      <c r="J22" s="37">
        <v>105</v>
      </c>
      <c r="K22" s="37">
        <v>110</v>
      </c>
      <c r="L22" s="56">
        <v>198</v>
      </c>
      <c r="M22" s="56">
        <v>109</v>
      </c>
      <c r="N22" s="56">
        <v>89</v>
      </c>
      <c r="O22" s="38"/>
      <c r="P22" s="37">
        <v>1611720</v>
      </c>
      <c r="Q22" s="39">
        <v>0.92915332688059959</v>
      </c>
      <c r="R22" s="43">
        <v>176600</v>
      </c>
      <c r="S22" s="39">
        <v>1.0552491506228765</v>
      </c>
      <c r="T22" s="37">
        <v>540</v>
      </c>
      <c r="U22" s="40">
        <v>0.39814814814814814</v>
      </c>
      <c r="V22" s="37">
        <v>1400</v>
      </c>
      <c r="W22" s="40">
        <v>0.14142857142857143</v>
      </c>
    </row>
    <row r="23" spans="1:23" x14ac:dyDescent="0.45">
      <c r="A23" s="41" t="s">
        <v>28</v>
      </c>
      <c r="B23" s="36">
        <v>1744290</v>
      </c>
      <c r="C23" s="36">
        <v>1536671</v>
      </c>
      <c r="D23" s="36">
        <v>770431</v>
      </c>
      <c r="E23" s="37">
        <v>766240</v>
      </c>
      <c r="F23" s="42">
        <v>205968</v>
      </c>
      <c r="G23" s="37">
        <v>103345</v>
      </c>
      <c r="H23" s="37">
        <v>102623</v>
      </c>
      <c r="I23" s="37">
        <v>1011</v>
      </c>
      <c r="J23" s="37">
        <v>504</v>
      </c>
      <c r="K23" s="37">
        <v>507</v>
      </c>
      <c r="L23" s="56">
        <v>640</v>
      </c>
      <c r="M23" s="56">
        <v>403</v>
      </c>
      <c r="N23" s="56">
        <v>237</v>
      </c>
      <c r="O23" s="38"/>
      <c r="P23" s="37">
        <v>1620330</v>
      </c>
      <c r="Q23" s="39">
        <v>0.94836915936877053</v>
      </c>
      <c r="R23" s="43">
        <v>220900</v>
      </c>
      <c r="S23" s="39">
        <v>0.9324038026256225</v>
      </c>
      <c r="T23" s="37">
        <v>1280</v>
      </c>
      <c r="U23" s="40">
        <v>0.78984374999999996</v>
      </c>
      <c r="V23" s="37">
        <v>8610</v>
      </c>
      <c r="W23" s="40">
        <v>7.4332171893147503E-2</v>
      </c>
    </row>
    <row r="24" spans="1:23" x14ac:dyDescent="0.45">
      <c r="A24" s="41" t="s">
        <v>29</v>
      </c>
      <c r="B24" s="36">
        <v>1199504</v>
      </c>
      <c r="C24" s="36">
        <v>1055693</v>
      </c>
      <c r="D24" s="36">
        <v>529526</v>
      </c>
      <c r="E24" s="37">
        <v>526167</v>
      </c>
      <c r="F24" s="42">
        <v>143039</v>
      </c>
      <c r="G24" s="37">
        <v>71748</v>
      </c>
      <c r="H24" s="37">
        <v>71291</v>
      </c>
      <c r="I24" s="37">
        <v>67</v>
      </c>
      <c r="J24" s="37">
        <v>22</v>
      </c>
      <c r="K24" s="37">
        <v>45</v>
      </c>
      <c r="L24" s="56">
        <v>705</v>
      </c>
      <c r="M24" s="56">
        <v>397</v>
      </c>
      <c r="N24" s="56">
        <v>308</v>
      </c>
      <c r="O24" s="38"/>
      <c r="P24" s="37">
        <v>1125370</v>
      </c>
      <c r="Q24" s="39">
        <v>0.9380852519615771</v>
      </c>
      <c r="R24" s="43">
        <v>145200</v>
      </c>
      <c r="S24" s="39">
        <v>0.98511707988980712</v>
      </c>
      <c r="T24" s="37">
        <v>240</v>
      </c>
      <c r="U24" s="40">
        <v>0.27916666666666667</v>
      </c>
      <c r="V24" s="37">
        <v>8430</v>
      </c>
      <c r="W24" s="40">
        <v>8.3629893238434158E-2</v>
      </c>
    </row>
    <row r="25" spans="1:23" x14ac:dyDescent="0.45">
      <c r="A25" s="41" t="s">
        <v>30</v>
      </c>
      <c r="B25" s="36">
        <v>1280800</v>
      </c>
      <c r="C25" s="36">
        <v>1129712</v>
      </c>
      <c r="D25" s="36">
        <v>566433</v>
      </c>
      <c r="E25" s="37">
        <v>563279</v>
      </c>
      <c r="F25" s="42">
        <v>150568</v>
      </c>
      <c r="G25" s="37">
        <v>75578</v>
      </c>
      <c r="H25" s="37">
        <v>74990</v>
      </c>
      <c r="I25" s="37">
        <v>32</v>
      </c>
      <c r="J25" s="37">
        <v>12</v>
      </c>
      <c r="K25" s="37">
        <v>20</v>
      </c>
      <c r="L25" s="56">
        <v>488</v>
      </c>
      <c r="M25" s="56">
        <v>288</v>
      </c>
      <c r="N25" s="56">
        <v>200</v>
      </c>
      <c r="O25" s="38"/>
      <c r="P25" s="37">
        <v>1271190</v>
      </c>
      <c r="Q25" s="39">
        <v>0.88870428496133547</v>
      </c>
      <c r="R25" s="43">
        <v>139400</v>
      </c>
      <c r="S25" s="39">
        <v>1.0801147776183644</v>
      </c>
      <c r="T25" s="37">
        <v>480</v>
      </c>
      <c r="U25" s="40">
        <v>6.6666666666666666E-2</v>
      </c>
      <c r="V25" s="37">
        <v>5680</v>
      </c>
      <c r="W25" s="40">
        <v>8.5915492957746475E-2</v>
      </c>
    </row>
    <row r="26" spans="1:23" x14ac:dyDescent="0.45">
      <c r="A26" s="41" t="s">
        <v>31</v>
      </c>
      <c r="B26" s="36">
        <v>3259859</v>
      </c>
      <c r="C26" s="36">
        <v>2967231</v>
      </c>
      <c r="D26" s="36">
        <v>1487731</v>
      </c>
      <c r="E26" s="37">
        <v>1479500</v>
      </c>
      <c r="F26" s="42">
        <v>290812</v>
      </c>
      <c r="G26" s="37">
        <v>145927</v>
      </c>
      <c r="H26" s="37">
        <v>144885</v>
      </c>
      <c r="I26" s="37">
        <v>122</v>
      </c>
      <c r="J26" s="37">
        <v>55</v>
      </c>
      <c r="K26" s="37">
        <v>67</v>
      </c>
      <c r="L26" s="56">
        <v>1694</v>
      </c>
      <c r="M26" s="56">
        <v>978</v>
      </c>
      <c r="N26" s="56">
        <v>716</v>
      </c>
      <c r="O26" s="38"/>
      <c r="P26" s="37">
        <v>3174370</v>
      </c>
      <c r="Q26" s="39">
        <v>0.93474642212470505</v>
      </c>
      <c r="R26" s="43">
        <v>268100</v>
      </c>
      <c r="S26" s="39">
        <v>1.0847146587094367</v>
      </c>
      <c r="T26" s="37">
        <v>140</v>
      </c>
      <c r="U26" s="40">
        <v>0.87142857142857144</v>
      </c>
      <c r="V26" s="37">
        <v>16890</v>
      </c>
      <c r="W26" s="40">
        <v>0.10029603315571343</v>
      </c>
    </row>
    <row r="27" spans="1:23" x14ac:dyDescent="0.45">
      <c r="A27" s="41" t="s">
        <v>32</v>
      </c>
      <c r="B27" s="36">
        <v>3132814</v>
      </c>
      <c r="C27" s="36">
        <v>2791012</v>
      </c>
      <c r="D27" s="36">
        <v>1398374</v>
      </c>
      <c r="E27" s="37">
        <v>1392638</v>
      </c>
      <c r="F27" s="42">
        <v>339199</v>
      </c>
      <c r="G27" s="37">
        <v>170740</v>
      </c>
      <c r="H27" s="37">
        <v>168459</v>
      </c>
      <c r="I27" s="37">
        <v>2139</v>
      </c>
      <c r="J27" s="37">
        <v>1065</v>
      </c>
      <c r="K27" s="37">
        <v>1074</v>
      </c>
      <c r="L27" s="56">
        <v>464</v>
      </c>
      <c r="M27" s="56">
        <v>284</v>
      </c>
      <c r="N27" s="56">
        <v>180</v>
      </c>
      <c r="O27" s="38"/>
      <c r="P27" s="37">
        <v>3040725</v>
      </c>
      <c r="Q27" s="39">
        <v>0.9178771510083944</v>
      </c>
      <c r="R27" s="43">
        <v>279600</v>
      </c>
      <c r="S27" s="39">
        <v>1.2131580829756796</v>
      </c>
      <c r="T27" s="37">
        <v>2780</v>
      </c>
      <c r="U27" s="40">
        <v>0.76942446043165469</v>
      </c>
      <c r="V27" s="37">
        <v>5030</v>
      </c>
      <c r="W27" s="40">
        <v>9.2246520874751492E-2</v>
      </c>
    </row>
    <row r="28" spans="1:23" x14ac:dyDescent="0.45">
      <c r="A28" s="41" t="s">
        <v>33</v>
      </c>
      <c r="B28" s="36">
        <v>5958875</v>
      </c>
      <c r="C28" s="36">
        <v>5172520</v>
      </c>
      <c r="D28" s="36">
        <v>2594340</v>
      </c>
      <c r="E28" s="37">
        <v>2578180</v>
      </c>
      <c r="F28" s="42">
        <v>783256</v>
      </c>
      <c r="G28" s="37">
        <v>392570</v>
      </c>
      <c r="H28" s="37">
        <v>390686</v>
      </c>
      <c r="I28" s="37">
        <v>205</v>
      </c>
      <c r="J28" s="37">
        <v>91</v>
      </c>
      <c r="K28" s="37">
        <v>114</v>
      </c>
      <c r="L28" s="56">
        <v>2894</v>
      </c>
      <c r="M28" s="56">
        <v>1681</v>
      </c>
      <c r="N28" s="56">
        <v>1213</v>
      </c>
      <c r="O28" s="38"/>
      <c r="P28" s="37">
        <v>5396620</v>
      </c>
      <c r="Q28" s="39">
        <v>0.95847400780488523</v>
      </c>
      <c r="R28" s="43">
        <v>752600</v>
      </c>
      <c r="S28" s="39">
        <v>1.0407334573478608</v>
      </c>
      <c r="T28" s="37">
        <v>1260</v>
      </c>
      <c r="U28" s="40">
        <v>0.1626984126984127</v>
      </c>
      <c r="V28" s="37">
        <v>59140</v>
      </c>
      <c r="W28" s="40">
        <v>4.8934731146432195E-2</v>
      </c>
    </row>
    <row r="29" spans="1:23" x14ac:dyDescent="0.45">
      <c r="A29" s="41" t="s">
        <v>34</v>
      </c>
      <c r="B29" s="36">
        <v>11282770</v>
      </c>
      <c r="C29" s="36">
        <v>8842910</v>
      </c>
      <c r="D29" s="36">
        <v>4434392</v>
      </c>
      <c r="E29" s="37">
        <v>4408518</v>
      </c>
      <c r="F29" s="42">
        <v>2437003</v>
      </c>
      <c r="G29" s="37">
        <v>1222226</v>
      </c>
      <c r="H29" s="37">
        <v>1214777</v>
      </c>
      <c r="I29" s="37">
        <v>751</v>
      </c>
      <c r="J29" s="37">
        <v>331</v>
      </c>
      <c r="K29" s="37">
        <v>420</v>
      </c>
      <c r="L29" s="56">
        <v>2106</v>
      </c>
      <c r="M29" s="56">
        <v>1249</v>
      </c>
      <c r="N29" s="56">
        <v>857</v>
      </c>
      <c r="O29" s="38"/>
      <c r="P29" s="37">
        <v>10122810</v>
      </c>
      <c r="Q29" s="39">
        <v>0.87356277555342832</v>
      </c>
      <c r="R29" s="43">
        <v>2709900</v>
      </c>
      <c r="S29" s="39">
        <v>0.89929628399571937</v>
      </c>
      <c r="T29" s="37">
        <v>1740</v>
      </c>
      <c r="U29" s="40">
        <v>0.43160919540229886</v>
      </c>
      <c r="V29" s="37">
        <v>14590</v>
      </c>
      <c r="W29" s="40">
        <v>0.14434544208361891</v>
      </c>
    </row>
    <row r="30" spans="1:23" x14ac:dyDescent="0.45">
      <c r="A30" s="41" t="s">
        <v>35</v>
      </c>
      <c r="B30" s="36">
        <v>2784184</v>
      </c>
      <c r="C30" s="36">
        <v>2511849</v>
      </c>
      <c r="D30" s="36">
        <v>1259093</v>
      </c>
      <c r="E30" s="37">
        <v>1252756</v>
      </c>
      <c r="F30" s="42">
        <v>271276</v>
      </c>
      <c r="G30" s="37">
        <v>136252</v>
      </c>
      <c r="H30" s="37">
        <v>135024</v>
      </c>
      <c r="I30" s="37">
        <v>469</v>
      </c>
      <c r="J30" s="37">
        <v>233</v>
      </c>
      <c r="K30" s="37">
        <v>236</v>
      </c>
      <c r="L30" s="56">
        <v>590</v>
      </c>
      <c r="M30" s="56">
        <v>363</v>
      </c>
      <c r="N30" s="56">
        <v>227</v>
      </c>
      <c r="O30" s="38"/>
      <c r="P30" s="37">
        <v>2668985</v>
      </c>
      <c r="Q30" s="39">
        <v>0.94112518429290537</v>
      </c>
      <c r="R30" s="43">
        <v>239550</v>
      </c>
      <c r="S30" s="39">
        <v>1.1324399916510124</v>
      </c>
      <c r="T30" s="37">
        <v>980</v>
      </c>
      <c r="U30" s="40">
        <v>0.47857142857142859</v>
      </c>
      <c r="V30" s="37">
        <v>5590</v>
      </c>
      <c r="W30" s="40">
        <v>0.10554561717352415</v>
      </c>
    </row>
    <row r="31" spans="1:23" x14ac:dyDescent="0.45">
      <c r="A31" s="41" t="s">
        <v>36</v>
      </c>
      <c r="B31" s="36">
        <v>2190062</v>
      </c>
      <c r="C31" s="36">
        <v>1820696</v>
      </c>
      <c r="D31" s="36">
        <v>913570</v>
      </c>
      <c r="E31" s="37">
        <v>907126</v>
      </c>
      <c r="F31" s="42">
        <v>368997</v>
      </c>
      <c r="G31" s="37">
        <v>184878</v>
      </c>
      <c r="H31" s="37">
        <v>184119</v>
      </c>
      <c r="I31" s="37">
        <v>94</v>
      </c>
      <c r="J31" s="37">
        <v>41</v>
      </c>
      <c r="K31" s="37">
        <v>53</v>
      </c>
      <c r="L31" s="56">
        <v>275</v>
      </c>
      <c r="M31" s="56">
        <v>151</v>
      </c>
      <c r="N31" s="56">
        <v>124</v>
      </c>
      <c r="O31" s="38"/>
      <c r="P31" s="37">
        <v>1916090</v>
      </c>
      <c r="Q31" s="39">
        <v>0.95021423837084895</v>
      </c>
      <c r="R31" s="43">
        <v>348300</v>
      </c>
      <c r="S31" s="39">
        <v>1.0594229112833764</v>
      </c>
      <c r="T31" s="37">
        <v>240</v>
      </c>
      <c r="U31" s="40">
        <v>0.39166666666666666</v>
      </c>
      <c r="V31" s="37">
        <v>2020</v>
      </c>
      <c r="W31" s="40">
        <v>0.13613861386138615</v>
      </c>
    </row>
    <row r="32" spans="1:23" x14ac:dyDescent="0.45">
      <c r="A32" s="41" t="s">
        <v>37</v>
      </c>
      <c r="B32" s="36">
        <v>3779662</v>
      </c>
      <c r="C32" s="36">
        <v>3124810</v>
      </c>
      <c r="D32" s="36">
        <v>1566646</v>
      </c>
      <c r="E32" s="37">
        <v>1558164</v>
      </c>
      <c r="F32" s="42">
        <v>653373</v>
      </c>
      <c r="G32" s="37">
        <v>327861</v>
      </c>
      <c r="H32" s="37">
        <v>325512</v>
      </c>
      <c r="I32" s="37">
        <v>499</v>
      </c>
      <c r="J32" s="37">
        <v>250</v>
      </c>
      <c r="K32" s="37">
        <v>249</v>
      </c>
      <c r="L32" s="56">
        <v>980</v>
      </c>
      <c r="M32" s="56">
        <v>543</v>
      </c>
      <c r="N32" s="56">
        <v>437</v>
      </c>
      <c r="O32" s="38"/>
      <c r="P32" s="37">
        <v>3409695</v>
      </c>
      <c r="Q32" s="39">
        <v>0.91644853865228415</v>
      </c>
      <c r="R32" s="43">
        <v>704200</v>
      </c>
      <c r="S32" s="39">
        <v>0.92782306163021866</v>
      </c>
      <c r="T32" s="37">
        <v>1060</v>
      </c>
      <c r="U32" s="40">
        <v>0.47075471698113208</v>
      </c>
      <c r="V32" s="37">
        <v>19420</v>
      </c>
      <c r="W32" s="40">
        <v>5.0463439752832129E-2</v>
      </c>
    </row>
    <row r="33" spans="1:23" x14ac:dyDescent="0.45">
      <c r="A33" s="41" t="s">
        <v>38</v>
      </c>
      <c r="B33" s="36">
        <v>12967877</v>
      </c>
      <c r="C33" s="36">
        <v>10022243</v>
      </c>
      <c r="D33" s="36">
        <v>5026417</v>
      </c>
      <c r="E33" s="37">
        <v>4995826</v>
      </c>
      <c r="F33" s="42">
        <v>2878303</v>
      </c>
      <c r="G33" s="37">
        <v>1442579</v>
      </c>
      <c r="H33" s="37">
        <v>1435724</v>
      </c>
      <c r="I33" s="37">
        <v>64032</v>
      </c>
      <c r="J33" s="37">
        <v>32168</v>
      </c>
      <c r="K33" s="37">
        <v>31864</v>
      </c>
      <c r="L33" s="56">
        <v>3299</v>
      </c>
      <c r="M33" s="56">
        <v>1938</v>
      </c>
      <c r="N33" s="56">
        <v>1361</v>
      </c>
      <c r="O33" s="38"/>
      <c r="P33" s="37">
        <v>11521165</v>
      </c>
      <c r="Q33" s="39">
        <v>0.86989840003159402</v>
      </c>
      <c r="R33" s="43">
        <v>3481600</v>
      </c>
      <c r="S33" s="39">
        <v>0.82671846277573524</v>
      </c>
      <c r="T33" s="37">
        <v>72920</v>
      </c>
      <c r="U33" s="40">
        <v>0.87811300054854635</v>
      </c>
      <c r="V33" s="37">
        <v>45320</v>
      </c>
      <c r="W33" s="40">
        <v>7.2793468667255071E-2</v>
      </c>
    </row>
    <row r="34" spans="1:23" x14ac:dyDescent="0.45">
      <c r="A34" s="41" t="s">
        <v>39</v>
      </c>
      <c r="B34" s="36">
        <v>8337849</v>
      </c>
      <c r="C34" s="36">
        <v>6943983</v>
      </c>
      <c r="D34" s="36">
        <v>3481270</v>
      </c>
      <c r="E34" s="37">
        <v>3462713</v>
      </c>
      <c r="F34" s="42">
        <v>1391130</v>
      </c>
      <c r="G34" s="37">
        <v>698645</v>
      </c>
      <c r="H34" s="37">
        <v>692485</v>
      </c>
      <c r="I34" s="37">
        <v>1128</v>
      </c>
      <c r="J34" s="37">
        <v>548</v>
      </c>
      <c r="K34" s="37">
        <v>580</v>
      </c>
      <c r="L34" s="56">
        <v>1608</v>
      </c>
      <c r="M34" s="56">
        <v>889</v>
      </c>
      <c r="N34" s="56">
        <v>719</v>
      </c>
      <c r="O34" s="38"/>
      <c r="P34" s="37">
        <v>7612885</v>
      </c>
      <c r="Q34" s="39">
        <v>0.91213554388382323</v>
      </c>
      <c r="R34" s="43">
        <v>1135400</v>
      </c>
      <c r="S34" s="39">
        <v>1.2252333979214374</v>
      </c>
      <c r="T34" s="37">
        <v>2640</v>
      </c>
      <c r="U34" s="40">
        <v>0.42727272727272725</v>
      </c>
      <c r="V34" s="37">
        <v>8120</v>
      </c>
      <c r="W34" s="40">
        <v>0.1980295566502463</v>
      </c>
    </row>
    <row r="35" spans="1:23" x14ac:dyDescent="0.45">
      <c r="A35" s="41" t="s">
        <v>40</v>
      </c>
      <c r="B35" s="36">
        <v>2044875</v>
      </c>
      <c r="C35" s="36">
        <v>1821628</v>
      </c>
      <c r="D35" s="36">
        <v>913314</v>
      </c>
      <c r="E35" s="37">
        <v>908314</v>
      </c>
      <c r="F35" s="42">
        <v>222510</v>
      </c>
      <c r="G35" s="37">
        <v>111511</v>
      </c>
      <c r="H35" s="37">
        <v>110999</v>
      </c>
      <c r="I35" s="37">
        <v>213</v>
      </c>
      <c r="J35" s="37">
        <v>93</v>
      </c>
      <c r="K35" s="37">
        <v>120</v>
      </c>
      <c r="L35" s="56">
        <v>524</v>
      </c>
      <c r="M35" s="56">
        <v>274</v>
      </c>
      <c r="N35" s="56">
        <v>250</v>
      </c>
      <c r="O35" s="38"/>
      <c r="P35" s="37">
        <v>1964100</v>
      </c>
      <c r="Q35" s="39">
        <v>0.92746194185632092</v>
      </c>
      <c r="R35" s="43">
        <v>127300</v>
      </c>
      <c r="S35" s="39">
        <v>1.7479183032207384</v>
      </c>
      <c r="T35" s="37">
        <v>900</v>
      </c>
      <c r="U35" s="40">
        <v>0.23666666666666666</v>
      </c>
      <c r="V35" s="37">
        <v>5430</v>
      </c>
      <c r="W35" s="40">
        <v>9.6500920810313071E-2</v>
      </c>
    </row>
    <row r="36" spans="1:23" x14ac:dyDescent="0.45">
      <c r="A36" s="41" t="s">
        <v>41</v>
      </c>
      <c r="B36" s="36">
        <v>1392414</v>
      </c>
      <c r="C36" s="36">
        <v>1329454</v>
      </c>
      <c r="D36" s="36">
        <v>666405</v>
      </c>
      <c r="E36" s="37">
        <v>663049</v>
      </c>
      <c r="F36" s="42">
        <v>62594</v>
      </c>
      <c r="G36" s="37">
        <v>31378</v>
      </c>
      <c r="H36" s="37">
        <v>31216</v>
      </c>
      <c r="I36" s="37">
        <v>76</v>
      </c>
      <c r="J36" s="37">
        <v>39</v>
      </c>
      <c r="K36" s="37">
        <v>37</v>
      </c>
      <c r="L36" s="56">
        <v>290</v>
      </c>
      <c r="M36" s="56">
        <v>155</v>
      </c>
      <c r="N36" s="56">
        <v>135</v>
      </c>
      <c r="O36" s="38"/>
      <c r="P36" s="37">
        <v>1398645</v>
      </c>
      <c r="Q36" s="39">
        <v>0.95052997722795995</v>
      </c>
      <c r="R36" s="43">
        <v>48100</v>
      </c>
      <c r="S36" s="39">
        <v>1.3013305613305612</v>
      </c>
      <c r="T36" s="37">
        <v>160</v>
      </c>
      <c r="U36" s="40">
        <v>0.47499999999999998</v>
      </c>
      <c r="V36" s="37">
        <v>5330</v>
      </c>
      <c r="W36" s="40">
        <v>5.4409005628517824E-2</v>
      </c>
    </row>
    <row r="37" spans="1:23" x14ac:dyDescent="0.45">
      <c r="A37" s="41" t="s">
        <v>42</v>
      </c>
      <c r="B37" s="36">
        <v>821925</v>
      </c>
      <c r="C37" s="36">
        <v>721456</v>
      </c>
      <c r="D37" s="36">
        <v>361889</v>
      </c>
      <c r="E37" s="37">
        <v>359567</v>
      </c>
      <c r="F37" s="42">
        <v>100245</v>
      </c>
      <c r="G37" s="37">
        <v>50340</v>
      </c>
      <c r="H37" s="37">
        <v>49905</v>
      </c>
      <c r="I37" s="37">
        <v>63</v>
      </c>
      <c r="J37" s="37">
        <v>30</v>
      </c>
      <c r="K37" s="37">
        <v>33</v>
      </c>
      <c r="L37" s="56">
        <v>161</v>
      </c>
      <c r="M37" s="56">
        <v>91</v>
      </c>
      <c r="N37" s="56">
        <v>70</v>
      </c>
      <c r="O37" s="38"/>
      <c r="P37" s="37">
        <v>826860</v>
      </c>
      <c r="Q37" s="39">
        <v>0.87252497399801654</v>
      </c>
      <c r="R37" s="43">
        <v>110800</v>
      </c>
      <c r="S37" s="39">
        <v>0.90473826714801442</v>
      </c>
      <c r="T37" s="37">
        <v>540</v>
      </c>
      <c r="U37" s="40">
        <v>0.11666666666666667</v>
      </c>
      <c r="V37" s="37">
        <v>900</v>
      </c>
      <c r="W37" s="40">
        <v>0.17888888888888888</v>
      </c>
    </row>
    <row r="38" spans="1:23" x14ac:dyDescent="0.45">
      <c r="A38" s="41" t="s">
        <v>43</v>
      </c>
      <c r="B38" s="36">
        <v>1049900</v>
      </c>
      <c r="C38" s="36">
        <v>994129</v>
      </c>
      <c r="D38" s="36">
        <v>498468</v>
      </c>
      <c r="E38" s="37">
        <v>495661</v>
      </c>
      <c r="F38" s="42">
        <v>55497</v>
      </c>
      <c r="G38" s="37">
        <v>27832</v>
      </c>
      <c r="H38" s="37">
        <v>27665</v>
      </c>
      <c r="I38" s="37">
        <v>118</v>
      </c>
      <c r="J38" s="37">
        <v>54</v>
      </c>
      <c r="K38" s="37">
        <v>64</v>
      </c>
      <c r="L38" s="56">
        <v>156</v>
      </c>
      <c r="M38" s="56">
        <v>82</v>
      </c>
      <c r="N38" s="56">
        <v>74</v>
      </c>
      <c r="O38" s="38"/>
      <c r="P38" s="37">
        <v>1077500</v>
      </c>
      <c r="Q38" s="39">
        <v>0.92262552204176329</v>
      </c>
      <c r="R38" s="43">
        <v>47400</v>
      </c>
      <c r="S38" s="39">
        <v>1.1708227848101267</v>
      </c>
      <c r="T38" s="37">
        <v>880</v>
      </c>
      <c r="U38" s="40">
        <v>0.13409090909090909</v>
      </c>
      <c r="V38" s="37">
        <v>710</v>
      </c>
      <c r="W38" s="40">
        <v>0.21971830985915494</v>
      </c>
    </row>
    <row r="39" spans="1:23" x14ac:dyDescent="0.45">
      <c r="A39" s="41" t="s">
        <v>44</v>
      </c>
      <c r="B39" s="36">
        <v>2769790</v>
      </c>
      <c r="C39" s="36">
        <v>2434372</v>
      </c>
      <c r="D39" s="36">
        <v>1221237</v>
      </c>
      <c r="E39" s="37">
        <v>1213135</v>
      </c>
      <c r="F39" s="42">
        <v>334122</v>
      </c>
      <c r="G39" s="37">
        <v>167791</v>
      </c>
      <c r="H39" s="37">
        <v>166331</v>
      </c>
      <c r="I39" s="37">
        <v>310</v>
      </c>
      <c r="J39" s="37">
        <v>147</v>
      </c>
      <c r="K39" s="37">
        <v>163</v>
      </c>
      <c r="L39" s="56">
        <v>986</v>
      </c>
      <c r="M39" s="56">
        <v>587</v>
      </c>
      <c r="N39" s="56">
        <v>399</v>
      </c>
      <c r="O39" s="38"/>
      <c r="P39" s="37">
        <v>2837130</v>
      </c>
      <c r="Q39" s="39">
        <v>0.85804034358665271</v>
      </c>
      <c r="R39" s="43">
        <v>385900</v>
      </c>
      <c r="S39" s="39">
        <v>0.86582534335320027</v>
      </c>
      <c r="T39" s="37">
        <v>720</v>
      </c>
      <c r="U39" s="40">
        <v>0.43055555555555558</v>
      </c>
      <c r="V39" s="37">
        <v>8180</v>
      </c>
      <c r="W39" s="40">
        <v>0.12053789731051345</v>
      </c>
    </row>
    <row r="40" spans="1:23" x14ac:dyDescent="0.45">
      <c r="A40" s="41" t="s">
        <v>45</v>
      </c>
      <c r="B40" s="36">
        <v>4161758</v>
      </c>
      <c r="C40" s="36">
        <v>3564130</v>
      </c>
      <c r="D40" s="36">
        <v>1786866</v>
      </c>
      <c r="E40" s="37">
        <v>1777264</v>
      </c>
      <c r="F40" s="42">
        <v>595958</v>
      </c>
      <c r="G40" s="37">
        <v>299098</v>
      </c>
      <c r="H40" s="37">
        <v>296860</v>
      </c>
      <c r="I40" s="37">
        <v>126</v>
      </c>
      <c r="J40" s="37">
        <v>58</v>
      </c>
      <c r="K40" s="37">
        <v>68</v>
      </c>
      <c r="L40" s="56">
        <v>1544</v>
      </c>
      <c r="M40" s="56">
        <v>982</v>
      </c>
      <c r="N40" s="56">
        <v>562</v>
      </c>
      <c r="O40" s="38"/>
      <c r="P40" s="37">
        <v>3981430</v>
      </c>
      <c r="Q40" s="39">
        <v>0.89518841220365553</v>
      </c>
      <c r="R40" s="43">
        <v>616200</v>
      </c>
      <c r="S40" s="39">
        <v>0.96715027588445313</v>
      </c>
      <c r="T40" s="37">
        <v>1240</v>
      </c>
      <c r="U40" s="40">
        <v>0.10161290322580645</v>
      </c>
      <c r="V40" s="37">
        <v>23360</v>
      </c>
      <c r="W40" s="40">
        <v>6.609589041095891E-2</v>
      </c>
    </row>
    <row r="41" spans="1:23" x14ac:dyDescent="0.45">
      <c r="A41" s="41" t="s">
        <v>46</v>
      </c>
      <c r="B41" s="36">
        <v>2045356</v>
      </c>
      <c r="C41" s="36">
        <v>1831227</v>
      </c>
      <c r="D41" s="36">
        <v>917847</v>
      </c>
      <c r="E41" s="37">
        <v>913380</v>
      </c>
      <c r="F41" s="42">
        <v>213373</v>
      </c>
      <c r="G41" s="37">
        <v>107153</v>
      </c>
      <c r="H41" s="37">
        <v>106220</v>
      </c>
      <c r="I41" s="37">
        <v>55</v>
      </c>
      <c r="J41" s="37">
        <v>29</v>
      </c>
      <c r="K41" s="37">
        <v>26</v>
      </c>
      <c r="L41" s="56">
        <v>701</v>
      </c>
      <c r="M41" s="56">
        <v>434</v>
      </c>
      <c r="N41" s="56">
        <v>267</v>
      </c>
      <c r="O41" s="38"/>
      <c r="P41" s="37">
        <v>2024075</v>
      </c>
      <c r="Q41" s="39">
        <v>0.90472289811395323</v>
      </c>
      <c r="R41" s="43">
        <v>210200</v>
      </c>
      <c r="S41" s="39">
        <v>1.0150951474785919</v>
      </c>
      <c r="T41" s="37">
        <v>420</v>
      </c>
      <c r="U41" s="40">
        <v>0.13095238095238096</v>
      </c>
      <c r="V41" s="37">
        <v>7360</v>
      </c>
      <c r="W41" s="40">
        <v>9.5244565217391303E-2</v>
      </c>
    </row>
    <row r="42" spans="1:23" x14ac:dyDescent="0.45">
      <c r="A42" s="41" t="s">
        <v>47</v>
      </c>
      <c r="B42" s="36">
        <v>1096970</v>
      </c>
      <c r="C42" s="36">
        <v>943970</v>
      </c>
      <c r="D42" s="36">
        <v>473303</v>
      </c>
      <c r="E42" s="37">
        <v>470667</v>
      </c>
      <c r="F42" s="42">
        <v>152366</v>
      </c>
      <c r="G42" s="37">
        <v>76414</v>
      </c>
      <c r="H42" s="37">
        <v>75952</v>
      </c>
      <c r="I42" s="37">
        <v>167</v>
      </c>
      <c r="J42" s="37">
        <v>79</v>
      </c>
      <c r="K42" s="37">
        <v>88</v>
      </c>
      <c r="L42" s="56">
        <v>467</v>
      </c>
      <c r="M42" s="56">
        <v>279</v>
      </c>
      <c r="N42" s="56">
        <v>188</v>
      </c>
      <c r="O42" s="38"/>
      <c r="P42" s="37">
        <v>1026575</v>
      </c>
      <c r="Q42" s="39">
        <v>0.9195333998977181</v>
      </c>
      <c r="R42" s="43">
        <v>152900</v>
      </c>
      <c r="S42" s="39">
        <v>0.99650752125572273</v>
      </c>
      <c r="T42" s="37">
        <v>860</v>
      </c>
      <c r="U42" s="40">
        <v>0.19418604651162791</v>
      </c>
      <c r="V42" s="37">
        <v>8000</v>
      </c>
      <c r="W42" s="40">
        <v>5.8375000000000003E-2</v>
      </c>
    </row>
    <row r="43" spans="1:23" x14ac:dyDescent="0.45">
      <c r="A43" s="41" t="s">
        <v>48</v>
      </c>
      <c r="B43" s="36">
        <v>1452476</v>
      </c>
      <c r="C43" s="36">
        <v>1339548</v>
      </c>
      <c r="D43" s="36">
        <v>671582</v>
      </c>
      <c r="E43" s="37">
        <v>667966</v>
      </c>
      <c r="F43" s="42">
        <v>112398</v>
      </c>
      <c r="G43" s="37">
        <v>56314</v>
      </c>
      <c r="H43" s="37">
        <v>56084</v>
      </c>
      <c r="I43" s="37">
        <v>174</v>
      </c>
      <c r="J43" s="37">
        <v>85</v>
      </c>
      <c r="K43" s="37">
        <v>89</v>
      </c>
      <c r="L43" s="56">
        <v>356</v>
      </c>
      <c r="M43" s="56">
        <v>228</v>
      </c>
      <c r="N43" s="56">
        <v>128</v>
      </c>
      <c r="O43" s="38"/>
      <c r="P43" s="37">
        <v>1441310</v>
      </c>
      <c r="Q43" s="39">
        <v>0.92939617431364518</v>
      </c>
      <c r="R43" s="43">
        <v>102300</v>
      </c>
      <c r="S43" s="39">
        <v>1.0987096774193548</v>
      </c>
      <c r="T43" s="37">
        <v>200</v>
      </c>
      <c r="U43" s="40">
        <v>0.87</v>
      </c>
      <c r="V43" s="37">
        <v>3220</v>
      </c>
      <c r="W43" s="40">
        <v>0.11055900621118013</v>
      </c>
    </row>
    <row r="44" spans="1:23" x14ac:dyDescent="0.45">
      <c r="A44" s="41" t="s">
        <v>49</v>
      </c>
      <c r="B44" s="36">
        <v>2067376</v>
      </c>
      <c r="C44" s="36">
        <v>1933000</v>
      </c>
      <c r="D44" s="36">
        <v>969262</v>
      </c>
      <c r="E44" s="37">
        <v>963738</v>
      </c>
      <c r="F44" s="42">
        <v>133085</v>
      </c>
      <c r="G44" s="37">
        <v>66814</v>
      </c>
      <c r="H44" s="37">
        <v>66271</v>
      </c>
      <c r="I44" s="37">
        <v>56</v>
      </c>
      <c r="J44" s="37">
        <v>26</v>
      </c>
      <c r="K44" s="37">
        <v>30</v>
      </c>
      <c r="L44" s="56">
        <v>1235</v>
      </c>
      <c r="M44" s="56">
        <v>738</v>
      </c>
      <c r="N44" s="56">
        <v>497</v>
      </c>
      <c r="O44" s="38"/>
      <c r="P44" s="37">
        <v>2095550</v>
      </c>
      <c r="Q44" s="39">
        <v>0.92243086540526353</v>
      </c>
      <c r="R44" s="43">
        <v>128400</v>
      </c>
      <c r="S44" s="39">
        <v>1.0364875389408099</v>
      </c>
      <c r="T44" s="37">
        <v>100</v>
      </c>
      <c r="U44" s="40">
        <v>0.56000000000000005</v>
      </c>
      <c r="V44" s="37">
        <v>23000</v>
      </c>
      <c r="W44" s="40">
        <v>5.369565217391304E-2</v>
      </c>
    </row>
    <row r="45" spans="1:23" x14ac:dyDescent="0.45">
      <c r="A45" s="41" t="s">
        <v>50</v>
      </c>
      <c r="B45" s="36">
        <v>1042192</v>
      </c>
      <c r="C45" s="36">
        <v>982207</v>
      </c>
      <c r="D45" s="36">
        <v>493278</v>
      </c>
      <c r="E45" s="37">
        <v>488929</v>
      </c>
      <c r="F45" s="42">
        <v>59196</v>
      </c>
      <c r="G45" s="37">
        <v>29806</v>
      </c>
      <c r="H45" s="37">
        <v>29390</v>
      </c>
      <c r="I45" s="37">
        <v>74</v>
      </c>
      <c r="J45" s="37">
        <v>33</v>
      </c>
      <c r="K45" s="37">
        <v>41</v>
      </c>
      <c r="L45" s="56">
        <v>715</v>
      </c>
      <c r="M45" s="56">
        <v>403</v>
      </c>
      <c r="N45" s="56">
        <v>312</v>
      </c>
      <c r="O45" s="38"/>
      <c r="P45" s="37">
        <v>1048795</v>
      </c>
      <c r="Q45" s="39">
        <v>0.93650999480356023</v>
      </c>
      <c r="R45" s="43">
        <v>55600</v>
      </c>
      <c r="S45" s="39">
        <v>1.0646762589928058</v>
      </c>
      <c r="T45" s="37">
        <v>140</v>
      </c>
      <c r="U45" s="40">
        <v>0.52857142857142858</v>
      </c>
      <c r="V45" s="37">
        <v>11500</v>
      </c>
      <c r="W45" s="40">
        <v>6.217391304347826E-2</v>
      </c>
    </row>
    <row r="46" spans="1:23" x14ac:dyDescent="0.45">
      <c r="A46" s="41" t="s">
        <v>51</v>
      </c>
      <c r="B46" s="36">
        <v>7694451</v>
      </c>
      <c r="C46" s="36">
        <v>6711777</v>
      </c>
      <c r="D46" s="36">
        <v>3370925</v>
      </c>
      <c r="E46" s="37">
        <v>3340852</v>
      </c>
      <c r="F46" s="42">
        <v>981626</v>
      </c>
      <c r="G46" s="37">
        <v>494437</v>
      </c>
      <c r="H46" s="37">
        <v>487189</v>
      </c>
      <c r="I46" s="37">
        <v>212</v>
      </c>
      <c r="J46" s="37">
        <v>91</v>
      </c>
      <c r="K46" s="37">
        <v>121</v>
      </c>
      <c r="L46" s="56">
        <v>836</v>
      </c>
      <c r="M46" s="56">
        <v>592</v>
      </c>
      <c r="N46" s="56">
        <v>244</v>
      </c>
      <c r="O46" s="38"/>
      <c r="P46" s="37">
        <v>7070230</v>
      </c>
      <c r="Q46" s="39">
        <v>0.94930108355739484</v>
      </c>
      <c r="R46" s="43">
        <v>1044500</v>
      </c>
      <c r="S46" s="39">
        <v>0.93980469123982768</v>
      </c>
      <c r="T46" s="37">
        <v>920</v>
      </c>
      <c r="U46" s="40">
        <v>0.23043478260869565</v>
      </c>
      <c r="V46" s="37">
        <v>5830</v>
      </c>
      <c r="W46" s="40">
        <v>0.14339622641509434</v>
      </c>
    </row>
    <row r="47" spans="1:23" x14ac:dyDescent="0.45">
      <c r="A47" s="41" t="s">
        <v>52</v>
      </c>
      <c r="B47" s="36">
        <v>1196298</v>
      </c>
      <c r="C47" s="36">
        <v>1112273</v>
      </c>
      <c r="D47" s="36">
        <v>557695</v>
      </c>
      <c r="E47" s="37">
        <v>554578</v>
      </c>
      <c r="F47" s="42">
        <v>83726</v>
      </c>
      <c r="G47" s="37">
        <v>42186</v>
      </c>
      <c r="H47" s="37">
        <v>41540</v>
      </c>
      <c r="I47" s="37">
        <v>16</v>
      </c>
      <c r="J47" s="37">
        <v>5</v>
      </c>
      <c r="K47" s="37">
        <v>11</v>
      </c>
      <c r="L47" s="56">
        <v>283</v>
      </c>
      <c r="M47" s="56">
        <v>155</v>
      </c>
      <c r="N47" s="56">
        <v>128</v>
      </c>
      <c r="O47" s="38"/>
      <c r="P47" s="37">
        <v>1212205</v>
      </c>
      <c r="Q47" s="39">
        <v>0.91756179854067588</v>
      </c>
      <c r="R47" s="43">
        <v>74400</v>
      </c>
      <c r="S47" s="39">
        <v>1.1253494623655913</v>
      </c>
      <c r="T47" s="37">
        <v>140</v>
      </c>
      <c r="U47" s="40">
        <v>0.11428571428571428</v>
      </c>
      <c r="V47" s="37">
        <v>1120</v>
      </c>
      <c r="W47" s="40">
        <v>0.25267857142857142</v>
      </c>
    </row>
    <row r="48" spans="1:23" x14ac:dyDescent="0.45">
      <c r="A48" s="41" t="s">
        <v>53</v>
      </c>
      <c r="B48" s="36">
        <v>2044789</v>
      </c>
      <c r="C48" s="36">
        <v>1759256</v>
      </c>
      <c r="D48" s="36">
        <v>882875</v>
      </c>
      <c r="E48" s="37">
        <v>876381</v>
      </c>
      <c r="F48" s="42">
        <v>285125</v>
      </c>
      <c r="G48" s="37">
        <v>142873</v>
      </c>
      <c r="H48" s="37">
        <v>142252</v>
      </c>
      <c r="I48" s="37">
        <v>32</v>
      </c>
      <c r="J48" s="37">
        <v>13</v>
      </c>
      <c r="K48" s="37">
        <v>19</v>
      </c>
      <c r="L48" s="56">
        <v>376</v>
      </c>
      <c r="M48" s="56">
        <v>222</v>
      </c>
      <c r="N48" s="56">
        <v>154</v>
      </c>
      <c r="O48" s="38"/>
      <c r="P48" s="37">
        <v>1909420</v>
      </c>
      <c r="Q48" s="39">
        <v>0.92135622335578338</v>
      </c>
      <c r="R48" s="43">
        <v>288800</v>
      </c>
      <c r="S48" s="39">
        <v>0.98727493074792239</v>
      </c>
      <c r="T48" s="37">
        <v>300</v>
      </c>
      <c r="U48" s="40">
        <v>0.10666666666666667</v>
      </c>
      <c r="V48" s="37">
        <v>4380</v>
      </c>
      <c r="W48" s="40">
        <v>8.5844748858447492E-2</v>
      </c>
    </row>
    <row r="49" spans="1:23" x14ac:dyDescent="0.45">
      <c r="A49" s="41" t="s">
        <v>54</v>
      </c>
      <c r="B49" s="36">
        <v>2682577</v>
      </c>
      <c r="C49" s="36">
        <v>2313051</v>
      </c>
      <c r="D49" s="36">
        <v>1160181</v>
      </c>
      <c r="E49" s="37">
        <v>1152870</v>
      </c>
      <c r="F49" s="42">
        <v>368539</v>
      </c>
      <c r="G49" s="37">
        <v>184905</v>
      </c>
      <c r="H49" s="37">
        <v>183634</v>
      </c>
      <c r="I49" s="37">
        <v>264</v>
      </c>
      <c r="J49" s="37">
        <v>132</v>
      </c>
      <c r="K49" s="37">
        <v>132</v>
      </c>
      <c r="L49" s="56">
        <v>723</v>
      </c>
      <c r="M49" s="56">
        <v>471</v>
      </c>
      <c r="N49" s="56">
        <v>252</v>
      </c>
      <c r="O49" s="38"/>
      <c r="P49" s="37">
        <v>2537755</v>
      </c>
      <c r="Q49" s="39">
        <v>0.91145559756556482</v>
      </c>
      <c r="R49" s="43">
        <v>350000</v>
      </c>
      <c r="S49" s="39">
        <v>1.0529685714285715</v>
      </c>
      <c r="T49" s="37">
        <v>720</v>
      </c>
      <c r="U49" s="40">
        <v>0.36666666666666664</v>
      </c>
      <c r="V49" s="37">
        <v>3700</v>
      </c>
      <c r="W49" s="40">
        <v>0.19540540540540541</v>
      </c>
    </row>
    <row r="50" spans="1:23" x14ac:dyDescent="0.45">
      <c r="A50" s="41" t="s">
        <v>55</v>
      </c>
      <c r="B50" s="36">
        <v>1704897</v>
      </c>
      <c r="C50" s="36">
        <v>1568304</v>
      </c>
      <c r="D50" s="36">
        <v>787204</v>
      </c>
      <c r="E50" s="37">
        <v>781100</v>
      </c>
      <c r="F50" s="42">
        <v>135982</v>
      </c>
      <c r="G50" s="37">
        <v>68227</v>
      </c>
      <c r="H50" s="37">
        <v>67755</v>
      </c>
      <c r="I50" s="37">
        <v>102</v>
      </c>
      <c r="J50" s="37">
        <v>42</v>
      </c>
      <c r="K50" s="37">
        <v>60</v>
      </c>
      <c r="L50" s="56">
        <v>509</v>
      </c>
      <c r="M50" s="56">
        <v>294</v>
      </c>
      <c r="N50" s="56">
        <v>215</v>
      </c>
      <c r="O50" s="38"/>
      <c r="P50" s="37">
        <v>1676195</v>
      </c>
      <c r="Q50" s="39">
        <v>0.9356333839439922</v>
      </c>
      <c r="R50" s="43">
        <v>125500</v>
      </c>
      <c r="S50" s="39">
        <v>1.0835219123505977</v>
      </c>
      <c r="T50" s="37">
        <v>540</v>
      </c>
      <c r="U50" s="40">
        <v>0.18888888888888888</v>
      </c>
      <c r="V50" s="37">
        <v>1650</v>
      </c>
      <c r="W50" s="40">
        <v>0.30848484848484847</v>
      </c>
    </row>
    <row r="51" spans="1:23" x14ac:dyDescent="0.45">
      <c r="A51" s="41" t="s">
        <v>56</v>
      </c>
      <c r="B51" s="36">
        <v>1621230</v>
      </c>
      <c r="C51" s="36">
        <v>1557192</v>
      </c>
      <c r="D51" s="36">
        <v>781595</v>
      </c>
      <c r="E51" s="37">
        <v>775597</v>
      </c>
      <c r="F51" s="42">
        <v>63271</v>
      </c>
      <c r="G51" s="37">
        <v>31759</v>
      </c>
      <c r="H51" s="37">
        <v>31512</v>
      </c>
      <c r="I51" s="37">
        <v>27</v>
      </c>
      <c r="J51" s="37">
        <v>10</v>
      </c>
      <c r="K51" s="37">
        <v>17</v>
      </c>
      <c r="L51" s="56">
        <v>740</v>
      </c>
      <c r="M51" s="56">
        <v>413</v>
      </c>
      <c r="N51" s="56">
        <v>327</v>
      </c>
      <c r="O51" s="38"/>
      <c r="P51" s="37">
        <v>1622295</v>
      </c>
      <c r="Q51" s="39">
        <v>0.95986981405971172</v>
      </c>
      <c r="R51" s="43">
        <v>55600</v>
      </c>
      <c r="S51" s="39">
        <v>1.1379676258992806</v>
      </c>
      <c r="T51" s="37">
        <v>300</v>
      </c>
      <c r="U51" s="40">
        <v>0.09</v>
      </c>
      <c r="V51" s="37">
        <v>4160</v>
      </c>
      <c r="W51" s="40">
        <v>0.17788461538461539</v>
      </c>
    </row>
    <row r="52" spans="1:23" x14ac:dyDescent="0.45">
      <c r="A52" s="41" t="s">
        <v>57</v>
      </c>
      <c r="B52" s="36">
        <v>2426884</v>
      </c>
      <c r="C52" s="36">
        <v>2226060</v>
      </c>
      <c r="D52" s="36">
        <v>1117712</v>
      </c>
      <c r="E52" s="37">
        <v>1108348</v>
      </c>
      <c r="F52" s="42">
        <v>200041</v>
      </c>
      <c r="G52" s="37">
        <v>100460</v>
      </c>
      <c r="H52" s="37">
        <v>99581</v>
      </c>
      <c r="I52" s="37">
        <v>233</v>
      </c>
      <c r="J52" s="37">
        <v>115</v>
      </c>
      <c r="K52" s="37">
        <v>118</v>
      </c>
      <c r="L52" s="56">
        <v>550</v>
      </c>
      <c r="M52" s="56">
        <v>342</v>
      </c>
      <c r="N52" s="56">
        <v>208</v>
      </c>
      <c r="O52" s="38"/>
      <c r="P52" s="37">
        <v>2407410</v>
      </c>
      <c r="Q52" s="39">
        <v>0.92467008112452798</v>
      </c>
      <c r="R52" s="43">
        <v>197100</v>
      </c>
      <c r="S52" s="39">
        <v>1.0149213597158802</v>
      </c>
      <c r="T52" s="37">
        <v>340</v>
      </c>
      <c r="U52" s="40">
        <v>0.68529411764705883</v>
      </c>
      <c r="V52" s="37">
        <v>6510</v>
      </c>
      <c r="W52" s="40">
        <v>8.4485407066052232E-2</v>
      </c>
    </row>
    <row r="53" spans="1:23" x14ac:dyDescent="0.45">
      <c r="A53" s="41" t="s">
        <v>58</v>
      </c>
      <c r="B53" s="36">
        <v>1970935</v>
      </c>
      <c r="C53" s="36">
        <v>1690501</v>
      </c>
      <c r="D53" s="36">
        <v>849836</v>
      </c>
      <c r="E53" s="37">
        <v>840665</v>
      </c>
      <c r="F53" s="42">
        <v>279354</v>
      </c>
      <c r="G53" s="37">
        <v>140441</v>
      </c>
      <c r="H53" s="37">
        <v>138913</v>
      </c>
      <c r="I53" s="37">
        <v>490</v>
      </c>
      <c r="J53" s="37">
        <v>242</v>
      </c>
      <c r="K53" s="37">
        <v>248</v>
      </c>
      <c r="L53" s="56">
        <v>590</v>
      </c>
      <c r="M53" s="56">
        <v>369</v>
      </c>
      <c r="N53" s="56">
        <v>221</v>
      </c>
      <c r="O53" s="38"/>
      <c r="P53" s="37">
        <v>1955425</v>
      </c>
      <c r="Q53" s="39">
        <v>0.86451845506731273</v>
      </c>
      <c r="R53" s="43">
        <v>305500</v>
      </c>
      <c r="S53" s="39">
        <v>0.91441571194762683</v>
      </c>
      <c r="T53" s="37">
        <v>1360</v>
      </c>
      <c r="U53" s="40">
        <v>0.36029411764705882</v>
      </c>
      <c r="V53" s="37">
        <v>7440</v>
      </c>
      <c r="W53" s="40">
        <v>7.9301075268817203E-2</v>
      </c>
    </row>
    <row r="55" spans="1:23" x14ac:dyDescent="0.45">
      <c r="A55" s="152" t="s">
        <v>129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</row>
    <row r="56" spans="1:23" x14ac:dyDescent="0.45">
      <c r="A56" s="153" t="s">
        <v>159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3" x14ac:dyDescent="0.45">
      <c r="A57" s="153" t="s">
        <v>130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3" x14ac:dyDescent="0.45">
      <c r="A58" s="153" t="s">
        <v>131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3" ht="18" customHeight="1" x14ac:dyDescent="0.45">
      <c r="A59" s="152" t="s">
        <v>132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</row>
    <row r="60" spans="1:23" x14ac:dyDescent="0.45">
      <c r="A60" s="22" t="s">
        <v>133</v>
      </c>
    </row>
    <row r="61" spans="1:23" x14ac:dyDescent="0.45">
      <c r="A61" s="22" t="s">
        <v>134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1" sqref="F2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135</v>
      </c>
    </row>
    <row r="2" spans="1:6" x14ac:dyDescent="0.45">
      <c r="D2" s="45" t="s">
        <v>136</v>
      </c>
    </row>
    <row r="3" spans="1:6" ht="36" x14ac:dyDescent="0.45">
      <c r="A3" s="41" t="s">
        <v>2</v>
      </c>
      <c r="B3" s="35" t="s">
        <v>137</v>
      </c>
      <c r="C3" s="46" t="s">
        <v>93</v>
      </c>
      <c r="D3" s="46" t="s">
        <v>94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138</v>
      </c>
    </row>
    <row r="54" spans="1:4" x14ac:dyDescent="0.45">
      <c r="A54" t="s">
        <v>139</v>
      </c>
    </row>
    <row r="55" spans="1:4" x14ac:dyDescent="0.45">
      <c r="A55" t="s">
        <v>140</v>
      </c>
    </row>
    <row r="56" spans="1:4" x14ac:dyDescent="0.45">
      <c r="A56" t="s">
        <v>141</v>
      </c>
    </row>
    <row r="57" spans="1:4" x14ac:dyDescent="0.45">
      <c r="A57" s="22" t="s">
        <v>142</v>
      </c>
    </row>
    <row r="58" spans="1:4" x14ac:dyDescent="0.45">
      <c r="A58" t="s">
        <v>143</v>
      </c>
    </row>
    <row r="59" spans="1:4" x14ac:dyDescent="0.45">
      <c r="A59" t="s">
        <v>144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DIGI-808455956-4099169</_dlc_DocId>
    <_dlc_DocIdUrl xmlns="89559dea-130d-4237-8e78-1ce7f44b9a24">
      <Url>https://digitalgojp.sharepoint.com/sites/digi_portal/_layouts/15/DocIdRedir.aspx?ID=DIGI-808455956-4099169</Url>
      <Description>DIGI-808455956-4099169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2022-09-15T05:47:50Z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331f186b-ac86-4036-b9cf-6f6ff2dcfdd5</vt:lpwstr>
  </property>
  <property fmtid="{D5CDD505-2E9C-101B-9397-08002B2CF9AE}" pid="4" name="MediaServiceImageTags">
    <vt:lpwstr/>
  </property>
</Properties>
</file>