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6888" yWindow="720" windowWidth="19572" windowHeight="1407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(都道府県別)'!$A$1:$I$64</definedName>
    <definedName name="_xlnm.Print_Area" localSheetId="1">'進捗状況（政令市・特別区）'!$A$1:$I$46</definedName>
    <definedName name="_xlnm.Print_Area" localSheetId="2">総接種回数!$A$1:$AB$62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2" l="1"/>
  <c r="I11" i="9"/>
  <c r="H10" i="9"/>
  <c r="AD7" i="11" l="1"/>
  <c r="B10" i="10"/>
  <c r="I39" i="10"/>
  <c r="G39" i="10"/>
  <c r="E39" i="10"/>
  <c r="I29" i="10"/>
  <c r="I25" i="10"/>
  <c r="I23" i="10"/>
  <c r="I21" i="10"/>
  <c r="I17" i="10"/>
  <c r="I15" i="10"/>
  <c r="I13" i="10"/>
  <c r="I11" i="10"/>
  <c r="G24" i="10"/>
  <c r="G23" i="10"/>
  <c r="G19" i="10"/>
  <c r="G16" i="10"/>
  <c r="G15" i="10"/>
  <c r="G11" i="10"/>
  <c r="I12" i="10"/>
  <c r="I14" i="10"/>
  <c r="I16" i="10"/>
  <c r="I18" i="10"/>
  <c r="I19" i="10"/>
  <c r="I20" i="10"/>
  <c r="I22" i="10"/>
  <c r="I24" i="10"/>
  <c r="I26" i="10"/>
  <c r="I27" i="10"/>
  <c r="I28" i="10"/>
  <c r="I30" i="10"/>
  <c r="G12" i="10"/>
  <c r="G13" i="10"/>
  <c r="G14" i="10"/>
  <c r="G17" i="10"/>
  <c r="G18" i="10"/>
  <c r="G20" i="10"/>
  <c r="G21" i="10"/>
  <c r="G22" i="10"/>
  <c r="G25" i="10"/>
  <c r="G26" i="10"/>
  <c r="G27" i="10"/>
  <c r="G28" i="10"/>
  <c r="G29" i="10"/>
  <c r="G3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B10" i="9" l="1"/>
  <c r="D10" i="9" l="1"/>
  <c r="D10" i="10"/>
  <c r="J7" i="11"/>
  <c r="G7" i="11"/>
  <c r="D7" i="11"/>
  <c r="V8" i="11" l="1"/>
  <c r="AA7" i="11"/>
  <c r="I8" i="11"/>
  <c r="K8" i="11" s="1"/>
  <c r="T7" i="11"/>
  <c r="S7" i="11" l="1"/>
  <c r="Z7" i="11"/>
  <c r="X7" i="11"/>
  <c r="B3" i="12"/>
  <c r="P3" i="12"/>
  <c r="B3" i="11"/>
  <c r="Y7" i="11" l="1"/>
  <c r="L7" i="11"/>
  <c r="R7" i="11"/>
  <c r="C8" i="11" l="1"/>
  <c r="E8" i="11" s="1"/>
  <c r="F8" i="11"/>
  <c r="H8" i="11" s="1"/>
  <c r="C9" i="11"/>
  <c r="E9" i="11" s="1"/>
  <c r="F9" i="11"/>
  <c r="H9" i="11" s="1"/>
  <c r="I9" i="11"/>
  <c r="C10" i="11"/>
  <c r="E10" i="11" s="1"/>
  <c r="F10" i="11"/>
  <c r="H10" i="11" s="1"/>
  <c r="I10" i="11"/>
  <c r="K10" i="11" s="1"/>
  <c r="C11" i="11"/>
  <c r="E11" i="11" s="1"/>
  <c r="F11" i="11"/>
  <c r="H11" i="11" s="1"/>
  <c r="I11" i="11"/>
  <c r="K11" i="11" s="1"/>
  <c r="C12" i="11"/>
  <c r="E12" i="11" s="1"/>
  <c r="F12" i="11"/>
  <c r="H12" i="11" s="1"/>
  <c r="I12" i="11"/>
  <c r="K12" i="11" s="1"/>
  <c r="C13" i="11"/>
  <c r="E13" i="11" s="1"/>
  <c r="F13" i="11"/>
  <c r="H13" i="11" s="1"/>
  <c r="I13" i="11"/>
  <c r="K13" i="11" s="1"/>
  <c r="C14" i="11"/>
  <c r="E14" i="11" s="1"/>
  <c r="F14" i="11"/>
  <c r="H14" i="11" s="1"/>
  <c r="I14" i="11"/>
  <c r="K14" i="11" s="1"/>
  <c r="C15" i="11"/>
  <c r="E15" i="11" s="1"/>
  <c r="F15" i="11"/>
  <c r="H15" i="11" s="1"/>
  <c r="I15" i="11"/>
  <c r="K15" i="11" s="1"/>
  <c r="C16" i="11"/>
  <c r="E16" i="11" s="1"/>
  <c r="F16" i="11"/>
  <c r="H16" i="11" s="1"/>
  <c r="I16" i="11"/>
  <c r="K16" i="11" s="1"/>
  <c r="C17" i="11"/>
  <c r="E17" i="11" s="1"/>
  <c r="F17" i="11"/>
  <c r="H17" i="11" s="1"/>
  <c r="I17" i="11"/>
  <c r="K17" i="11" s="1"/>
  <c r="C18" i="11"/>
  <c r="E18" i="11" s="1"/>
  <c r="F18" i="11"/>
  <c r="H18" i="11" s="1"/>
  <c r="I18" i="11"/>
  <c r="K18" i="11" s="1"/>
  <c r="C19" i="11"/>
  <c r="E19" i="11" s="1"/>
  <c r="F19" i="11"/>
  <c r="H19" i="11" s="1"/>
  <c r="I19" i="11"/>
  <c r="K19" i="11" s="1"/>
  <c r="C20" i="11"/>
  <c r="E20" i="11" s="1"/>
  <c r="F20" i="11"/>
  <c r="H20" i="11" s="1"/>
  <c r="I20" i="11"/>
  <c r="K20" i="11" s="1"/>
  <c r="C21" i="11"/>
  <c r="E21" i="11" s="1"/>
  <c r="F21" i="11"/>
  <c r="H21" i="11" s="1"/>
  <c r="I21" i="11"/>
  <c r="K21" i="11" s="1"/>
  <c r="C22" i="11"/>
  <c r="E22" i="11" s="1"/>
  <c r="F22" i="11"/>
  <c r="H22" i="11" s="1"/>
  <c r="I22" i="11"/>
  <c r="K22" i="11" s="1"/>
  <c r="C23" i="11"/>
  <c r="E23" i="11" s="1"/>
  <c r="F23" i="11"/>
  <c r="H23" i="11" s="1"/>
  <c r="I23" i="11"/>
  <c r="K23" i="11" s="1"/>
  <c r="C24" i="11"/>
  <c r="E24" i="11" s="1"/>
  <c r="F24" i="11"/>
  <c r="H24" i="11" s="1"/>
  <c r="I24" i="11"/>
  <c r="K24" i="11" s="1"/>
  <c r="C25" i="11"/>
  <c r="E25" i="11" s="1"/>
  <c r="F25" i="11"/>
  <c r="H25" i="11" s="1"/>
  <c r="I25" i="11"/>
  <c r="K25" i="11" s="1"/>
  <c r="C26" i="11"/>
  <c r="E26" i="11" s="1"/>
  <c r="F26" i="11"/>
  <c r="H26" i="11" s="1"/>
  <c r="I26" i="11"/>
  <c r="K26" i="11" s="1"/>
  <c r="C27" i="11"/>
  <c r="E27" i="11" s="1"/>
  <c r="F27" i="11"/>
  <c r="H27" i="11" s="1"/>
  <c r="I27" i="11"/>
  <c r="K27" i="11" s="1"/>
  <c r="C28" i="11"/>
  <c r="E28" i="11" s="1"/>
  <c r="F28" i="11"/>
  <c r="H28" i="11" s="1"/>
  <c r="I28" i="11"/>
  <c r="K28" i="11" s="1"/>
  <c r="C29" i="11"/>
  <c r="E29" i="11" s="1"/>
  <c r="F29" i="11"/>
  <c r="H29" i="11" s="1"/>
  <c r="I29" i="11"/>
  <c r="K29" i="11" s="1"/>
  <c r="C30" i="11"/>
  <c r="E30" i="11" s="1"/>
  <c r="F30" i="11"/>
  <c r="H30" i="11" s="1"/>
  <c r="I30" i="11"/>
  <c r="K30" i="11" s="1"/>
  <c r="C31" i="11"/>
  <c r="E31" i="11" s="1"/>
  <c r="F31" i="11"/>
  <c r="H31" i="11" s="1"/>
  <c r="I31" i="11"/>
  <c r="K31" i="11" s="1"/>
  <c r="C32" i="11"/>
  <c r="E32" i="11" s="1"/>
  <c r="F32" i="11"/>
  <c r="H32" i="11" s="1"/>
  <c r="I32" i="11"/>
  <c r="K32" i="11" s="1"/>
  <c r="C33" i="11"/>
  <c r="E33" i="11" s="1"/>
  <c r="F33" i="11"/>
  <c r="H33" i="11" s="1"/>
  <c r="I33" i="11"/>
  <c r="K33" i="11" s="1"/>
  <c r="C34" i="11"/>
  <c r="E34" i="11" s="1"/>
  <c r="F34" i="11"/>
  <c r="H34" i="11" s="1"/>
  <c r="I34" i="11"/>
  <c r="K34" i="11" s="1"/>
  <c r="C35" i="11"/>
  <c r="E35" i="11" s="1"/>
  <c r="F35" i="11"/>
  <c r="H35" i="11" s="1"/>
  <c r="I35" i="11"/>
  <c r="K35" i="11" s="1"/>
  <c r="C36" i="11"/>
  <c r="E36" i="11" s="1"/>
  <c r="F36" i="11"/>
  <c r="H36" i="11" s="1"/>
  <c r="I36" i="11"/>
  <c r="K36" i="11" s="1"/>
  <c r="C37" i="11"/>
  <c r="E37" i="11" s="1"/>
  <c r="F37" i="11"/>
  <c r="H37" i="11" s="1"/>
  <c r="I37" i="11"/>
  <c r="K37" i="11" s="1"/>
  <c r="C38" i="11"/>
  <c r="E38" i="11" s="1"/>
  <c r="F38" i="11"/>
  <c r="H38" i="11" s="1"/>
  <c r="I38" i="11"/>
  <c r="K38" i="11" s="1"/>
  <c r="C39" i="11"/>
  <c r="E39" i="11" s="1"/>
  <c r="F39" i="11"/>
  <c r="H39" i="11" s="1"/>
  <c r="I39" i="11"/>
  <c r="K39" i="11" s="1"/>
  <c r="C40" i="11"/>
  <c r="E40" i="11" s="1"/>
  <c r="F40" i="11"/>
  <c r="H40" i="11" s="1"/>
  <c r="I40" i="11"/>
  <c r="K40" i="11" s="1"/>
  <c r="C41" i="11"/>
  <c r="E41" i="11" s="1"/>
  <c r="F41" i="11"/>
  <c r="H41" i="11" s="1"/>
  <c r="I41" i="11"/>
  <c r="K41" i="11" s="1"/>
  <c r="C42" i="11"/>
  <c r="E42" i="11" s="1"/>
  <c r="F42" i="11"/>
  <c r="H42" i="11" s="1"/>
  <c r="I42" i="11"/>
  <c r="K42" i="11" s="1"/>
  <c r="C43" i="11"/>
  <c r="E43" i="11" s="1"/>
  <c r="F43" i="11"/>
  <c r="H43" i="11" s="1"/>
  <c r="I43" i="11"/>
  <c r="K43" i="11" s="1"/>
  <c r="C44" i="11"/>
  <c r="E44" i="11" s="1"/>
  <c r="F44" i="11"/>
  <c r="H44" i="11" s="1"/>
  <c r="I44" i="11"/>
  <c r="K44" i="11" s="1"/>
  <c r="C45" i="11"/>
  <c r="E45" i="11" s="1"/>
  <c r="F45" i="11"/>
  <c r="H45" i="11" s="1"/>
  <c r="I45" i="11"/>
  <c r="K45" i="11" s="1"/>
  <c r="C46" i="11"/>
  <c r="E46" i="11" s="1"/>
  <c r="F46" i="11"/>
  <c r="H46" i="11" s="1"/>
  <c r="I46" i="11"/>
  <c r="K46" i="11" s="1"/>
  <c r="C47" i="11"/>
  <c r="E47" i="11" s="1"/>
  <c r="F47" i="11"/>
  <c r="H47" i="11" s="1"/>
  <c r="I47" i="11"/>
  <c r="K47" i="11" s="1"/>
  <c r="C48" i="11"/>
  <c r="E48" i="11" s="1"/>
  <c r="F48" i="11"/>
  <c r="H48" i="11" s="1"/>
  <c r="I48" i="11"/>
  <c r="K48" i="11" s="1"/>
  <c r="C49" i="11"/>
  <c r="E49" i="11" s="1"/>
  <c r="F49" i="11"/>
  <c r="H49" i="11" s="1"/>
  <c r="I49" i="11"/>
  <c r="K49" i="11" s="1"/>
  <c r="C50" i="11"/>
  <c r="E50" i="11" s="1"/>
  <c r="F50" i="11"/>
  <c r="H50" i="11" s="1"/>
  <c r="I50" i="11"/>
  <c r="K50" i="11" s="1"/>
  <c r="C51" i="11"/>
  <c r="E51" i="11" s="1"/>
  <c r="F51" i="11"/>
  <c r="H51" i="11" s="1"/>
  <c r="I51" i="11"/>
  <c r="K51" i="11" s="1"/>
  <c r="C52" i="11"/>
  <c r="E52" i="11" s="1"/>
  <c r="F52" i="11"/>
  <c r="H52" i="11" s="1"/>
  <c r="I52" i="11"/>
  <c r="K52" i="11" s="1"/>
  <c r="C53" i="11"/>
  <c r="E53" i="11" s="1"/>
  <c r="F53" i="11"/>
  <c r="H53" i="11" s="1"/>
  <c r="I53" i="11"/>
  <c r="K53" i="11" s="1"/>
  <c r="C54" i="11"/>
  <c r="E54" i="11" s="1"/>
  <c r="F54" i="11"/>
  <c r="H54" i="11" s="1"/>
  <c r="I54" i="11"/>
  <c r="K54" i="11" s="1"/>
  <c r="Q7" i="11"/>
  <c r="V2" i="12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K9" i="11" l="1"/>
  <c r="I7" i="11"/>
  <c r="K7" i="11" s="1"/>
  <c r="V7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F7" i="11"/>
  <c r="H7" i="11" s="1"/>
  <c r="C7" i="11" l="1"/>
  <c r="E7" i="11" s="1"/>
  <c r="W54" i="11"/>
  <c r="W53" i="11"/>
  <c r="W52" i="11"/>
  <c r="W51" i="11"/>
  <c r="W50" i="11"/>
  <c r="W49" i="11"/>
  <c r="W48" i="11"/>
  <c r="W47" i="11"/>
  <c r="W46" i="11"/>
  <c r="W45" i="11"/>
  <c r="W44" i="11"/>
  <c r="W43" i="11"/>
  <c r="W42" i="11"/>
  <c r="W41" i="11"/>
  <c r="W40" i="11"/>
  <c r="W39" i="11"/>
  <c r="W38" i="11"/>
  <c r="W37" i="11"/>
  <c r="W36" i="11"/>
  <c r="W35" i="11"/>
  <c r="W34" i="11"/>
  <c r="W33" i="11"/>
  <c r="W32" i="11"/>
  <c r="W31" i="11"/>
  <c r="W30" i="11"/>
  <c r="W29" i="11"/>
  <c r="W28" i="11"/>
  <c r="W27" i="11"/>
  <c r="W26" i="11"/>
  <c r="W25" i="11"/>
  <c r="W24" i="11"/>
  <c r="W23" i="11"/>
  <c r="W22" i="11"/>
  <c r="W21" i="11"/>
  <c r="W20" i="11"/>
  <c r="W19" i="11"/>
  <c r="W18" i="11"/>
  <c r="W17" i="11"/>
  <c r="W16" i="11"/>
  <c r="W15" i="11"/>
  <c r="W14" i="11"/>
  <c r="W13" i="11"/>
  <c r="W12" i="11"/>
  <c r="W11" i="11"/>
  <c r="W10" i="11"/>
  <c r="W9" i="11"/>
  <c r="N6" i="12"/>
  <c r="M6" i="12"/>
  <c r="L6" i="12"/>
  <c r="W6" i="12" s="1"/>
  <c r="I6" i="12"/>
  <c r="W8" i="11" l="1"/>
  <c r="W7" i="11"/>
  <c r="AB7" i="11" l="1"/>
  <c r="Y2" i="11"/>
  <c r="P7" i="11" l="1"/>
  <c r="O7" i="11"/>
  <c r="H5" i="10"/>
  <c r="B7" i="11" l="1"/>
  <c r="U7" i="11"/>
  <c r="M7" i="11" l="1"/>
  <c r="N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Q6" i="12" l="1"/>
  <c r="F6" i="12"/>
  <c r="S6" i="12" s="1"/>
  <c r="I53" i="9" l="1"/>
  <c r="I50" i="9"/>
  <c r="I45" i="9"/>
  <c r="I42" i="9"/>
  <c r="I29" i="9"/>
  <c r="I26" i="9"/>
  <c r="I21" i="9"/>
  <c r="I18" i="9"/>
  <c r="I13" i="9"/>
  <c r="I44" i="9"/>
  <c r="I36" i="9"/>
  <c r="I34" i="9"/>
  <c r="I28" i="9"/>
  <c r="I20" i="9"/>
  <c r="I12" i="9"/>
  <c r="C10" i="10"/>
  <c r="E10" i="10" s="1"/>
  <c r="F10" i="10"/>
  <c r="H10" i="10"/>
  <c r="I52" i="9"/>
  <c r="F5" i="10"/>
  <c r="F34" i="10" s="1"/>
  <c r="H3" i="10"/>
  <c r="I14" i="9"/>
  <c r="I15" i="9"/>
  <c r="I16" i="9"/>
  <c r="I17" i="9"/>
  <c r="I19" i="9"/>
  <c r="I22" i="9"/>
  <c r="I23" i="9"/>
  <c r="I24" i="9"/>
  <c r="I25" i="9"/>
  <c r="I27" i="9"/>
  <c r="I30" i="9"/>
  <c r="I31" i="9"/>
  <c r="I32" i="9"/>
  <c r="I33" i="9"/>
  <c r="I35" i="9"/>
  <c r="I37" i="9"/>
  <c r="I38" i="9"/>
  <c r="I39" i="9"/>
  <c r="I40" i="9"/>
  <c r="I41" i="9"/>
  <c r="I43" i="9"/>
  <c r="I46" i="9"/>
  <c r="I47" i="9"/>
  <c r="I48" i="9"/>
  <c r="I49" i="9"/>
  <c r="I51" i="9"/>
  <c r="I54" i="9"/>
  <c r="I55" i="9"/>
  <c r="I56" i="9"/>
  <c r="I57" i="9"/>
  <c r="I10" i="9"/>
  <c r="H34" i="10"/>
  <c r="F10" i="9" l="1"/>
  <c r="G10" i="9" s="1"/>
  <c r="I10" i="10"/>
  <c r="G10" i="10"/>
  <c r="C10" i="9" l="1"/>
  <c r="E10" i="9" s="1"/>
</calcChain>
</file>

<file path=xl/sharedStrings.xml><?xml version="1.0" encoding="utf-8"?>
<sst xmlns="http://schemas.openxmlformats.org/spreadsheetml/2006/main" count="365" uniqueCount="160">
  <si>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</si>
  <si>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</si>
  <si>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</si>
  <si>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</si>
  <si>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</si>
  <si>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</si>
  <si>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</si>
  <si>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</si>
  <si>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</si>
  <si>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</si>
  <si>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</si>
  <si>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</si>
  <si>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</si>
  <si>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</si>
  <si>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</si>
  <si>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</si>
  <si>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</si>
  <si>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</si>
  <si>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</si>
  <si>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</si>
  <si>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</si>
  <si>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</si>
  <si>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</si>
  <si>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</si>
  <si>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</si>
  <si>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</si>
  <si>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</si>
  <si>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</si>
  <si>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</si>
  <si>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</si>
  <si>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</si>
  <si>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</si>
  <si>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</si>
  <si>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</si>
  <si>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</si>
  <si>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</si>
  <si>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</si>
  <si>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</si>
  <si>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</si>
  <si>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</si>
  <si>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</si>
  <si>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</si>
  <si>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</si>
  <si>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</si>
  <si>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</si>
  <si>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</si>
  <si>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</si>
  <si>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</si>
  <si>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</si>
  <si>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</si>
  <si>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</si>
  <si>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</si>
  <si>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</si>
  <si>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</si>
  <si>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</si>
  <si>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</si>
  <si>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</si>
  <si>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</si>
  <si>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</si>
  <si>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</si>
  <si>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</si>
  <si>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</si>
  <si>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</si>
  <si>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</si>
  <si>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</si>
  <si>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</si>
  <si>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</si>
  <si>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</si>
  <si>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</si>
  <si>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</si>
  <si>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</si>
  <si>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</si>
  <si>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</si>
  <si>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</si>
  <si>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</si>
  <si>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</si>
  <si>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</si>
  <si>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</si>
  <si>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</si>
  <si>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</si>
  <si>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</si>
  <si>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</si>
  <si>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</si>
  <si>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</si>
  <si>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</si>
  <si>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</si>
  <si>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</si>
  <si>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</si>
  <si>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</si>
  <si>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</si>
  <si>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</si>
  <si>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</si>
  <si>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</si>
  <si>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</si>
  <si>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</si>
  <si>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</si>
  <si>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</si>
  <si>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</si>
  <si>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</si>
  <si>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</si>
  <si>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</si>
  <si>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</si>
  <si>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</si>
  <si>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</si>
  <si>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</si>
  <si>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</si>
  <si>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</si>
  <si>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</si>
  <si>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</si>
  <si>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</si>
  <si>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</si>
  <si>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</si>
  <si>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</si>
  <si>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</si>
  <si>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</si>
  <si>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</si>
  <si>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</si>
  <si>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</si>
  <si>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</si>
  <si>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</si>
  <si>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</si>
  <si>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</si>
  <si>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</si>
  <si>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</si>
  <si>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</si>
  <si>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</si>
  <si>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</si>
  <si>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</si>
  <si>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</si>
  <si>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</si>
  <si>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</si>
  <si>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</si>
  <si>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</si>
  <si>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</si>
  <si>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</si>
  <si>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</si>
  <si>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</si>
  <si>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</si>
  <si>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</si>
  <si>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</si>
  <si>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</si>
  <si>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</si>
  <si>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</si>
  <si>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モデルナ社</t>
    <rPh sb="4" eb="5">
      <t>シャ</t>
    </rPh>
    <phoneticPr fontId="2"/>
  </si>
  <si>
    <r>
      <t>モデルナ社</t>
    </r>
    <r>
      <rPr>
        <sz val="8"/>
        <color theme="1"/>
        <rFont val="游ゴシック"/>
        <family val="3"/>
        <charset val="128"/>
        <scheme val="minor"/>
      </rPr>
      <t>※1</t>
    </r>
    <rPh sb="4" eb="5">
      <t>シャ</t>
    </rPh>
    <phoneticPr fontId="2"/>
  </si>
  <si>
    <t>内８月分</t>
    <rPh sb="0" eb="1">
      <t>ウチ</t>
    </rPh>
    <rPh sb="2" eb="3">
      <t>ガツ</t>
    </rPh>
    <rPh sb="3" eb="4">
      <t>ブン</t>
    </rPh>
    <phoneticPr fontId="2"/>
  </si>
  <si>
    <t>内８月分</t>
    <phoneticPr fontId="2"/>
  </si>
  <si>
    <t>直近1週間</t>
    <rPh sb="3" eb="5">
      <t>シュウカン</t>
    </rPh>
    <phoneticPr fontId="2"/>
  </si>
  <si>
    <t>除外する回数</t>
    <rPh sb="0" eb="2">
      <t>ジョガイ</t>
    </rPh>
    <rPh sb="4" eb="6">
      <t>カイスウ</t>
    </rPh>
    <phoneticPr fontId="2"/>
  </si>
  <si>
    <t>注：「除外する回数」は、死亡した方の、接種日が令和３年中の接種回数。</t>
    <rPh sb="3" eb="5">
      <t>ジョガイ</t>
    </rPh>
    <rPh sb="7" eb="9">
      <t>カイスウ</t>
    </rPh>
    <phoneticPr fontId="2"/>
  </si>
  <si>
    <t>注：公表日におけるデータの計上方法等の注釈については、以下を参照（https://www.kantei.go.jp/jp/content/000086996.pdf）。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</si>
  <si>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t>内９月分</t>
    <phoneticPr fontId="2"/>
  </si>
  <si>
    <t>内９月分</t>
    <rPh sb="0" eb="1">
      <t>ウチ</t>
    </rPh>
    <rPh sb="2" eb="3">
      <t>ガツ</t>
    </rPh>
    <rPh sb="3" eb="4">
      <t>ブン</t>
    </rPh>
    <phoneticPr fontId="2"/>
  </si>
  <si>
    <t>除外する回数</t>
    <rPh sb="0" eb="2">
      <t>ジョガイ</t>
    </rPh>
    <rPh sb="4" eb="6">
      <t>カイスウ</t>
    </rPh>
    <phoneticPr fontId="2"/>
  </si>
  <si>
    <t>除外する回数
※３</t>
    <rPh sb="0" eb="2">
      <t>ジョガイ</t>
    </rPh>
    <rPh sb="4" eb="6">
      <t>カイスウ</t>
    </rPh>
    <phoneticPr fontId="2"/>
  </si>
  <si>
    <t>※3：「除外する回数」は、死亡した方の、接種日が令和３年中の接種回数</t>
    <rPh sb="4" eb="6">
      <t>ジョガイ</t>
    </rPh>
    <rPh sb="8" eb="10">
      <t>カイスウ</t>
    </rPh>
    <rPh sb="13" eb="15">
      <t>シボウ</t>
    </rPh>
    <rPh sb="17" eb="18">
      <t>ホウ</t>
    </rPh>
    <rPh sb="20" eb="22">
      <t>セッシュ</t>
    </rPh>
    <rPh sb="22" eb="23">
      <t>ビ</t>
    </rPh>
    <rPh sb="24" eb="26">
      <t>レイワ</t>
    </rPh>
    <rPh sb="27" eb="28">
      <t>ネン</t>
    </rPh>
    <rPh sb="28" eb="29">
      <t>チュウ</t>
    </rPh>
    <rPh sb="30" eb="32">
      <t>セッシュ</t>
    </rPh>
    <rPh sb="32" eb="34">
      <t>カイスウ</t>
    </rPh>
    <phoneticPr fontId="2"/>
  </si>
  <si>
    <t>ただし、土日祝日直後の公表においては、直近の平日１日の入力数（直近の公表分とその翌日の集計値との差）を使用</t>
    <phoneticPr fontId="2"/>
  </si>
  <si>
    <t>※1：モデルナ社のワクチンは、大規模接種会場（一部会場を除く）と職域接種会場で利用。</t>
    <rPh sb="7" eb="8">
      <t>シャ</t>
    </rPh>
    <rPh sb="15" eb="22">
      <t>ダイキボセッシュカイジョウ</t>
    </rPh>
    <rPh sb="23" eb="25">
      <t>イチブ</t>
    </rPh>
    <rPh sb="25" eb="27">
      <t>カイジョウ</t>
    </rPh>
    <rPh sb="28" eb="29">
      <t>ノゾ</t>
    </rPh>
    <rPh sb="32" eb="34">
      <t>ショクイキ</t>
    </rPh>
    <rPh sb="34" eb="36">
      <t>セッシュ</t>
    </rPh>
    <rPh sb="36" eb="38">
      <t>カイジョウ</t>
    </rPh>
    <rPh sb="39" eb="41">
      <t>リヨウ</t>
    </rPh>
    <phoneticPr fontId="2"/>
  </si>
  <si>
    <t>注：人口は、総務省が公表している、「令和4年住民基本台帳年齢階級別人口（市区町村別）」のうち、</t>
    <phoneticPr fontId="2"/>
  </si>
  <si>
    <t>注：人口は、総務省が公表している、「令和4年住民基本台帳年齢階級別人口（市区町村別）」のうち、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</si>
</sst>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54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38" fontId="3" fillId="0" borderId="1" xfId="1" applyFont="1" applyBorder="1" applyAlignment="1">
      <alignment horizontal="left"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38" fontId="11" fillId="0" borderId="0" xfId="1" applyFo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80" fontId="3" fillId="0" borderId="1" xfId="0" applyNumberFormat="1" applyFont="1" applyFill="1" applyBorder="1">
      <alignment vertical="center"/>
    </xf>
    <xf numFmtId="10" fontId="3" fillId="0" borderId="1" xfId="0" applyNumberFormat="1" applyFont="1" applyFill="1" applyBorder="1">
      <alignment vertical="center"/>
    </xf>
    <xf numFmtId="38" fontId="5" fillId="0" borderId="4" xfId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3" fillId="0" borderId="0" xfId="0" applyFont="1" applyFill="1">
      <alignment vertical="center"/>
    </xf>
    <xf numFmtId="0" fontId="8" fillId="0" borderId="0" xfId="0" applyFont="1" applyFill="1">
      <alignment vertical="center"/>
    </xf>
    <xf numFmtId="10" fontId="3" fillId="0" borderId="6" xfId="3" applyNumberFormat="1" applyFont="1" applyFill="1" applyBorder="1">
      <alignment vertical="center"/>
    </xf>
    <xf numFmtId="0" fontId="3" fillId="0" borderId="0" xfId="0" applyFont="1" applyFill="1" applyAlignment="1">
      <alignment horizontal="left" vertical="center"/>
    </xf>
    <xf numFmtId="0" fontId="0" fillId="0" borderId="0" xfId="0" applyFill="1">
      <alignment vertical="center"/>
    </xf>
    <xf numFmtId="14" fontId="5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0" fillId="0" borderId="2" xfId="0" applyNumberFormat="1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14" fontId="3" fillId="2" borderId="16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tabSelected="1" view="pageBreakPreview" zoomScaleNormal="100" zoomScaleSheetLayoutView="100" workbookViewId="0">
      <selection activeCell="A61" sqref="A61"/>
    </sheetView>
  </sheetViews>
  <sheetFormatPr defaultRowHeight="18" x14ac:dyDescent="0.45"/>
  <cols>
    <col min="1" max="1" width="13.59765625" customWidth="1"/>
    <col min="2" max="4" width="13.59765625" style="1" customWidth="1"/>
    <col min="5" max="8" width="13.59765625" customWidth="1"/>
    <col min="9" max="9" width="15.19921875" customWidth="1"/>
    <col min="10" max="10" width="7" customWidth="1"/>
    <col min="11" max="11" width="10.5" bestFit="1" customWidth="1"/>
  </cols>
  <sheetData>
    <row r="1" spans="1:9" x14ac:dyDescent="0.45">
      <c r="A1" s="84" t="s">
        <v>0</v>
      </c>
      <c r="B1" s="84"/>
      <c r="C1" s="84"/>
      <c r="D1" s="84"/>
      <c r="E1" s="84"/>
      <c r="F1" s="84"/>
      <c r="G1" s="84"/>
      <c r="H1" s="84"/>
      <c r="I1" s="84"/>
    </row>
    <row r="2" spans="1:9" x14ac:dyDescent="0.45">
      <c r="A2" s="2"/>
      <c r="B2" s="3"/>
      <c r="C2" s="3"/>
      <c r="D2" s="3"/>
      <c r="E2" s="2"/>
      <c r="F2" s="2"/>
      <c r="G2" s="2"/>
      <c r="H2" s="2"/>
      <c r="I2" s="2"/>
    </row>
    <row r="3" spans="1:9" x14ac:dyDescent="0.45">
      <c r="A3" s="2"/>
      <c r="B3" s="3"/>
      <c r="C3" s="3"/>
      <c r="D3" s="3"/>
      <c r="E3" s="2"/>
      <c r="F3" s="2"/>
      <c r="G3" s="76"/>
      <c r="H3" s="101">
        <v>44825</v>
      </c>
      <c r="I3" s="101"/>
    </row>
    <row r="4" spans="1:9" x14ac:dyDescent="0.45">
      <c r="A4" s="4"/>
      <c r="B4" s="5"/>
      <c r="C4" s="5"/>
      <c r="D4" s="5"/>
      <c r="E4" s="4"/>
      <c r="F4" s="6"/>
      <c r="G4" s="6"/>
      <c r="H4" s="6"/>
      <c r="I4" s="7" t="s">
        <v>1</v>
      </c>
    </row>
    <row r="5" spans="1:9" ht="19.5" customHeight="1" x14ac:dyDescent="0.45">
      <c r="A5" s="80" t="s">
        <v>2</v>
      </c>
      <c r="B5" s="85" t="s">
        <v>3</v>
      </c>
      <c r="C5" s="81" t="s">
        <v>4</v>
      </c>
      <c r="D5" s="86"/>
      <c r="E5" s="87"/>
      <c r="F5" s="91" t="s">
        <v>147</v>
      </c>
      <c r="G5" s="92"/>
      <c r="H5" s="93">
        <v>44824</v>
      </c>
      <c r="I5" s="94"/>
    </row>
    <row r="6" spans="1:9" ht="21.75" customHeight="1" x14ac:dyDescent="0.45">
      <c r="A6" s="80"/>
      <c r="B6" s="85"/>
      <c r="C6" s="88"/>
      <c r="D6" s="89"/>
      <c r="E6" s="90"/>
      <c r="F6" s="95" t="s">
        <v>5</v>
      </c>
      <c r="G6" s="96"/>
      <c r="H6" s="97" t="s">
        <v>6</v>
      </c>
      <c r="I6" s="98"/>
    </row>
    <row r="7" spans="1:9" ht="18.75" customHeight="1" x14ac:dyDescent="0.45">
      <c r="A7" s="80"/>
      <c r="B7" s="85"/>
      <c r="C7" s="99" t="s">
        <v>7</v>
      </c>
      <c r="D7" s="69"/>
      <c r="E7" s="8"/>
      <c r="F7" s="79" t="s">
        <v>8</v>
      </c>
      <c r="G7" s="8"/>
      <c r="H7" s="79" t="s">
        <v>8</v>
      </c>
      <c r="I7" s="9"/>
    </row>
    <row r="8" spans="1:9" ht="18.75" customHeight="1" x14ac:dyDescent="0.45">
      <c r="A8" s="80"/>
      <c r="B8" s="85"/>
      <c r="C8" s="100"/>
      <c r="D8" s="102" t="s">
        <v>154</v>
      </c>
      <c r="E8" s="81" t="s">
        <v>9</v>
      </c>
      <c r="F8" s="80"/>
      <c r="G8" s="81" t="s">
        <v>10</v>
      </c>
      <c r="H8" s="80"/>
      <c r="I8" s="83" t="s">
        <v>10</v>
      </c>
    </row>
    <row r="9" spans="1:9" ht="35.1" customHeight="1" x14ac:dyDescent="0.45">
      <c r="A9" s="80"/>
      <c r="B9" s="85"/>
      <c r="C9" s="100"/>
      <c r="D9" s="103"/>
      <c r="E9" s="82"/>
      <c r="F9" s="80"/>
      <c r="G9" s="82"/>
      <c r="H9" s="80"/>
      <c r="I9" s="82"/>
    </row>
    <row r="10" spans="1:9" x14ac:dyDescent="0.45">
      <c r="A10" s="10" t="s">
        <v>11</v>
      </c>
      <c r="B10" s="20">
        <f>SUM(B11:B57)</f>
        <v>125918711</v>
      </c>
      <c r="C10" s="21">
        <f>SUM(C11:C57)</f>
        <v>82119934</v>
      </c>
      <c r="D10" s="21">
        <f>SUM(D11:D57)</f>
        <v>3899</v>
      </c>
      <c r="E10" s="11">
        <f>(C10-D10)/$B10</f>
        <v>0.65213528909138851</v>
      </c>
      <c r="F10" s="21">
        <f>SUM(F11:F57)</f>
        <v>169138</v>
      </c>
      <c r="G10" s="11">
        <f>F10/$B10</f>
        <v>1.3432316663406758E-3</v>
      </c>
      <c r="H10" s="21">
        <f>SUM(H11:H57)</f>
        <v>32437</v>
      </c>
      <c r="I10" s="11">
        <f>H10/$B10</f>
        <v>2.5760270052319707E-4</v>
      </c>
    </row>
    <row r="11" spans="1:9" x14ac:dyDescent="0.45">
      <c r="A11" s="12" t="s">
        <v>12</v>
      </c>
      <c r="B11" s="20">
        <v>5181747</v>
      </c>
      <c r="C11" s="21">
        <v>3501594</v>
      </c>
      <c r="D11" s="21">
        <v>76</v>
      </c>
      <c r="E11" s="11">
        <f t="shared" ref="E11:E57" si="0">(C11-D11)/$B11</f>
        <v>0.67574082640468558</v>
      </c>
      <c r="F11" s="21">
        <v>7603</v>
      </c>
      <c r="G11" s="11">
        <f t="shared" ref="G11:G57" si="1">F11/$B11</f>
        <v>1.4672657696332917E-3</v>
      </c>
      <c r="H11" s="21">
        <v>1481</v>
      </c>
      <c r="I11" s="11">
        <f>H11/$B11</f>
        <v>2.8581094368366501E-4</v>
      </c>
    </row>
    <row r="12" spans="1:9" x14ac:dyDescent="0.45">
      <c r="A12" s="12" t="s">
        <v>13</v>
      </c>
      <c r="B12" s="20">
        <v>1242614</v>
      </c>
      <c r="C12" s="21">
        <v>897469</v>
      </c>
      <c r="D12" s="21">
        <v>41</v>
      </c>
      <c r="E12" s="11">
        <f t="shared" si="0"/>
        <v>0.72220979322621504</v>
      </c>
      <c r="F12" s="21">
        <v>1598</v>
      </c>
      <c r="G12" s="11">
        <f t="shared" si="1"/>
        <v>1.28599870917276E-3</v>
      </c>
      <c r="H12" s="21">
        <v>444</v>
      </c>
      <c r="I12" s="11">
        <f t="shared" ref="I12:I57" si="2">H12/$B12</f>
        <v>3.5731128089656162E-4</v>
      </c>
    </row>
    <row r="13" spans="1:9" x14ac:dyDescent="0.45">
      <c r="A13" s="12" t="s">
        <v>14</v>
      </c>
      <c r="B13" s="20">
        <v>1206138</v>
      </c>
      <c r="C13" s="21">
        <v>885813</v>
      </c>
      <c r="D13" s="21">
        <v>60</v>
      </c>
      <c r="E13" s="11">
        <f t="shared" si="0"/>
        <v>0.73437119135621298</v>
      </c>
      <c r="F13" s="21">
        <v>1415</v>
      </c>
      <c r="G13" s="11">
        <f t="shared" si="1"/>
        <v>1.1731659229706718E-3</v>
      </c>
      <c r="H13" s="21">
        <v>258</v>
      </c>
      <c r="I13" s="11">
        <f t="shared" si="2"/>
        <v>2.1390587146744402E-4</v>
      </c>
    </row>
    <row r="14" spans="1:9" x14ac:dyDescent="0.45">
      <c r="A14" s="12" t="s">
        <v>15</v>
      </c>
      <c r="B14" s="20">
        <v>2268244</v>
      </c>
      <c r="C14" s="21">
        <v>1551274</v>
      </c>
      <c r="D14" s="21">
        <v>29</v>
      </c>
      <c r="E14" s="11">
        <f t="shared" si="0"/>
        <v>0.683896882345991</v>
      </c>
      <c r="F14" s="21">
        <v>3131</v>
      </c>
      <c r="G14" s="11">
        <f t="shared" si="1"/>
        <v>1.3803629591878123E-3</v>
      </c>
      <c r="H14" s="21">
        <v>1095</v>
      </c>
      <c r="I14" s="11">
        <f t="shared" si="2"/>
        <v>4.8275229649014833E-4</v>
      </c>
    </row>
    <row r="15" spans="1:9" x14ac:dyDescent="0.45">
      <c r="A15" s="12" t="s">
        <v>16</v>
      </c>
      <c r="B15" s="20">
        <v>956417</v>
      </c>
      <c r="C15" s="21">
        <v>731984</v>
      </c>
      <c r="D15" s="21">
        <v>5</v>
      </c>
      <c r="E15" s="11">
        <f t="shared" si="0"/>
        <v>0.76533457686343931</v>
      </c>
      <c r="F15" s="21">
        <v>1710</v>
      </c>
      <c r="G15" s="11">
        <f t="shared" si="1"/>
        <v>1.7879230503012808E-3</v>
      </c>
      <c r="H15" s="21">
        <v>418</v>
      </c>
      <c r="I15" s="11">
        <f t="shared" si="2"/>
        <v>4.3704785674031306E-4</v>
      </c>
    </row>
    <row r="16" spans="1:9" x14ac:dyDescent="0.45">
      <c r="A16" s="12" t="s">
        <v>17</v>
      </c>
      <c r="B16" s="20">
        <v>1056157</v>
      </c>
      <c r="C16" s="21">
        <v>782860</v>
      </c>
      <c r="D16" s="21">
        <v>38</v>
      </c>
      <c r="E16" s="11">
        <f t="shared" si="0"/>
        <v>0.74119851499350953</v>
      </c>
      <c r="F16" s="21">
        <v>1461</v>
      </c>
      <c r="G16" s="11">
        <f t="shared" si="1"/>
        <v>1.3833170636562556E-3</v>
      </c>
      <c r="H16" s="21">
        <v>274</v>
      </c>
      <c r="I16" s="11">
        <f t="shared" si="2"/>
        <v>2.5943112624354146E-4</v>
      </c>
    </row>
    <row r="17" spans="1:9" x14ac:dyDescent="0.45">
      <c r="A17" s="12" t="s">
        <v>18</v>
      </c>
      <c r="B17" s="20">
        <v>1840525</v>
      </c>
      <c r="C17" s="21">
        <v>1327393</v>
      </c>
      <c r="D17" s="21">
        <v>82</v>
      </c>
      <c r="E17" s="11">
        <f t="shared" si="0"/>
        <v>0.72115890846361774</v>
      </c>
      <c r="F17" s="21">
        <v>2777</v>
      </c>
      <c r="G17" s="11">
        <f t="shared" si="1"/>
        <v>1.5088086279729969E-3</v>
      </c>
      <c r="H17" s="21">
        <v>524</v>
      </c>
      <c r="I17" s="11">
        <f t="shared" si="2"/>
        <v>2.8470137596609663E-4</v>
      </c>
    </row>
    <row r="18" spans="1:9" x14ac:dyDescent="0.45">
      <c r="A18" s="12" t="s">
        <v>19</v>
      </c>
      <c r="B18" s="20">
        <v>2890374</v>
      </c>
      <c r="C18" s="21">
        <v>2005085</v>
      </c>
      <c r="D18" s="21">
        <v>48</v>
      </c>
      <c r="E18" s="11">
        <f t="shared" si="0"/>
        <v>0.69369465681603837</v>
      </c>
      <c r="F18" s="21">
        <v>4182</v>
      </c>
      <c r="G18" s="11">
        <f t="shared" si="1"/>
        <v>1.4468715813247698E-3</v>
      </c>
      <c r="H18" s="21">
        <v>739</v>
      </c>
      <c r="I18" s="11">
        <f t="shared" si="2"/>
        <v>2.5567625504519485E-4</v>
      </c>
    </row>
    <row r="19" spans="1:9" x14ac:dyDescent="0.45">
      <c r="A19" s="12" t="s">
        <v>20</v>
      </c>
      <c r="B19" s="20">
        <v>1942493</v>
      </c>
      <c r="C19" s="21">
        <v>1336707</v>
      </c>
      <c r="D19" s="21">
        <v>41</v>
      </c>
      <c r="E19" s="11">
        <f t="shared" si="0"/>
        <v>0.68811882462382101</v>
      </c>
      <c r="F19" s="21">
        <v>2877</v>
      </c>
      <c r="G19" s="11">
        <f t="shared" si="1"/>
        <v>1.4810864183294355E-3</v>
      </c>
      <c r="H19" s="21">
        <v>602</v>
      </c>
      <c r="I19" s="11">
        <f t="shared" si="2"/>
        <v>3.0991102670640256E-4</v>
      </c>
    </row>
    <row r="20" spans="1:9" x14ac:dyDescent="0.45">
      <c r="A20" s="12" t="s">
        <v>21</v>
      </c>
      <c r="B20" s="20">
        <v>1943567</v>
      </c>
      <c r="C20" s="21">
        <v>1307416</v>
      </c>
      <c r="D20" s="21">
        <v>44</v>
      </c>
      <c r="E20" s="11">
        <f t="shared" si="0"/>
        <v>0.67266628832450848</v>
      </c>
      <c r="F20" s="21">
        <v>2754</v>
      </c>
      <c r="G20" s="11">
        <f t="shared" si="1"/>
        <v>1.416982280518243E-3</v>
      </c>
      <c r="H20" s="21">
        <v>482</v>
      </c>
      <c r="I20" s="11">
        <f t="shared" si="2"/>
        <v>2.4799762498540058E-4</v>
      </c>
    </row>
    <row r="21" spans="1:9" x14ac:dyDescent="0.45">
      <c r="A21" s="12" t="s">
        <v>22</v>
      </c>
      <c r="B21" s="20">
        <v>7385810</v>
      </c>
      <c r="C21" s="21">
        <v>4863664</v>
      </c>
      <c r="D21" s="21">
        <v>135</v>
      </c>
      <c r="E21" s="11">
        <f t="shared" si="0"/>
        <v>0.6584963599117768</v>
      </c>
      <c r="F21" s="21">
        <v>11982</v>
      </c>
      <c r="G21" s="11">
        <f t="shared" si="1"/>
        <v>1.6223000591675117E-3</v>
      </c>
      <c r="H21" s="21">
        <v>1794</v>
      </c>
      <c r="I21" s="11">
        <f t="shared" si="2"/>
        <v>2.4289820615477518E-4</v>
      </c>
    </row>
    <row r="22" spans="1:9" x14ac:dyDescent="0.45">
      <c r="A22" s="12" t="s">
        <v>23</v>
      </c>
      <c r="B22" s="20">
        <v>6310821</v>
      </c>
      <c r="C22" s="21">
        <v>4228852</v>
      </c>
      <c r="D22" s="21">
        <v>224</v>
      </c>
      <c r="E22" s="11">
        <f t="shared" si="0"/>
        <v>0.67005988602750732</v>
      </c>
      <c r="F22" s="21">
        <v>8848</v>
      </c>
      <c r="G22" s="11">
        <f t="shared" si="1"/>
        <v>1.4020362802240787E-3</v>
      </c>
      <c r="H22" s="21">
        <v>1473</v>
      </c>
      <c r="I22" s="11">
        <f t="shared" si="2"/>
        <v>2.33408616723561E-4</v>
      </c>
    </row>
    <row r="23" spans="1:9" x14ac:dyDescent="0.45">
      <c r="A23" s="12" t="s">
        <v>24</v>
      </c>
      <c r="B23" s="20">
        <v>13794837</v>
      </c>
      <c r="C23" s="21">
        <v>8795353</v>
      </c>
      <c r="D23" s="21">
        <v>577</v>
      </c>
      <c r="E23" s="11">
        <f t="shared" si="0"/>
        <v>0.63754113223664766</v>
      </c>
      <c r="F23" s="21">
        <v>17390</v>
      </c>
      <c r="G23" s="11">
        <f t="shared" si="1"/>
        <v>1.2606165625588762E-3</v>
      </c>
      <c r="H23" s="21">
        <v>3049</v>
      </c>
      <c r="I23" s="11">
        <f t="shared" si="2"/>
        <v>2.2102472106049531E-4</v>
      </c>
    </row>
    <row r="24" spans="1:9" x14ac:dyDescent="0.45">
      <c r="A24" s="12" t="s">
        <v>25</v>
      </c>
      <c r="B24" s="20">
        <v>9215144</v>
      </c>
      <c r="C24" s="21">
        <v>5994345</v>
      </c>
      <c r="D24" s="21">
        <v>291</v>
      </c>
      <c r="E24" s="11">
        <f t="shared" si="0"/>
        <v>0.65045690007665646</v>
      </c>
      <c r="F24" s="21">
        <v>13897</v>
      </c>
      <c r="G24" s="11">
        <f t="shared" si="1"/>
        <v>1.5080610785897649E-3</v>
      </c>
      <c r="H24" s="21">
        <v>1965</v>
      </c>
      <c r="I24" s="11">
        <f t="shared" si="2"/>
        <v>2.1323595160314368E-4</v>
      </c>
    </row>
    <row r="25" spans="1:9" x14ac:dyDescent="0.45">
      <c r="A25" s="12" t="s">
        <v>26</v>
      </c>
      <c r="B25" s="20">
        <v>2188274</v>
      </c>
      <c r="C25" s="21">
        <v>1605460</v>
      </c>
      <c r="D25" s="21">
        <v>5</v>
      </c>
      <c r="E25" s="11">
        <f t="shared" si="0"/>
        <v>0.73366269489104197</v>
      </c>
      <c r="F25" s="21">
        <v>2126</v>
      </c>
      <c r="G25" s="11">
        <f t="shared" si="1"/>
        <v>9.7154195498369946E-4</v>
      </c>
      <c r="H25" s="21">
        <v>437</v>
      </c>
      <c r="I25" s="11">
        <f t="shared" si="2"/>
        <v>1.9970076873371433E-4</v>
      </c>
    </row>
    <row r="26" spans="1:9" x14ac:dyDescent="0.45">
      <c r="A26" s="12" t="s">
        <v>27</v>
      </c>
      <c r="B26" s="20">
        <v>1037280</v>
      </c>
      <c r="C26" s="21">
        <v>723385</v>
      </c>
      <c r="D26" s="21">
        <v>10</v>
      </c>
      <c r="E26" s="11">
        <f t="shared" si="0"/>
        <v>0.69737679315131884</v>
      </c>
      <c r="F26" s="21">
        <v>1402</v>
      </c>
      <c r="G26" s="11">
        <f t="shared" si="1"/>
        <v>1.3516119080672529E-3</v>
      </c>
      <c r="H26" s="21">
        <v>525</v>
      </c>
      <c r="I26" s="11">
        <f t="shared" si="2"/>
        <v>5.0613142063859323E-4</v>
      </c>
    </row>
    <row r="27" spans="1:9" x14ac:dyDescent="0.45">
      <c r="A27" s="12" t="s">
        <v>28</v>
      </c>
      <c r="B27" s="20">
        <v>1124501</v>
      </c>
      <c r="C27" s="21">
        <v>745331</v>
      </c>
      <c r="D27" s="21">
        <v>54</v>
      </c>
      <c r="E27" s="11">
        <f t="shared" si="0"/>
        <v>0.66276241639625044</v>
      </c>
      <c r="F27" s="21">
        <v>1634</v>
      </c>
      <c r="G27" s="11">
        <f t="shared" si="1"/>
        <v>1.453088970129862E-3</v>
      </c>
      <c r="H27" s="21">
        <v>345</v>
      </c>
      <c r="I27" s="11">
        <f t="shared" si="2"/>
        <v>3.0680275073121321E-4</v>
      </c>
    </row>
    <row r="28" spans="1:9" x14ac:dyDescent="0.45">
      <c r="A28" s="12" t="s">
        <v>29</v>
      </c>
      <c r="B28" s="20">
        <v>767548</v>
      </c>
      <c r="C28" s="21">
        <v>520268</v>
      </c>
      <c r="D28" s="21">
        <v>50</v>
      </c>
      <c r="E28" s="11">
        <f t="shared" si="0"/>
        <v>0.6777660810789683</v>
      </c>
      <c r="F28" s="21">
        <v>1154</v>
      </c>
      <c r="G28" s="11">
        <f t="shared" si="1"/>
        <v>1.5034890326077327E-3</v>
      </c>
      <c r="H28" s="21">
        <v>174</v>
      </c>
      <c r="I28" s="11">
        <f t="shared" si="2"/>
        <v>2.2669591999458015E-4</v>
      </c>
    </row>
    <row r="29" spans="1:9" x14ac:dyDescent="0.45">
      <c r="A29" s="12" t="s">
        <v>30</v>
      </c>
      <c r="B29" s="20">
        <v>816231</v>
      </c>
      <c r="C29" s="21">
        <v>547068</v>
      </c>
      <c r="D29" s="21">
        <v>6</v>
      </c>
      <c r="E29" s="11">
        <f t="shared" si="0"/>
        <v>0.67022938359361506</v>
      </c>
      <c r="F29" s="21">
        <v>626</v>
      </c>
      <c r="G29" s="11">
        <f t="shared" si="1"/>
        <v>7.6693975112437538E-4</v>
      </c>
      <c r="H29" s="21">
        <v>90</v>
      </c>
      <c r="I29" s="11">
        <f t="shared" si="2"/>
        <v>1.1026290351628399E-4</v>
      </c>
    </row>
    <row r="30" spans="1:9" x14ac:dyDescent="0.45">
      <c r="A30" s="12" t="s">
        <v>31</v>
      </c>
      <c r="B30" s="20">
        <v>2056494</v>
      </c>
      <c r="C30" s="21">
        <v>1441996</v>
      </c>
      <c r="D30" s="21">
        <v>19</v>
      </c>
      <c r="E30" s="11">
        <f t="shared" si="0"/>
        <v>0.70118220622087879</v>
      </c>
      <c r="F30" s="21">
        <v>2614</v>
      </c>
      <c r="G30" s="11">
        <f t="shared" si="1"/>
        <v>1.2710953691087842E-3</v>
      </c>
      <c r="H30" s="21">
        <v>753</v>
      </c>
      <c r="I30" s="11">
        <f t="shared" si="2"/>
        <v>3.6615715873715166E-4</v>
      </c>
    </row>
    <row r="31" spans="1:9" x14ac:dyDescent="0.45">
      <c r="A31" s="12" t="s">
        <v>32</v>
      </c>
      <c r="B31" s="20">
        <v>1996605</v>
      </c>
      <c r="C31" s="21">
        <v>1352441</v>
      </c>
      <c r="D31" s="21">
        <v>45</v>
      </c>
      <c r="E31" s="11">
        <f t="shared" si="0"/>
        <v>0.67734779788691302</v>
      </c>
      <c r="F31" s="21">
        <v>2144</v>
      </c>
      <c r="G31" s="11">
        <f t="shared" si="1"/>
        <v>1.0738228142271506E-3</v>
      </c>
      <c r="H31" s="21">
        <v>351</v>
      </c>
      <c r="I31" s="11">
        <f t="shared" si="2"/>
        <v>1.7579841781423968E-4</v>
      </c>
    </row>
    <row r="32" spans="1:9" x14ac:dyDescent="0.45">
      <c r="A32" s="12" t="s">
        <v>33</v>
      </c>
      <c r="B32" s="20">
        <v>3658300</v>
      </c>
      <c r="C32" s="21">
        <v>2472372</v>
      </c>
      <c r="D32" s="21">
        <v>53</v>
      </c>
      <c r="E32" s="11">
        <f t="shared" si="0"/>
        <v>0.67581089577125986</v>
      </c>
      <c r="F32" s="21">
        <v>4994</v>
      </c>
      <c r="G32" s="11">
        <f t="shared" si="1"/>
        <v>1.3651149440997185E-3</v>
      </c>
      <c r="H32" s="21">
        <v>755</v>
      </c>
      <c r="I32" s="11">
        <f t="shared" si="2"/>
        <v>2.0638001257414646E-4</v>
      </c>
    </row>
    <row r="33" spans="1:9" x14ac:dyDescent="0.45">
      <c r="A33" s="12" t="s">
        <v>34</v>
      </c>
      <c r="B33" s="20">
        <v>7528445</v>
      </c>
      <c r="C33" s="21">
        <v>4656784</v>
      </c>
      <c r="D33" s="21">
        <v>161</v>
      </c>
      <c r="E33" s="11">
        <f t="shared" si="0"/>
        <v>0.61853716139255854</v>
      </c>
      <c r="F33" s="21">
        <v>10146</v>
      </c>
      <c r="G33" s="11">
        <f t="shared" si="1"/>
        <v>1.3476886661189661E-3</v>
      </c>
      <c r="H33" s="21">
        <v>2106</v>
      </c>
      <c r="I33" s="11">
        <f t="shared" si="2"/>
        <v>2.7973904305603615E-4</v>
      </c>
    </row>
    <row r="34" spans="1:9" x14ac:dyDescent="0.45">
      <c r="A34" s="12" t="s">
        <v>35</v>
      </c>
      <c r="B34" s="20">
        <v>1784880</v>
      </c>
      <c r="C34" s="21">
        <v>1174115</v>
      </c>
      <c r="D34" s="21">
        <v>44</v>
      </c>
      <c r="E34" s="11">
        <f t="shared" si="0"/>
        <v>0.65778707812289905</v>
      </c>
      <c r="F34" s="21">
        <v>2452</v>
      </c>
      <c r="G34" s="11">
        <f t="shared" si="1"/>
        <v>1.3737618215230154E-3</v>
      </c>
      <c r="H34" s="21">
        <v>721</v>
      </c>
      <c r="I34" s="11">
        <f t="shared" si="2"/>
        <v>4.0394872484424723E-4</v>
      </c>
    </row>
    <row r="35" spans="1:9" x14ac:dyDescent="0.45">
      <c r="A35" s="12" t="s">
        <v>36</v>
      </c>
      <c r="B35" s="20">
        <v>1415176</v>
      </c>
      <c r="C35" s="21">
        <v>903074</v>
      </c>
      <c r="D35" s="21">
        <v>14</v>
      </c>
      <c r="E35" s="11">
        <f t="shared" si="0"/>
        <v>0.63812557590010011</v>
      </c>
      <c r="F35" s="21">
        <v>2067</v>
      </c>
      <c r="G35" s="11">
        <f t="shared" si="1"/>
        <v>1.4605957138900038E-3</v>
      </c>
      <c r="H35" s="21">
        <v>482</v>
      </c>
      <c r="I35" s="11">
        <f t="shared" si="2"/>
        <v>3.4059367880744161E-4</v>
      </c>
    </row>
    <row r="36" spans="1:9" x14ac:dyDescent="0.45">
      <c r="A36" s="12" t="s">
        <v>37</v>
      </c>
      <c r="B36" s="20">
        <v>2511426</v>
      </c>
      <c r="C36" s="21">
        <v>1564666</v>
      </c>
      <c r="D36" s="21">
        <v>77</v>
      </c>
      <c r="E36" s="11">
        <f t="shared" si="0"/>
        <v>0.62298829429973246</v>
      </c>
      <c r="F36" s="21">
        <v>3816</v>
      </c>
      <c r="G36" s="11">
        <f t="shared" si="1"/>
        <v>1.5194554806711405E-3</v>
      </c>
      <c r="H36" s="21">
        <v>1463</v>
      </c>
      <c r="I36" s="11">
        <f t="shared" si="2"/>
        <v>5.8253757028875225E-4</v>
      </c>
    </row>
    <row r="37" spans="1:9" x14ac:dyDescent="0.45">
      <c r="A37" s="12" t="s">
        <v>38</v>
      </c>
      <c r="B37" s="20">
        <v>8800726</v>
      </c>
      <c r="C37" s="21">
        <v>5163472</v>
      </c>
      <c r="D37" s="21">
        <v>473</v>
      </c>
      <c r="E37" s="11">
        <f t="shared" si="0"/>
        <v>0.58665603269548439</v>
      </c>
      <c r="F37" s="21">
        <v>12774</v>
      </c>
      <c r="G37" s="11">
        <f t="shared" si="1"/>
        <v>1.4514711627199846E-3</v>
      </c>
      <c r="H37" s="21">
        <v>1952</v>
      </c>
      <c r="I37" s="11">
        <f t="shared" si="2"/>
        <v>2.2179988332780728E-4</v>
      </c>
    </row>
    <row r="38" spans="1:9" x14ac:dyDescent="0.45">
      <c r="A38" s="12" t="s">
        <v>39</v>
      </c>
      <c r="B38" s="20">
        <v>5488603</v>
      </c>
      <c r="C38" s="21">
        <v>3426120</v>
      </c>
      <c r="D38" s="21">
        <v>86</v>
      </c>
      <c r="E38" s="11">
        <f t="shared" si="0"/>
        <v>0.62420874674302373</v>
      </c>
      <c r="F38" s="21">
        <v>7489</v>
      </c>
      <c r="G38" s="11">
        <f t="shared" si="1"/>
        <v>1.3644637806742444E-3</v>
      </c>
      <c r="H38" s="21">
        <v>1273</v>
      </c>
      <c r="I38" s="11">
        <f t="shared" si="2"/>
        <v>2.3193515727043841E-4</v>
      </c>
    </row>
    <row r="39" spans="1:9" x14ac:dyDescent="0.45">
      <c r="A39" s="12" t="s">
        <v>40</v>
      </c>
      <c r="B39" s="20">
        <v>1335166</v>
      </c>
      <c r="C39" s="21">
        <v>864477</v>
      </c>
      <c r="D39" s="21">
        <v>44</v>
      </c>
      <c r="E39" s="11">
        <f t="shared" si="0"/>
        <v>0.64743485079757868</v>
      </c>
      <c r="F39" s="21">
        <v>1379</v>
      </c>
      <c r="G39" s="11">
        <f t="shared" si="1"/>
        <v>1.0328303746500436E-3</v>
      </c>
      <c r="H39" s="21">
        <v>309</v>
      </c>
      <c r="I39" s="11">
        <f t="shared" si="2"/>
        <v>2.31431896857769E-4</v>
      </c>
    </row>
    <row r="40" spans="1:9" x14ac:dyDescent="0.45">
      <c r="A40" s="12" t="s">
        <v>41</v>
      </c>
      <c r="B40" s="20">
        <v>934751</v>
      </c>
      <c r="C40" s="21">
        <v>605896</v>
      </c>
      <c r="D40" s="21">
        <v>15</v>
      </c>
      <c r="E40" s="11">
        <f t="shared" si="0"/>
        <v>0.64817368475668924</v>
      </c>
      <c r="F40" s="21">
        <v>989</v>
      </c>
      <c r="G40" s="11">
        <f t="shared" si="1"/>
        <v>1.0580357763725313E-3</v>
      </c>
      <c r="H40" s="21">
        <v>114</v>
      </c>
      <c r="I40" s="11">
        <f t="shared" si="2"/>
        <v>1.219576122411209E-4</v>
      </c>
    </row>
    <row r="41" spans="1:9" x14ac:dyDescent="0.45">
      <c r="A41" s="12" t="s">
        <v>42</v>
      </c>
      <c r="B41" s="20">
        <v>551609</v>
      </c>
      <c r="C41" s="21">
        <v>356997</v>
      </c>
      <c r="D41" s="21">
        <v>1</v>
      </c>
      <c r="E41" s="11">
        <f t="shared" si="0"/>
        <v>0.6471903105279283</v>
      </c>
      <c r="F41" s="21">
        <v>660</v>
      </c>
      <c r="G41" s="11">
        <f t="shared" si="1"/>
        <v>1.1964996945300023E-3</v>
      </c>
      <c r="H41" s="21">
        <v>66</v>
      </c>
      <c r="I41" s="11">
        <f t="shared" si="2"/>
        <v>1.1964996945300022E-4</v>
      </c>
    </row>
    <row r="42" spans="1:9" x14ac:dyDescent="0.45">
      <c r="A42" s="12" t="s">
        <v>43</v>
      </c>
      <c r="B42" s="20">
        <v>666176</v>
      </c>
      <c r="C42" s="21">
        <v>459401</v>
      </c>
      <c r="D42" s="21">
        <v>12</v>
      </c>
      <c r="E42" s="11">
        <f t="shared" si="0"/>
        <v>0.68959103900470742</v>
      </c>
      <c r="F42" s="21">
        <v>678</v>
      </c>
      <c r="G42" s="11">
        <f t="shared" si="1"/>
        <v>1.0177490633105966E-3</v>
      </c>
      <c r="H42" s="21">
        <v>194</v>
      </c>
      <c r="I42" s="11">
        <f t="shared" si="2"/>
        <v>2.9121433374963972E-4</v>
      </c>
    </row>
    <row r="43" spans="1:9" x14ac:dyDescent="0.45">
      <c r="A43" s="12" t="s">
        <v>44</v>
      </c>
      <c r="B43" s="20">
        <v>1879187</v>
      </c>
      <c r="C43" s="21">
        <v>1213236</v>
      </c>
      <c r="D43" s="21">
        <v>34</v>
      </c>
      <c r="E43" s="11">
        <f t="shared" si="0"/>
        <v>0.64559940016613571</v>
      </c>
      <c r="F43" s="21">
        <v>3006</v>
      </c>
      <c r="G43" s="11">
        <f t="shared" si="1"/>
        <v>1.5996279242033922E-3</v>
      </c>
      <c r="H43" s="21">
        <v>759</v>
      </c>
      <c r="I43" s="11">
        <f t="shared" si="2"/>
        <v>4.0389806868608604E-4</v>
      </c>
    </row>
    <row r="44" spans="1:9" x14ac:dyDescent="0.45">
      <c r="A44" s="12" t="s">
        <v>45</v>
      </c>
      <c r="B44" s="20">
        <v>2788648</v>
      </c>
      <c r="C44" s="21">
        <v>1756146</v>
      </c>
      <c r="D44" s="21">
        <v>28</v>
      </c>
      <c r="E44" s="11">
        <f t="shared" si="0"/>
        <v>0.62973813833800463</v>
      </c>
      <c r="F44" s="21">
        <v>2869</v>
      </c>
      <c r="G44" s="11">
        <f t="shared" si="1"/>
        <v>1.0288139628952813E-3</v>
      </c>
      <c r="H44" s="21">
        <v>341</v>
      </c>
      <c r="I44" s="11">
        <f t="shared" si="2"/>
        <v>1.222814783364555E-4</v>
      </c>
    </row>
    <row r="45" spans="1:9" x14ac:dyDescent="0.45">
      <c r="A45" s="12" t="s">
        <v>46</v>
      </c>
      <c r="B45" s="20">
        <v>1340431</v>
      </c>
      <c r="C45" s="21">
        <v>922162</v>
      </c>
      <c r="D45" s="21">
        <v>52</v>
      </c>
      <c r="E45" s="11">
        <f t="shared" si="0"/>
        <v>0.68792052705435791</v>
      </c>
      <c r="F45" s="21">
        <v>1309</v>
      </c>
      <c r="G45" s="11">
        <f t="shared" si="1"/>
        <v>9.7655157184517514E-4</v>
      </c>
      <c r="H45" s="21">
        <v>183</v>
      </c>
      <c r="I45" s="11">
        <f t="shared" si="2"/>
        <v>1.3652325259562036E-4</v>
      </c>
    </row>
    <row r="46" spans="1:9" x14ac:dyDescent="0.45">
      <c r="A46" s="12" t="s">
        <v>47</v>
      </c>
      <c r="B46" s="20">
        <v>726558</v>
      </c>
      <c r="C46" s="21">
        <v>486282</v>
      </c>
      <c r="D46" s="21">
        <v>3</v>
      </c>
      <c r="E46" s="11">
        <f t="shared" si="0"/>
        <v>0.66929137109494352</v>
      </c>
      <c r="F46" s="21">
        <v>753</v>
      </c>
      <c r="G46" s="11">
        <f t="shared" si="1"/>
        <v>1.0363935157275813E-3</v>
      </c>
      <c r="H46" s="21">
        <v>271</v>
      </c>
      <c r="I46" s="11">
        <f t="shared" si="2"/>
        <v>3.7299155745308703E-4</v>
      </c>
    </row>
    <row r="47" spans="1:9" x14ac:dyDescent="0.45">
      <c r="A47" s="12" t="s">
        <v>48</v>
      </c>
      <c r="B47" s="20">
        <v>964857</v>
      </c>
      <c r="C47" s="21">
        <v>623503</v>
      </c>
      <c r="D47" s="21">
        <v>13</v>
      </c>
      <c r="E47" s="11">
        <f t="shared" si="0"/>
        <v>0.64619938498658347</v>
      </c>
      <c r="F47" s="21">
        <v>1035</v>
      </c>
      <c r="G47" s="11">
        <f t="shared" si="1"/>
        <v>1.0726978194696209E-3</v>
      </c>
      <c r="H47" s="21">
        <v>125</v>
      </c>
      <c r="I47" s="11">
        <f t="shared" si="2"/>
        <v>1.2955287674753876E-4</v>
      </c>
    </row>
    <row r="48" spans="1:9" x14ac:dyDescent="0.45">
      <c r="A48" s="12" t="s">
        <v>49</v>
      </c>
      <c r="B48" s="20">
        <v>1341487</v>
      </c>
      <c r="C48" s="21">
        <v>901018</v>
      </c>
      <c r="D48" s="21">
        <v>40</v>
      </c>
      <c r="E48" s="11">
        <f t="shared" si="0"/>
        <v>0.67162633704240149</v>
      </c>
      <c r="F48" s="21">
        <v>1336</v>
      </c>
      <c r="G48" s="11">
        <f t="shared" si="1"/>
        <v>9.959097628228972E-4</v>
      </c>
      <c r="H48" s="21">
        <v>71</v>
      </c>
      <c r="I48" s="11">
        <f t="shared" si="2"/>
        <v>5.2926342185947384E-5</v>
      </c>
    </row>
    <row r="49" spans="1:9" x14ac:dyDescent="0.45">
      <c r="A49" s="12" t="s">
        <v>50</v>
      </c>
      <c r="B49" s="20">
        <v>692927</v>
      </c>
      <c r="C49" s="21">
        <v>448791</v>
      </c>
      <c r="D49" s="21">
        <v>16</v>
      </c>
      <c r="E49" s="11">
        <f t="shared" si="0"/>
        <v>0.64765119558048678</v>
      </c>
      <c r="F49" s="21">
        <v>869</v>
      </c>
      <c r="G49" s="11">
        <f t="shared" si="1"/>
        <v>1.2541003597781584E-3</v>
      </c>
      <c r="H49" s="21">
        <v>246</v>
      </c>
      <c r="I49" s="11">
        <f t="shared" si="2"/>
        <v>3.5501575202005406E-4</v>
      </c>
    </row>
    <row r="50" spans="1:9" x14ac:dyDescent="0.45">
      <c r="A50" s="12" t="s">
        <v>51</v>
      </c>
      <c r="B50" s="20">
        <v>5108414</v>
      </c>
      <c r="C50" s="21">
        <v>3155135</v>
      </c>
      <c r="D50" s="21">
        <v>379</v>
      </c>
      <c r="E50" s="11">
        <f t="shared" si="0"/>
        <v>0.61756075368989283</v>
      </c>
      <c r="F50" s="21">
        <v>5742</v>
      </c>
      <c r="G50" s="11">
        <f t="shared" si="1"/>
        <v>1.1240279272588321E-3</v>
      </c>
      <c r="H50" s="21">
        <v>1468</v>
      </c>
      <c r="I50" s="11">
        <f t="shared" si="2"/>
        <v>2.8736903469452557E-4</v>
      </c>
    </row>
    <row r="51" spans="1:9" x14ac:dyDescent="0.45">
      <c r="A51" s="12" t="s">
        <v>52</v>
      </c>
      <c r="B51" s="20">
        <v>812168</v>
      </c>
      <c r="C51" s="21">
        <v>513375</v>
      </c>
      <c r="D51" s="21">
        <v>11</v>
      </c>
      <c r="E51" s="11">
        <f t="shared" si="0"/>
        <v>0.63209089744978875</v>
      </c>
      <c r="F51" s="21">
        <v>1068</v>
      </c>
      <c r="G51" s="11">
        <f t="shared" si="1"/>
        <v>1.3149988672294401E-3</v>
      </c>
      <c r="H51" s="21">
        <v>236</v>
      </c>
      <c r="I51" s="11">
        <f t="shared" si="2"/>
        <v>2.9058027403197368E-4</v>
      </c>
    </row>
    <row r="52" spans="1:9" x14ac:dyDescent="0.45">
      <c r="A52" s="12" t="s">
        <v>53</v>
      </c>
      <c r="B52" s="20">
        <v>1319965</v>
      </c>
      <c r="C52" s="21">
        <v>907263</v>
      </c>
      <c r="D52" s="21">
        <v>11</v>
      </c>
      <c r="E52" s="11">
        <f t="shared" si="0"/>
        <v>0.68733034588038322</v>
      </c>
      <c r="F52" s="21">
        <v>1480</v>
      </c>
      <c r="G52" s="11">
        <f t="shared" si="1"/>
        <v>1.1212418511096886E-3</v>
      </c>
      <c r="H52" s="21">
        <v>213</v>
      </c>
      <c r="I52" s="11">
        <f t="shared" si="2"/>
        <v>1.6136791505835381E-4</v>
      </c>
    </row>
    <row r="53" spans="1:9" x14ac:dyDescent="0.45">
      <c r="A53" s="12" t="s">
        <v>54</v>
      </c>
      <c r="B53" s="20">
        <v>1747317</v>
      </c>
      <c r="C53" s="21">
        <v>1175401</v>
      </c>
      <c r="D53" s="21">
        <v>60</v>
      </c>
      <c r="E53" s="11">
        <f t="shared" si="0"/>
        <v>0.67265470432669061</v>
      </c>
      <c r="F53" s="21">
        <v>2063</v>
      </c>
      <c r="G53" s="11">
        <f t="shared" si="1"/>
        <v>1.1806672744556369E-3</v>
      </c>
      <c r="H53" s="21">
        <v>417</v>
      </c>
      <c r="I53" s="11">
        <f t="shared" si="2"/>
        <v>2.386516012835679E-4</v>
      </c>
    </row>
    <row r="54" spans="1:9" x14ac:dyDescent="0.45">
      <c r="A54" s="12" t="s">
        <v>55</v>
      </c>
      <c r="B54" s="20">
        <v>1131106</v>
      </c>
      <c r="C54" s="21">
        <v>745642</v>
      </c>
      <c r="D54" s="21">
        <v>117</v>
      </c>
      <c r="E54" s="11">
        <f t="shared" si="0"/>
        <v>0.65911152447250743</v>
      </c>
      <c r="F54" s="21">
        <v>1199</v>
      </c>
      <c r="G54" s="11">
        <f t="shared" si="1"/>
        <v>1.0600244362597316E-3</v>
      </c>
      <c r="H54" s="21">
        <v>256</v>
      </c>
      <c r="I54" s="11">
        <f t="shared" si="2"/>
        <v>2.2632715236237808E-4</v>
      </c>
    </row>
    <row r="55" spans="1:9" x14ac:dyDescent="0.45">
      <c r="A55" s="12" t="s">
        <v>56</v>
      </c>
      <c r="B55" s="20">
        <v>1078190</v>
      </c>
      <c r="C55" s="21">
        <v>694970</v>
      </c>
      <c r="D55" s="21">
        <v>125</v>
      </c>
      <c r="E55" s="11">
        <f t="shared" si="0"/>
        <v>0.644455058941374</v>
      </c>
      <c r="F55" s="21">
        <v>1942</v>
      </c>
      <c r="G55" s="11">
        <f t="shared" si="1"/>
        <v>1.8011667702353018E-3</v>
      </c>
      <c r="H55" s="21">
        <v>229</v>
      </c>
      <c r="I55" s="11">
        <f t="shared" si="2"/>
        <v>2.1239299195874566E-4</v>
      </c>
    </row>
    <row r="56" spans="1:9" x14ac:dyDescent="0.45">
      <c r="A56" s="12" t="s">
        <v>57</v>
      </c>
      <c r="B56" s="20">
        <v>1605061</v>
      </c>
      <c r="C56" s="21">
        <v>1065324</v>
      </c>
      <c r="D56" s="21">
        <v>65</v>
      </c>
      <c r="E56" s="11">
        <f t="shared" si="0"/>
        <v>0.66368754832370858</v>
      </c>
      <c r="F56" s="21">
        <v>1964</v>
      </c>
      <c r="G56" s="11">
        <f t="shared" si="1"/>
        <v>1.2236295069159365E-3</v>
      </c>
      <c r="H56" s="21">
        <v>556</v>
      </c>
      <c r="I56" s="11">
        <f t="shared" si="2"/>
        <v>3.4640427996194536E-4</v>
      </c>
    </row>
    <row r="57" spans="1:9" x14ac:dyDescent="0.45">
      <c r="A57" s="12" t="s">
        <v>58</v>
      </c>
      <c r="B57" s="20">
        <v>1485316</v>
      </c>
      <c r="C57" s="21">
        <v>718554</v>
      </c>
      <c r="D57" s="21">
        <v>85</v>
      </c>
      <c r="E57" s="11">
        <f t="shared" si="0"/>
        <v>0.48371457656148592</v>
      </c>
      <c r="F57" s="21">
        <v>1734</v>
      </c>
      <c r="G57" s="11">
        <f t="shared" si="1"/>
        <v>1.1674283452140824E-3</v>
      </c>
      <c r="H57" s="21">
        <v>358</v>
      </c>
      <c r="I57" s="11">
        <f t="shared" si="2"/>
        <v>2.4102615201075056E-4</v>
      </c>
    </row>
    <row r="58" spans="1:9" ht="9.75" customHeight="1" x14ac:dyDescent="0.45">
      <c r="A58" s="4"/>
      <c r="B58" s="13"/>
      <c r="C58" s="14"/>
      <c r="D58" s="14"/>
      <c r="E58" s="15"/>
      <c r="F58" s="16"/>
      <c r="G58" s="15"/>
      <c r="H58" s="16"/>
      <c r="I58" s="15"/>
    </row>
    <row r="59" spans="1:9" ht="18.75" customHeight="1" x14ac:dyDescent="0.45">
      <c r="A59" s="2" t="s">
        <v>158</v>
      </c>
      <c r="B59" s="13"/>
      <c r="C59" s="14"/>
      <c r="D59" s="14"/>
      <c r="E59" s="15"/>
      <c r="F59" s="16"/>
      <c r="G59" s="15"/>
      <c r="H59" s="16"/>
      <c r="I59" s="15"/>
    </row>
    <row r="60" spans="1:9" ht="18.75" customHeight="1" x14ac:dyDescent="0.45">
      <c r="A60" s="2" t="s">
        <v>59</v>
      </c>
      <c r="B60" s="13"/>
      <c r="C60" s="14"/>
      <c r="D60" s="14"/>
      <c r="E60" s="15"/>
      <c r="F60" s="16"/>
      <c r="G60" s="15"/>
      <c r="H60" s="16"/>
      <c r="I60" s="15"/>
    </row>
    <row r="61" spans="1:9" x14ac:dyDescent="0.45">
      <c r="A61" s="2" t="s">
        <v>60</v>
      </c>
      <c r="B61" s="17"/>
      <c r="C61" s="17"/>
      <c r="D61" s="17"/>
      <c r="E61" s="18"/>
      <c r="F61" s="18"/>
      <c r="G61" s="18"/>
      <c r="H61" s="18"/>
      <c r="I61" s="18"/>
    </row>
    <row r="62" spans="1:9" x14ac:dyDescent="0.45">
      <c r="A62" s="2" t="s">
        <v>61</v>
      </c>
    </row>
    <row r="63" spans="1:9" s="70" customFormat="1" x14ac:dyDescent="0.45">
      <c r="A63" s="77" t="s">
        <v>155</v>
      </c>
      <c r="B63" s="59"/>
      <c r="C63" s="59"/>
      <c r="D63" s="59"/>
      <c r="F63" s="59"/>
      <c r="H63" s="59"/>
    </row>
    <row r="64" spans="1:9" x14ac:dyDescent="0.45">
      <c r="A64" s="49" t="s">
        <v>62</v>
      </c>
      <c r="B64" s="51"/>
      <c r="C64" s="51"/>
      <c r="D64" s="51"/>
      <c r="E64" s="24"/>
      <c r="F64" s="24"/>
      <c r="G64" s="24"/>
      <c r="H64" s="24"/>
      <c r="I64" s="24"/>
    </row>
  </sheetData>
  <mergeCells count="16">
    <mergeCell ref="H7:H9"/>
    <mergeCell ref="E8:E9"/>
    <mergeCell ref="G8:G9"/>
    <mergeCell ref="I8:I9"/>
    <mergeCell ref="A1:I1"/>
    <mergeCell ref="A5:A9"/>
    <mergeCell ref="B5:B9"/>
    <mergeCell ref="C5:E6"/>
    <mergeCell ref="F5:G5"/>
    <mergeCell ref="H5:I5"/>
    <mergeCell ref="F6:G6"/>
    <mergeCell ref="H6:I6"/>
    <mergeCell ref="C7:C9"/>
    <mergeCell ref="F7:F9"/>
    <mergeCell ref="H3:I3"/>
    <mergeCell ref="D8:D9"/>
  </mergeCells>
  <phoneticPr fontId="2"/>
  <pageMargins left="0.7" right="0.7" top="0.75" bottom="0.75" header="0.3" footer="0.3"/>
  <pageSetup paperSize="9"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Normal="100" zoomScaleSheetLayoutView="100" workbookViewId="0">
      <selection activeCell="A41" sqref="A41"/>
    </sheetView>
  </sheetViews>
  <sheetFormatPr defaultRowHeight="18" x14ac:dyDescent="0.45"/>
  <cols>
    <col min="1" max="1" width="13.59765625" customWidth="1"/>
    <col min="2" max="4" width="13.59765625" style="1" customWidth="1"/>
    <col min="5" max="5" width="13.59765625" customWidth="1"/>
    <col min="6" max="6" width="13.59765625" style="1" customWidth="1"/>
    <col min="7" max="7" width="13.59765625" customWidth="1"/>
    <col min="8" max="8" width="13.59765625" style="1" customWidth="1"/>
    <col min="9" max="9" width="15.69921875" customWidth="1"/>
    <col min="11" max="11" width="9.5" bestFit="1" customWidth="1"/>
  </cols>
  <sheetData>
    <row r="1" spans="1:9" x14ac:dyDescent="0.45">
      <c r="A1" s="84" t="s">
        <v>63</v>
      </c>
      <c r="B1" s="84"/>
      <c r="C1" s="84"/>
      <c r="D1" s="84"/>
      <c r="E1" s="84"/>
      <c r="F1" s="84"/>
      <c r="G1" s="84"/>
      <c r="H1" s="84"/>
      <c r="I1" s="84"/>
    </row>
    <row r="2" spans="1:9" x14ac:dyDescent="0.45">
      <c r="A2" s="2"/>
      <c r="B2" s="3"/>
      <c r="C2" s="3"/>
      <c r="D2" s="3"/>
      <c r="E2" s="2"/>
      <c r="F2" s="3"/>
      <c r="G2" s="2"/>
      <c r="H2" s="3"/>
      <c r="I2" s="2"/>
    </row>
    <row r="3" spans="1:9" x14ac:dyDescent="0.45">
      <c r="A3" s="4"/>
      <c r="B3" s="5"/>
      <c r="C3" s="5"/>
      <c r="D3" s="5"/>
      <c r="E3" s="4"/>
      <c r="F3" s="19"/>
      <c r="G3" s="6"/>
      <c r="H3" s="101">
        <f>'進捗状況 (都道府県別)'!H3</f>
        <v>44825</v>
      </c>
      <c r="I3" s="101"/>
    </row>
    <row r="4" spans="1:9" x14ac:dyDescent="0.45">
      <c r="A4" s="2" t="s">
        <v>64</v>
      </c>
      <c r="B4" s="5"/>
      <c r="C4" s="5"/>
      <c r="D4" s="5"/>
      <c r="E4" s="4"/>
      <c r="F4" s="19"/>
      <c r="G4" s="6"/>
      <c r="H4" s="19"/>
      <c r="I4" s="7" t="s">
        <v>1</v>
      </c>
    </row>
    <row r="5" spans="1:9" ht="24" customHeight="1" x14ac:dyDescent="0.45">
      <c r="A5" s="104" t="s">
        <v>65</v>
      </c>
      <c r="B5" s="85" t="s">
        <v>3</v>
      </c>
      <c r="C5" s="81" t="s">
        <v>4</v>
      </c>
      <c r="D5" s="86"/>
      <c r="E5" s="87"/>
      <c r="F5" s="105" t="str">
        <f>'進捗状況 (都道府県別)'!F5</f>
        <v>直近1週間</v>
      </c>
      <c r="G5" s="106"/>
      <c r="H5" s="107">
        <f>'進捗状況 (都道府県別)'!H5:I5</f>
        <v>44824</v>
      </c>
      <c r="I5" s="108"/>
    </row>
    <row r="6" spans="1:9" ht="23.25" customHeight="1" x14ac:dyDescent="0.45">
      <c r="A6" s="104"/>
      <c r="B6" s="85"/>
      <c r="C6" s="88"/>
      <c r="D6" s="89"/>
      <c r="E6" s="90"/>
      <c r="F6" s="95" t="s">
        <v>5</v>
      </c>
      <c r="G6" s="96"/>
      <c r="H6" s="97" t="s">
        <v>6</v>
      </c>
      <c r="I6" s="98"/>
    </row>
    <row r="7" spans="1:9" ht="18.75" customHeight="1" x14ac:dyDescent="0.45">
      <c r="A7" s="80"/>
      <c r="B7" s="85"/>
      <c r="C7" s="99" t="s">
        <v>7</v>
      </c>
      <c r="D7" s="69"/>
      <c r="E7" s="8"/>
      <c r="F7" s="99" t="s">
        <v>8</v>
      </c>
      <c r="G7" s="8"/>
      <c r="H7" s="99" t="s">
        <v>8</v>
      </c>
      <c r="I7" s="9"/>
    </row>
    <row r="8" spans="1:9" ht="18.75" customHeight="1" x14ac:dyDescent="0.45">
      <c r="A8" s="80"/>
      <c r="B8" s="85"/>
      <c r="C8" s="100"/>
      <c r="D8" s="102" t="s">
        <v>154</v>
      </c>
      <c r="E8" s="83" t="s">
        <v>9</v>
      </c>
      <c r="F8" s="100"/>
      <c r="G8" s="81" t="s">
        <v>10</v>
      </c>
      <c r="H8" s="100"/>
      <c r="I8" s="83" t="s">
        <v>10</v>
      </c>
    </row>
    <row r="9" spans="1:9" ht="35.1" customHeight="1" x14ac:dyDescent="0.45">
      <c r="A9" s="80"/>
      <c r="B9" s="85"/>
      <c r="C9" s="100"/>
      <c r="D9" s="103"/>
      <c r="E9" s="82"/>
      <c r="F9" s="100"/>
      <c r="G9" s="82"/>
      <c r="H9" s="100"/>
      <c r="I9" s="82"/>
    </row>
    <row r="10" spans="1:9" x14ac:dyDescent="0.45">
      <c r="A10" s="10" t="s">
        <v>66</v>
      </c>
      <c r="B10" s="20">
        <f>SUM(B11:B30)</f>
        <v>27484752</v>
      </c>
      <c r="C10" s="21">
        <f>SUM(C11:C30)</f>
        <v>17149360</v>
      </c>
      <c r="D10" s="21">
        <f>SUM(D11:D30)</f>
        <v>717</v>
      </c>
      <c r="E10" s="11">
        <f>(C10-D10)/$B10</f>
        <v>0.62393297199843756</v>
      </c>
      <c r="F10" s="21">
        <f>SUM(F11:F30)</f>
        <v>39659</v>
      </c>
      <c r="G10" s="11">
        <f>F10/$B10</f>
        <v>1.4429455284879413E-3</v>
      </c>
      <c r="H10" s="21">
        <f>SUM(H11:H30)</f>
        <v>8103</v>
      </c>
      <c r="I10" s="11">
        <f>H10/$B10</f>
        <v>2.9481801400281873E-4</v>
      </c>
    </row>
    <row r="11" spans="1:9" x14ac:dyDescent="0.45">
      <c r="A11" s="12" t="s">
        <v>67</v>
      </c>
      <c r="B11" s="20">
        <v>1960668</v>
      </c>
      <c r="C11" s="21">
        <v>1236755</v>
      </c>
      <c r="D11" s="21">
        <v>14</v>
      </c>
      <c r="E11" s="11">
        <f t="shared" ref="E11:E30" si="0">(C11-D11)/$B11</f>
        <v>0.63077532759243282</v>
      </c>
      <c r="F11" s="21">
        <v>3480</v>
      </c>
      <c r="G11" s="11">
        <f t="shared" ref="G11:G30" si="1">F11/$B11</f>
        <v>1.7749052873816476E-3</v>
      </c>
      <c r="H11" s="21">
        <v>504</v>
      </c>
      <c r="I11" s="11">
        <f t="shared" ref="I11:I30" si="2">H11/$B11</f>
        <v>2.5705524851734202E-4</v>
      </c>
    </row>
    <row r="12" spans="1:9" x14ac:dyDescent="0.45">
      <c r="A12" s="12" t="s">
        <v>68</v>
      </c>
      <c r="B12" s="20">
        <v>1065365</v>
      </c>
      <c r="C12" s="21">
        <v>691379</v>
      </c>
      <c r="D12" s="21">
        <v>10</v>
      </c>
      <c r="E12" s="11">
        <f t="shared" si="0"/>
        <v>0.64895035973586512</v>
      </c>
      <c r="F12" s="21">
        <v>1745</v>
      </c>
      <c r="G12" s="11">
        <f t="shared" si="1"/>
        <v>1.6379362941339353E-3</v>
      </c>
      <c r="H12" s="21">
        <v>913</v>
      </c>
      <c r="I12" s="11">
        <f t="shared" si="2"/>
        <v>8.569832874179272E-4</v>
      </c>
    </row>
    <row r="13" spans="1:9" x14ac:dyDescent="0.45">
      <c r="A13" s="12" t="s">
        <v>69</v>
      </c>
      <c r="B13" s="20">
        <v>1332226</v>
      </c>
      <c r="C13" s="21">
        <v>867561</v>
      </c>
      <c r="D13" s="21">
        <v>3</v>
      </c>
      <c r="E13" s="11">
        <f t="shared" si="0"/>
        <v>0.65120932934802356</v>
      </c>
      <c r="F13" s="21">
        <v>1898</v>
      </c>
      <c r="G13" s="11">
        <f t="shared" si="1"/>
        <v>1.4246831993970992E-3</v>
      </c>
      <c r="H13" s="21">
        <v>402</v>
      </c>
      <c r="I13" s="11">
        <f t="shared" si="2"/>
        <v>3.0175060387651947E-4</v>
      </c>
    </row>
    <row r="14" spans="1:9" x14ac:dyDescent="0.45">
      <c r="A14" s="12" t="s">
        <v>70</v>
      </c>
      <c r="B14" s="20">
        <v>976328</v>
      </c>
      <c r="C14" s="21">
        <v>648382</v>
      </c>
      <c r="D14" s="21">
        <v>0</v>
      </c>
      <c r="E14" s="11">
        <f t="shared" si="0"/>
        <v>0.66410263763817079</v>
      </c>
      <c r="F14" s="21">
        <v>1264</v>
      </c>
      <c r="G14" s="11">
        <f t="shared" si="1"/>
        <v>1.2946468809662327E-3</v>
      </c>
      <c r="H14" s="21">
        <v>357</v>
      </c>
      <c r="I14" s="11">
        <f t="shared" si="2"/>
        <v>3.6565580419695018E-4</v>
      </c>
    </row>
    <row r="15" spans="1:9" x14ac:dyDescent="0.45">
      <c r="A15" s="12" t="s">
        <v>71</v>
      </c>
      <c r="B15" s="20">
        <v>3755776</v>
      </c>
      <c r="C15" s="21">
        <v>2455330</v>
      </c>
      <c r="D15" s="21">
        <v>76</v>
      </c>
      <c r="E15" s="11">
        <f t="shared" si="0"/>
        <v>0.65372748534523895</v>
      </c>
      <c r="F15" s="21">
        <v>5908</v>
      </c>
      <c r="G15" s="11">
        <f t="shared" si="1"/>
        <v>1.5730437597982413E-3</v>
      </c>
      <c r="H15" s="21">
        <v>869</v>
      </c>
      <c r="I15" s="11">
        <f t="shared" si="2"/>
        <v>2.3137695112807578E-4</v>
      </c>
    </row>
    <row r="16" spans="1:9" x14ac:dyDescent="0.45">
      <c r="A16" s="12" t="s">
        <v>72</v>
      </c>
      <c r="B16" s="20">
        <v>1522390</v>
      </c>
      <c r="C16" s="21">
        <v>952746</v>
      </c>
      <c r="D16" s="21">
        <v>62</v>
      </c>
      <c r="E16" s="11">
        <f t="shared" si="0"/>
        <v>0.62578182988590314</v>
      </c>
      <c r="F16" s="21">
        <v>2367</v>
      </c>
      <c r="G16" s="11">
        <f t="shared" si="1"/>
        <v>1.5547921360492384E-3</v>
      </c>
      <c r="H16" s="21">
        <v>341</v>
      </c>
      <c r="I16" s="11">
        <f t="shared" si="2"/>
        <v>2.2398991060109432E-4</v>
      </c>
    </row>
    <row r="17" spans="1:9" x14ac:dyDescent="0.45">
      <c r="A17" s="12" t="s">
        <v>73</v>
      </c>
      <c r="B17" s="20">
        <v>719112</v>
      </c>
      <c r="C17" s="21">
        <v>472384</v>
      </c>
      <c r="D17" s="21">
        <v>17</v>
      </c>
      <c r="E17" s="11">
        <f t="shared" si="0"/>
        <v>0.65687542413420996</v>
      </c>
      <c r="F17" s="21">
        <v>727</v>
      </c>
      <c r="G17" s="11">
        <f t="shared" si="1"/>
        <v>1.0109690840926031E-3</v>
      </c>
      <c r="H17" s="21">
        <v>68</v>
      </c>
      <c r="I17" s="11">
        <f t="shared" si="2"/>
        <v>9.4561069763819821E-5</v>
      </c>
    </row>
    <row r="18" spans="1:9" x14ac:dyDescent="0.45">
      <c r="A18" s="12" t="s">
        <v>74</v>
      </c>
      <c r="B18" s="20">
        <v>779613</v>
      </c>
      <c r="C18" s="21">
        <v>547769</v>
      </c>
      <c r="D18" s="21">
        <v>3</v>
      </c>
      <c r="E18" s="11">
        <f t="shared" si="0"/>
        <v>0.70261270656081931</v>
      </c>
      <c r="F18" s="21">
        <v>720</v>
      </c>
      <c r="G18" s="11">
        <f t="shared" si="1"/>
        <v>9.2353513858799174E-4</v>
      </c>
      <c r="H18" s="21">
        <v>100</v>
      </c>
      <c r="I18" s="11">
        <f t="shared" si="2"/>
        <v>1.2826876924833217E-4</v>
      </c>
    </row>
    <row r="19" spans="1:9" x14ac:dyDescent="0.45">
      <c r="A19" s="12" t="s">
        <v>75</v>
      </c>
      <c r="B19" s="20">
        <v>689079</v>
      </c>
      <c r="C19" s="21">
        <v>465579</v>
      </c>
      <c r="D19" s="21">
        <v>13</v>
      </c>
      <c r="E19" s="11">
        <f t="shared" si="0"/>
        <v>0.67563515939391561</v>
      </c>
      <c r="F19" s="21">
        <v>1003</v>
      </c>
      <c r="G19" s="11">
        <f t="shared" si="1"/>
        <v>1.4555660526586937E-3</v>
      </c>
      <c r="H19" s="21">
        <v>154</v>
      </c>
      <c r="I19" s="11">
        <f t="shared" si="2"/>
        <v>2.2348671197351826E-4</v>
      </c>
    </row>
    <row r="20" spans="1:9" x14ac:dyDescent="0.45">
      <c r="A20" s="12" t="s">
        <v>76</v>
      </c>
      <c r="B20" s="20">
        <v>795771</v>
      </c>
      <c r="C20" s="21">
        <v>526730</v>
      </c>
      <c r="D20" s="21">
        <v>5</v>
      </c>
      <c r="E20" s="11">
        <f t="shared" si="0"/>
        <v>0.66190524660989158</v>
      </c>
      <c r="F20" s="21">
        <v>837</v>
      </c>
      <c r="G20" s="11">
        <f t="shared" si="1"/>
        <v>1.0518101313066197E-3</v>
      </c>
      <c r="H20" s="21">
        <v>80</v>
      </c>
      <c r="I20" s="11">
        <f t="shared" si="2"/>
        <v>1.005314342945395E-4</v>
      </c>
    </row>
    <row r="21" spans="1:9" x14ac:dyDescent="0.45">
      <c r="A21" s="12" t="s">
        <v>77</v>
      </c>
      <c r="B21" s="20">
        <v>2293433</v>
      </c>
      <c r="C21" s="21">
        <v>1386325</v>
      </c>
      <c r="D21" s="21">
        <v>31</v>
      </c>
      <c r="E21" s="11">
        <f t="shared" si="0"/>
        <v>0.60446239327680384</v>
      </c>
      <c r="F21" s="21">
        <v>2591</v>
      </c>
      <c r="G21" s="11">
        <f t="shared" si="1"/>
        <v>1.1297474135935081E-3</v>
      </c>
      <c r="H21" s="21">
        <v>345</v>
      </c>
      <c r="I21" s="11">
        <f t="shared" si="2"/>
        <v>1.5042950895011975E-4</v>
      </c>
    </row>
    <row r="22" spans="1:9" x14ac:dyDescent="0.45">
      <c r="A22" s="12" t="s">
        <v>78</v>
      </c>
      <c r="B22" s="20">
        <v>1388807</v>
      </c>
      <c r="C22" s="21">
        <v>842515</v>
      </c>
      <c r="D22" s="21">
        <v>44</v>
      </c>
      <c r="E22" s="11">
        <f t="shared" si="0"/>
        <v>0.60661488601367941</v>
      </c>
      <c r="F22" s="21">
        <v>2506</v>
      </c>
      <c r="G22" s="11">
        <f t="shared" si="1"/>
        <v>1.8044263889798943E-3</v>
      </c>
      <c r="H22" s="21">
        <v>1274</v>
      </c>
      <c r="I22" s="11">
        <f t="shared" si="2"/>
        <v>9.1733408601771163E-4</v>
      </c>
    </row>
    <row r="23" spans="1:9" x14ac:dyDescent="0.45">
      <c r="A23" s="12" t="s">
        <v>79</v>
      </c>
      <c r="B23" s="20">
        <v>2732197</v>
      </c>
      <c r="C23" s="21">
        <v>1508636</v>
      </c>
      <c r="D23" s="21">
        <v>117</v>
      </c>
      <c r="E23" s="11">
        <f t="shared" si="0"/>
        <v>0.55212673171078075</v>
      </c>
      <c r="F23" s="21">
        <v>4697</v>
      </c>
      <c r="G23" s="11">
        <f t="shared" si="1"/>
        <v>1.7191293307180998E-3</v>
      </c>
      <c r="H23" s="21">
        <v>667</v>
      </c>
      <c r="I23" s="11">
        <f t="shared" si="2"/>
        <v>2.4412588111325794E-4</v>
      </c>
    </row>
    <row r="24" spans="1:9" x14ac:dyDescent="0.45">
      <c r="A24" s="12" t="s">
        <v>80</v>
      </c>
      <c r="B24" s="20">
        <v>826154</v>
      </c>
      <c r="C24" s="21">
        <v>494169</v>
      </c>
      <c r="D24" s="21">
        <v>16</v>
      </c>
      <c r="E24" s="11">
        <f t="shared" si="0"/>
        <v>0.59813666701365609</v>
      </c>
      <c r="F24" s="21">
        <v>1335</v>
      </c>
      <c r="G24" s="11">
        <f t="shared" si="1"/>
        <v>1.6159214867930193E-3</v>
      </c>
      <c r="H24" s="21">
        <v>123</v>
      </c>
      <c r="I24" s="11">
        <f t="shared" si="2"/>
        <v>1.4888265383935682E-4</v>
      </c>
    </row>
    <row r="25" spans="1:9" x14ac:dyDescent="0.45">
      <c r="A25" s="12" t="s">
        <v>81</v>
      </c>
      <c r="B25" s="20">
        <v>1517627</v>
      </c>
      <c r="C25" s="21">
        <v>912526</v>
      </c>
      <c r="D25" s="21">
        <v>7</v>
      </c>
      <c r="E25" s="11">
        <f t="shared" si="0"/>
        <v>0.60128015645478106</v>
      </c>
      <c r="F25" s="21">
        <v>2607</v>
      </c>
      <c r="G25" s="11">
        <f t="shared" si="1"/>
        <v>1.717813402107369E-3</v>
      </c>
      <c r="H25" s="21">
        <v>273</v>
      </c>
      <c r="I25" s="11">
        <f t="shared" si="2"/>
        <v>1.7988609849455762E-4</v>
      </c>
    </row>
    <row r="26" spans="1:9" x14ac:dyDescent="0.45">
      <c r="A26" s="12" t="s">
        <v>82</v>
      </c>
      <c r="B26" s="20">
        <v>704487</v>
      </c>
      <c r="C26" s="21">
        <v>434552</v>
      </c>
      <c r="D26" s="21">
        <v>12</v>
      </c>
      <c r="E26" s="11">
        <f t="shared" si="0"/>
        <v>0.61681762757864944</v>
      </c>
      <c r="F26" s="21">
        <v>1274</v>
      </c>
      <c r="G26" s="11">
        <f t="shared" si="1"/>
        <v>1.8084081040530202E-3</v>
      </c>
      <c r="H26" s="21">
        <v>308</v>
      </c>
      <c r="I26" s="11">
        <f t="shared" si="2"/>
        <v>4.3719756361721367E-4</v>
      </c>
    </row>
    <row r="27" spans="1:9" x14ac:dyDescent="0.45">
      <c r="A27" s="12" t="s">
        <v>83</v>
      </c>
      <c r="B27" s="20">
        <v>1189149</v>
      </c>
      <c r="C27" s="21">
        <v>715005</v>
      </c>
      <c r="D27" s="21">
        <v>4</v>
      </c>
      <c r="E27" s="11">
        <f t="shared" si="0"/>
        <v>0.60127116114128676</v>
      </c>
      <c r="F27" s="21">
        <v>1404</v>
      </c>
      <c r="G27" s="11">
        <f t="shared" si="1"/>
        <v>1.1806762651274147E-3</v>
      </c>
      <c r="H27" s="21">
        <v>144</v>
      </c>
      <c r="I27" s="11">
        <f t="shared" si="2"/>
        <v>1.210950015515297E-4</v>
      </c>
    </row>
    <row r="28" spans="1:9" x14ac:dyDescent="0.45">
      <c r="A28" s="12" t="s">
        <v>84</v>
      </c>
      <c r="B28" s="20">
        <v>936583</v>
      </c>
      <c r="C28" s="21">
        <v>604593</v>
      </c>
      <c r="D28" s="21">
        <v>268</v>
      </c>
      <c r="E28" s="11">
        <f t="shared" si="0"/>
        <v>0.64524446845607919</v>
      </c>
      <c r="F28" s="21">
        <v>1379</v>
      </c>
      <c r="G28" s="11">
        <f t="shared" si="1"/>
        <v>1.4723735109435042E-3</v>
      </c>
      <c r="H28" s="21">
        <v>957</v>
      </c>
      <c r="I28" s="11">
        <f t="shared" si="2"/>
        <v>1.0217994561080011E-3</v>
      </c>
    </row>
    <row r="29" spans="1:9" x14ac:dyDescent="0.45">
      <c r="A29" s="12" t="s">
        <v>85</v>
      </c>
      <c r="B29" s="20">
        <v>1568265</v>
      </c>
      <c r="C29" s="21">
        <v>919887</v>
      </c>
      <c r="D29" s="21">
        <v>5</v>
      </c>
      <c r="E29" s="11">
        <f t="shared" si="0"/>
        <v>0.58656030709095719</v>
      </c>
      <c r="F29" s="21">
        <v>916</v>
      </c>
      <c r="G29" s="11">
        <f t="shared" si="1"/>
        <v>5.8408496013110029E-4</v>
      </c>
      <c r="H29" s="21">
        <v>19</v>
      </c>
      <c r="I29" s="11">
        <f t="shared" si="2"/>
        <v>1.2115299391365618E-5</v>
      </c>
    </row>
    <row r="30" spans="1:9" x14ac:dyDescent="0.45">
      <c r="A30" s="12" t="s">
        <v>86</v>
      </c>
      <c r="B30" s="20">
        <v>731722</v>
      </c>
      <c r="C30" s="21">
        <v>466537</v>
      </c>
      <c r="D30" s="21">
        <v>10</v>
      </c>
      <c r="E30" s="11">
        <f t="shared" si="0"/>
        <v>0.63757410601293929</v>
      </c>
      <c r="F30" s="21">
        <v>1001</v>
      </c>
      <c r="G30" s="11">
        <f t="shared" si="1"/>
        <v>1.3680058820153009E-3</v>
      </c>
      <c r="H30" s="21">
        <v>205</v>
      </c>
      <c r="I30" s="11">
        <f t="shared" si="2"/>
        <v>2.8016104476836834E-4</v>
      </c>
    </row>
    <row r="31" spans="1:9" x14ac:dyDescent="0.45">
      <c r="A31" s="4"/>
      <c r="B31" s="13"/>
      <c r="C31" s="14"/>
      <c r="D31" s="14"/>
      <c r="E31" s="15"/>
      <c r="F31" s="14"/>
      <c r="G31" s="15"/>
      <c r="H31" s="14"/>
      <c r="I31" s="15"/>
    </row>
    <row r="32" spans="1:9" x14ac:dyDescent="0.45">
      <c r="A32" s="4"/>
      <c r="B32" s="13"/>
      <c r="C32" s="14"/>
      <c r="D32" s="14"/>
      <c r="E32" s="15"/>
      <c r="F32" s="14"/>
      <c r="G32" s="15"/>
      <c r="H32" s="14"/>
      <c r="I32" s="15"/>
    </row>
    <row r="33" spans="1:9" x14ac:dyDescent="0.45">
      <c r="A33" s="2" t="s">
        <v>87</v>
      </c>
      <c r="B33" s="5"/>
      <c r="C33" s="5"/>
      <c r="D33" s="5"/>
      <c r="E33" s="4"/>
      <c r="F33" s="19"/>
      <c r="G33" s="6"/>
      <c r="H33" s="19"/>
      <c r="I33" s="6"/>
    </row>
    <row r="34" spans="1:9" ht="22.5" customHeight="1" x14ac:dyDescent="0.45">
      <c r="A34" s="104"/>
      <c r="B34" s="85" t="s">
        <v>3</v>
      </c>
      <c r="C34" s="81" t="s">
        <v>4</v>
      </c>
      <c r="D34" s="86"/>
      <c r="E34" s="87"/>
      <c r="F34" s="105" t="str">
        <f>F5</f>
        <v>直近1週間</v>
      </c>
      <c r="G34" s="106"/>
      <c r="H34" s="105">
        <f>'進捗状況 (都道府県別)'!H5:I5</f>
        <v>44824</v>
      </c>
      <c r="I34" s="106"/>
    </row>
    <row r="35" spans="1:9" ht="24" customHeight="1" x14ac:dyDescent="0.45">
      <c r="A35" s="104"/>
      <c r="B35" s="85"/>
      <c r="C35" s="88"/>
      <c r="D35" s="89"/>
      <c r="E35" s="90"/>
      <c r="F35" s="95" t="s">
        <v>5</v>
      </c>
      <c r="G35" s="96"/>
      <c r="H35" s="97" t="s">
        <v>6</v>
      </c>
      <c r="I35" s="98"/>
    </row>
    <row r="36" spans="1:9" ht="18.75" customHeight="1" x14ac:dyDescent="0.45">
      <c r="A36" s="80"/>
      <c r="B36" s="85"/>
      <c r="C36" s="99" t="s">
        <v>7</v>
      </c>
      <c r="D36" s="69"/>
      <c r="E36" s="8"/>
      <c r="F36" s="99" t="s">
        <v>8</v>
      </c>
      <c r="G36" s="8"/>
      <c r="H36" s="99" t="s">
        <v>8</v>
      </c>
      <c r="I36" s="9"/>
    </row>
    <row r="37" spans="1:9" ht="18.75" customHeight="1" x14ac:dyDescent="0.45">
      <c r="A37" s="80"/>
      <c r="B37" s="85"/>
      <c r="C37" s="100"/>
      <c r="D37" s="83" t="s">
        <v>153</v>
      </c>
      <c r="E37" s="83" t="s">
        <v>9</v>
      </c>
      <c r="F37" s="100"/>
      <c r="G37" s="81" t="s">
        <v>10</v>
      </c>
      <c r="H37" s="100"/>
      <c r="I37" s="83" t="s">
        <v>10</v>
      </c>
    </row>
    <row r="38" spans="1:9" ht="35.1" customHeight="1" x14ac:dyDescent="0.45">
      <c r="A38" s="80"/>
      <c r="B38" s="85"/>
      <c r="C38" s="100"/>
      <c r="D38" s="82"/>
      <c r="E38" s="82"/>
      <c r="F38" s="100"/>
      <c r="G38" s="82"/>
      <c r="H38" s="100"/>
      <c r="I38" s="82"/>
    </row>
    <row r="39" spans="1:9" x14ac:dyDescent="0.45">
      <c r="A39" s="10" t="s">
        <v>66</v>
      </c>
      <c r="B39" s="20">
        <v>9522872</v>
      </c>
      <c r="C39" s="21">
        <v>5993276</v>
      </c>
      <c r="D39" s="21">
        <v>519</v>
      </c>
      <c r="E39" s="11">
        <f t="shared" ref="E39" si="3">(C39-D39)/$B39</f>
        <v>0.62930143343310718</v>
      </c>
      <c r="F39" s="21">
        <v>12403</v>
      </c>
      <c r="G39" s="11">
        <f t="shared" ref="G39" si="4">F39/$B39</f>
        <v>1.3024432125098395E-3</v>
      </c>
      <c r="H39" s="21">
        <v>2042</v>
      </c>
      <c r="I39" s="11">
        <f t="shared" ref="I39" si="5">H39/$B39</f>
        <v>2.1443110859833042E-4</v>
      </c>
    </row>
    <row r="40" spans="1:9" ht="18.75" customHeight="1" x14ac:dyDescent="0.45">
      <c r="A40" s="4"/>
      <c r="B40" s="13"/>
      <c r="C40" s="14"/>
      <c r="D40" s="14"/>
      <c r="E40" s="15"/>
      <c r="F40" s="14"/>
      <c r="G40" s="15"/>
      <c r="H40" s="14"/>
      <c r="I40" s="15"/>
    </row>
    <row r="41" spans="1:9" ht="18.75" customHeight="1" x14ac:dyDescent="0.45">
      <c r="A41" s="2" t="s">
        <v>159</v>
      </c>
      <c r="B41" s="13"/>
      <c r="C41" s="14"/>
      <c r="D41" s="14"/>
      <c r="E41" s="15"/>
      <c r="F41" s="14"/>
      <c r="G41" s="15"/>
      <c r="H41" s="14"/>
      <c r="I41" s="15"/>
    </row>
    <row r="42" spans="1:9" ht="18.75" customHeight="1" x14ac:dyDescent="0.45">
      <c r="A42" s="2" t="s">
        <v>88</v>
      </c>
      <c r="B42" s="13"/>
      <c r="C42" s="14"/>
      <c r="D42" s="14"/>
      <c r="E42" s="15"/>
      <c r="F42" s="14"/>
      <c r="G42" s="15"/>
      <c r="H42" s="14"/>
      <c r="I42" s="15"/>
    </row>
    <row r="43" spans="1:9" x14ac:dyDescent="0.45">
      <c r="A43" s="2" t="s">
        <v>60</v>
      </c>
      <c r="B43" s="17"/>
      <c r="C43" s="17"/>
      <c r="D43" s="17"/>
      <c r="E43" s="18"/>
      <c r="F43" s="17"/>
      <c r="G43" s="18"/>
      <c r="H43" s="17"/>
      <c r="I43" s="18"/>
    </row>
    <row r="44" spans="1:9" x14ac:dyDescent="0.45">
      <c r="A44" s="2" t="s">
        <v>89</v>
      </c>
      <c r="B44" s="17"/>
      <c r="C44" s="17"/>
      <c r="D44" s="17"/>
      <c r="E44" s="18"/>
      <c r="F44" s="17"/>
      <c r="G44" s="18"/>
      <c r="H44" s="17"/>
      <c r="I44" s="18"/>
    </row>
    <row r="45" spans="1:9" s="70" customFormat="1" x14ac:dyDescent="0.45">
      <c r="A45" s="77" t="s">
        <v>155</v>
      </c>
      <c r="B45" s="59"/>
      <c r="C45" s="59"/>
      <c r="D45" s="59"/>
      <c r="F45" s="59"/>
      <c r="H45" s="59"/>
    </row>
    <row r="46" spans="1:9" x14ac:dyDescent="0.45">
      <c r="A46" s="49" t="s">
        <v>156</v>
      </c>
      <c r="B46" s="50"/>
      <c r="C46" s="50"/>
      <c r="D46" s="50"/>
      <c r="F46" s="50"/>
      <c r="H46" s="50"/>
    </row>
  </sheetData>
  <mergeCells count="30">
    <mergeCell ref="A1:I1"/>
    <mergeCell ref="A5:A9"/>
    <mergeCell ref="B5:B9"/>
    <mergeCell ref="C5:E6"/>
    <mergeCell ref="F5:G5"/>
    <mergeCell ref="H5:I5"/>
    <mergeCell ref="F6:G6"/>
    <mergeCell ref="H6:I6"/>
    <mergeCell ref="C7:C9"/>
    <mergeCell ref="F7:F9"/>
    <mergeCell ref="H7:H9"/>
    <mergeCell ref="E8:E9"/>
    <mergeCell ref="G8:G9"/>
    <mergeCell ref="I8:I9"/>
    <mergeCell ref="H3:I3"/>
    <mergeCell ref="D8:D9"/>
    <mergeCell ref="A34:A38"/>
    <mergeCell ref="B34:B38"/>
    <mergeCell ref="C34:E35"/>
    <mergeCell ref="F34:G34"/>
    <mergeCell ref="H34:I34"/>
    <mergeCell ref="F35:G35"/>
    <mergeCell ref="H35:I35"/>
    <mergeCell ref="C36:C38"/>
    <mergeCell ref="F36:F38"/>
    <mergeCell ref="H36:H38"/>
    <mergeCell ref="E37:E38"/>
    <mergeCell ref="G37:G38"/>
    <mergeCell ref="I37:I38"/>
    <mergeCell ref="D37:D38"/>
  </mergeCells>
  <phoneticPr fontId="2"/>
  <pageMargins left="0.7" right="0.7" top="0.75" bottom="0.75" header="0.3" footer="0.3"/>
  <pageSetup paperSize="9" scale="6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62"/>
  <sheetViews>
    <sheetView view="pageBreakPreview" zoomScaleNormal="100" zoomScaleSheetLayoutView="100" workbookViewId="0">
      <selection activeCell="J8" sqref="J8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5" width="13.8984375" style="75" customWidth="1"/>
    <col min="6" max="7" width="14" customWidth="1"/>
    <col min="8" max="8" width="14" style="75" customWidth="1"/>
    <col min="9" max="10" width="14.09765625" customWidth="1"/>
    <col min="11" max="11" width="14.09765625" style="75" customWidth="1"/>
    <col min="12" max="12" width="12.8984375" customWidth="1"/>
    <col min="13" max="28" width="13.09765625" customWidth="1"/>
    <col min="30" max="30" width="11.59765625" bestFit="1" customWidth="1"/>
  </cols>
  <sheetData>
    <row r="1" spans="1:30" x14ac:dyDescent="0.45">
      <c r="A1" s="22" t="s">
        <v>90</v>
      </c>
      <c r="B1" s="23"/>
      <c r="C1" s="24"/>
      <c r="D1" s="24"/>
      <c r="E1" s="71"/>
      <c r="F1" s="24"/>
      <c r="G1" s="24"/>
      <c r="H1" s="71"/>
      <c r="M1" s="25"/>
    </row>
    <row r="2" spans="1:30" x14ac:dyDescent="0.45">
      <c r="A2" s="22"/>
      <c r="B2" s="22"/>
      <c r="C2" s="22"/>
      <c r="D2" s="22"/>
      <c r="E2" s="72"/>
      <c r="F2" s="22"/>
      <c r="G2" s="22"/>
      <c r="H2" s="72"/>
      <c r="I2" s="22"/>
      <c r="J2" s="22"/>
      <c r="K2" s="72"/>
      <c r="L2" s="22"/>
      <c r="S2" s="26"/>
      <c r="T2" s="26"/>
      <c r="U2" s="26"/>
      <c r="V2" s="26"/>
      <c r="W2" s="26"/>
      <c r="X2" s="26"/>
      <c r="Y2" s="109">
        <f>'進捗状況 (都道府県別)'!H3</f>
        <v>44825</v>
      </c>
      <c r="Z2" s="109"/>
      <c r="AA2" s="109"/>
      <c r="AB2" s="109"/>
    </row>
    <row r="3" spans="1:30" x14ac:dyDescent="0.45">
      <c r="A3" s="111" t="s">
        <v>2</v>
      </c>
      <c r="B3" s="129" t="str">
        <f>_xlfn.CONCAT("接種回数（",TEXT('進捗状況 (都道府県別)'!H3-1,"m月d日"),"まで）")</f>
        <v>接種回数（9月20日まで）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1"/>
    </row>
    <row r="4" spans="1:30" x14ac:dyDescent="0.45">
      <c r="A4" s="112"/>
      <c r="B4" s="112"/>
      <c r="C4" s="114" t="s">
        <v>91</v>
      </c>
      <c r="D4" s="115"/>
      <c r="E4" s="116"/>
      <c r="F4" s="114" t="s">
        <v>92</v>
      </c>
      <c r="G4" s="115"/>
      <c r="H4" s="116"/>
      <c r="I4" s="123" t="s">
        <v>93</v>
      </c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5"/>
      <c r="V4" s="123" t="s">
        <v>94</v>
      </c>
      <c r="W4" s="124"/>
      <c r="X4" s="124"/>
      <c r="Y4" s="124"/>
      <c r="Z4" s="124"/>
      <c r="AA4" s="124"/>
      <c r="AB4" s="125"/>
    </row>
    <row r="5" spans="1:30" x14ac:dyDescent="0.45">
      <c r="A5" s="112"/>
      <c r="B5" s="112"/>
      <c r="C5" s="117"/>
      <c r="D5" s="118"/>
      <c r="E5" s="119"/>
      <c r="F5" s="117"/>
      <c r="G5" s="118"/>
      <c r="H5" s="119"/>
      <c r="I5" s="120"/>
      <c r="J5" s="121"/>
      <c r="K5" s="122"/>
      <c r="L5" s="61" t="s">
        <v>95</v>
      </c>
      <c r="M5" s="61" t="s">
        <v>96</v>
      </c>
      <c r="N5" s="62" t="s">
        <v>97</v>
      </c>
      <c r="O5" s="63" t="s">
        <v>98</v>
      </c>
      <c r="P5" s="63" t="s">
        <v>99</v>
      </c>
      <c r="Q5" s="63" t="s">
        <v>100</v>
      </c>
      <c r="R5" s="63" t="s">
        <v>101</v>
      </c>
      <c r="S5" s="63" t="s">
        <v>102</v>
      </c>
      <c r="T5" s="63" t="s">
        <v>146</v>
      </c>
      <c r="U5" s="63" t="s">
        <v>151</v>
      </c>
      <c r="V5" s="64"/>
      <c r="W5" s="65"/>
      <c r="X5" s="61" t="s">
        <v>103</v>
      </c>
      <c r="Y5" s="61" t="s">
        <v>104</v>
      </c>
      <c r="Z5" s="61" t="s">
        <v>105</v>
      </c>
      <c r="AA5" s="61" t="s">
        <v>145</v>
      </c>
      <c r="AB5" s="61" t="s">
        <v>152</v>
      </c>
    </row>
    <row r="6" spans="1:30" x14ac:dyDescent="0.45">
      <c r="A6" s="113"/>
      <c r="B6" s="113"/>
      <c r="C6" s="52" t="s">
        <v>7</v>
      </c>
      <c r="D6" s="78" t="s">
        <v>148</v>
      </c>
      <c r="E6" s="60" t="s">
        <v>106</v>
      </c>
      <c r="F6" s="52" t="s">
        <v>7</v>
      </c>
      <c r="G6" s="78" t="s">
        <v>148</v>
      </c>
      <c r="H6" s="60" t="s">
        <v>106</v>
      </c>
      <c r="I6" s="52" t="s">
        <v>7</v>
      </c>
      <c r="J6" s="78" t="s">
        <v>148</v>
      </c>
      <c r="K6" s="60" t="s">
        <v>106</v>
      </c>
      <c r="L6" s="126" t="s">
        <v>7</v>
      </c>
      <c r="M6" s="127"/>
      <c r="N6" s="127"/>
      <c r="O6" s="127"/>
      <c r="P6" s="127"/>
      <c r="Q6" s="127"/>
      <c r="R6" s="127"/>
      <c r="S6" s="127"/>
      <c r="T6" s="127"/>
      <c r="U6" s="128"/>
      <c r="V6" s="60" t="s">
        <v>7</v>
      </c>
      <c r="W6" s="60" t="s">
        <v>106</v>
      </c>
      <c r="X6" s="66" t="s">
        <v>107</v>
      </c>
      <c r="Y6" s="66" t="s">
        <v>107</v>
      </c>
      <c r="Z6" s="66" t="s">
        <v>107</v>
      </c>
      <c r="AA6" s="66" t="s">
        <v>107</v>
      </c>
      <c r="AB6" s="66" t="s">
        <v>107</v>
      </c>
      <c r="AD6" s="58" t="s">
        <v>108</v>
      </c>
    </row>
    <row r="7" spans="1:30" x14ac:dyDescent="0.45">
      <c r="A7" s="28" t="s">
        <v>11</v>
      </c>
      <c r="B7" s="30">
        <f>C7+F7+I7+V7</f>
        <v>322027742</v>
      </c>
      <c r="C7" s="30">
        <f>SUM(C8:C54)</f>
        <v>104194850</v>
      </c>
      <c r="D7" s="30">
        <f>SUM(D8:D54)</f>
        <v>1602313</v>
      </c>
      <c r="E7" s="73">
        <f t="shared" ref="E7:E54" si="0">(C7-D7)/AD7</f>
        <v>0.81475212210518899</v>
      </c>
      <c r="F7" s="30">
        <f>SUM(F8:F54)</f>
        <v>102784958</v>
      </c>
      <c r="G7" s="30">
        <f>SUM(G8:G54)</f>
        <v>1506662</v>
      </c>
      <c r="H7" s="73">
        <f>(F7-G7)/AD7</f>
        <v>0.80431490439891817</v>
      </c>
      <c r="I7" s="30">
        <f>SUM(I8:I54)</f>
        <v>82119934</v>
      </c>
      <c r="J7" s="30">
        <f>SUM(J8:J54)</f>
        <v>3899</v>
      </c>
      <c r="K7" s="73">
        <f>(I7-J7)/AD7</f>
        <v>0.65213528909138851</v>
      </c>
      <c r="L7" s="53">
        <f>SUM(L8:L54)</f>
        <v>1040174</v>
      </c>
      <c r="M7" s="53">
        <f t="shared" ref="M7" si="1">SUM(M8:M54)</f>
        <v>5308347</v>
      </c>
      <c r="N7" s="53">
        <f t="shared" ref="N7:U7" si="2">SUM(N8:N54)</f>
        <v>23302699</v>
      </c>
      <c r="O7" s="53">
        <f t="shared" si="2"/>
        <v>25518235</v>
      </c>
      <c r="P7" s="53">
        <f t="shared" si="2"/>
        <v>13760435</v>
      </c>
      <c r="Q7" s="53">
        <f t="shared" si="2"/>
        <v>6564671</v>
      </c>
      <c r="R7" s="53">
        <f t="shared" si="2"/>
        <v>2733699</v>
      </c>
      <c r="S7" s="53">
        <f t="shared" ref="S7:T7" si="3">SUM(S8:S54)</f>
        <v>1865273</v>
      </c>
      <c r="T7" s="53">
        <f t="shared" si="3"/>
        <v>1552536</v>
      </c>
      <c r="U7" s="53">
        <f t="shared" si="2"/>
        <v>473865</v>
      </c>
      <c r="V7" s="53">
        <f>SUM(V8:V54)</f>
        <v>32928000</v>
      </c>
      <c r="W7" s="54">
        <f>V7/AD7</f>
        <v>0.26150204158300189</v>
      </c>
      <c r="X7" s="53">
        <f>SUM(X8:X54)</f>
        <v>6946</v>
      </c>
      <c r="Y7" s="53">
        <f t="shared" ref="Y7" si="4">SUM(Y8:Y54)</f>
        <v>757854</v>
      </c>
      <c r="Z7" s="53">
        <f t="shared" ref="Z7:AB7" si="5">SUM(Z8:Z54)</f>
        <v>12704006</v>
      </c>
      <c r="AA7" s="53">
        <f t="shared" ref="AA7" si="6">SUM(AA8:AA54)</f>
        <v>15005784</v>
      </c>
      <c r="AB7" s="53">
        <f t="shared" si="5"/>
        <v>4453410</v>
      </c>
      <c r="AD7" s="59">
        <f>SUM(AD8:AD54)</f>
        <v>125918711</v>
      </c>
    </row>
    <row r="8" spans="1:30" x14ac:dyDescent="0.45">
      <c r="A8" s="31" t="s">
        <v>12</v>
      </c>
      <c r="B8" s="30">
        <f>C8+F8+I8+V8</f>
        <v>13646856</v>
      </c>
      <c r="C8" s="32">
        <f>SUM(一般接種!D7+一般接種!G7+一般接種!J7+一般接種!M7+医療従事者等!C5)</f>
        <v>4336337</v>
      </c>
      <c r="D8" s="32">
        <v>65707</v>
      </c>
      <c r="E8" s="73">
        <f t="shared" si="0"/>
        <v>0.82416798813218783</v>
      </c>
      <c r="F8" s="32">
        <f>SUM(一般接種!E7+一般接種!H7+一般接種!K7+一般接種!N7+医療従事者等!D5)</f>
        <v>4273611</v>
      </c>
      <c r="G8" s="32">
        <v>61255</v>
      </c>
      <c r="H8" s="73">
        <f t="shared" ref="H8:H54" si="7">(F8-G8)/AD8</f>
        <v>0.81292197399834454</v>
      </c>
      <c r="I8" s="29">
        <f>SUM(L8:U8)</f>
        <v>3501594</v>
      </c>
      <c r="J8" s="32">
        <v>76</v>
      </c>
      <c r="K8" s="73">
        <f>(I8-J8)/AD8</f>
        <v>0.67574082640468558</v>
      </c>
      <c r="L8" s="67">
        <v>42163</v>
      </c>
      <c r="M8" s="67">
        <v>231881</v>
      </c>
      <c r="N8" s="67">
        <v>924092</v>
      </c>
      <c r="O8" s="67">
        <v>1076112</v>
      </c>
      <c r="P8" s="67">
        <v>656692</v>
      </c>
      <c r="Q8" s="67">
        <v>306583</v>
      </c>
      <c r="R8" s="67">
        <v>121135</v>
      </c>
      <c r="S8" s="67">
        <v>68405</v>
      </c>
      <c r="T8" s="67">
        <v>56539</v>
      </c>
      <c r="U8" s="67">
        <v>17992</v>
      </c>
      <c r="V8" s="67">
        <f>SUM(X8:AB8)</f>
        <v>1535314</v>
      </c>
      <c r="W8" s="68">
        <f t="shared" ref="W8:W54" si="8">V8/AD8</f>
        <v>0.29629273679320894</v>
      </c>
      <c r="X8" s="67">
        <v>158</v>
      </c>
      <c r="Y8" s="67">
        <v>26847</v>
      </c>
      <c r="Z8" s="67">
        <v>526686</v>
      </c>
      <c r="AA8" s="67">
        <v>752807</v>
      </c>
      <c r="AB8" s="67">
        <v>228816</v>
      </c>
      <c r="AD8" s="59">
        <v>5181747</v>
      </c>
    </row>
    <row r="9" spans="1:30" x14ac:dyDescent="0.45">
      <c r="A9" s="31" t="s">
        <v>13</v>
      </c>
      <c r="B9" s="30">
        <f>C9+F9+I9+V9</f>
        <v>3447432</v>
      </c>
      <c r="C9" s="32">
        <f>SUM(一般接種!D8+一般接種!G8+一般接種!J8+一般接種!M8+医療従事者等!C6)</f>
        <v>1099063</v>
      </c>
      <c r="D9" s="32">
        <v>18446</v>
      </c>
      <c r="E9" s="73">
        <f t="shared" si="0"/>
        <v>0.86963208204639575</v>
      </c>
      <c r="F9" s="32">
        <f>SUM(一般接種!E8+一般接種!H8+一般接種!K8+一般接種!N8+医療従事者等!D6)</f>
        <v>1085362</v>
      </c>
      <c r="G9" s="32">
        <v>17353</v>
      </c>
      <c r="H9" s="73">
        <f t="shared" si="7"/>
        <v>0.85948572927715283</v>
      </c>
      <c r="I9" s="29">
        <f t="shared" ref="I9:I54" si="9">SUM(L9:U9)</f>
        <v>897469</v>
      </c>
      <c r="J9" s="32">
        <v>41</v>
      </c>
      <c r="K9" s="73">
        <f t="shared" ref="K9:K54" si="10">(I9-J9)/AD9</f>
        <v>0.72220979322621504</v>
      </c>
      <c r="L9" s="67">
        <v>10727</v>
      </c>
      <c r="M9" s="67">
        <v>43977</v>
      </c>
      <c r="N9" s="67">
        <v>228424</v>
      </c>
      <c r="O9" s="67">
        <v>263844</v>
      </c>
      <c r="P9" s="67">
        <v>181692</v>
      </c>
      <c r="Q9" s="67">
        <v>92301</v>
      </c>
      <c r="R9" s="67">
        <v>41316</v>
      </c>
      <c r="S9" s="67">
        <v>18930</v>
      </c>
      <c r="T9" s="67">
        <v>11992</v>
      </c>
      <c r="U9" s="67">
        <v>4266</v>
      </c>
      <c r="V9" s="67">
        <f t="shared" ref="V9:V54" si="11">SUM(X9:AB9)</f>
        <v>365538</v>
      </c>
      <c r="W9" s="68">
        <f t="shared" si="8"/>
        <v>0.29416858332515167</v>
      </c>
      <c r="X9" s="67">
        <v>70</v>
      </c>
      <c r="Y9" s="67">
        <v>5725</v>
      </c>
      <c r="Z9" s="67">
        <v>121684</v>
      </c>
      <c r="AA9" s="67">
        <v>171911</v>
      </c>
      <c r="AB9" s="67">
        <v>66148</v>
      </c>
      <c r="AD9" s="59">
        <v>1242614</v>
      </c>
    </row>
    <row r="10" spans="1:30" x14ac:dyDescent="0.45">
      <c r="A10" s="31" t="s">
        <v>14</v>
      </c>
      <c r="B10" s="30">
        <f t="shared" ref="B10:B54" si="12">C10+F10+I10+V10</f>
        <v>3393407</v>
      </c>
      <c r="C10" s="32">
        <f>SUM(一般接種!D9+一般接種!G9+一般接種!J9+一般接種!M9+医療従事者等!C7)</f>
        <v>1064375</v>
      </c>
      <c r="D10" s="32">
        <v>19710</v>
      </c>
      <c r="E10" s="73">
        <f t="shared" si="0"/>
        <v>0.86612394269975745</v>
      </c>
      <c r="F10" s="32">
        <f>SUM(一般接種!E9+一般接種!H9+一般接種!K9+一般接種!N9+医療従事者等!D7)</f>
        <v>1049442</v>
      </c>
      <c r="G10" s="32">
        <v>18583</v>
      </c>
      <c r="H10" s="73">
        <f t="shared" si="7"/>
        <v>0.85467749129867399</v>
      </c>
      <c r="I10" s="29">
        <f t="shared" si="9"/>
        <v>885813</v>
      </c>
      <c r="J10" s="32">
        <v>60</v>
      </c>
      <c r="K10" s="73">
        <f t="shared" si="10"/>
        <v>0.73437119135621298</v>
      </c>
      <c r="L10" s="67">
        <v>10460</v>
      </c>
      <c r="M10" s="67">
        <v>47805</v>
      </c>
      <c r="N10" s="67">
        <v>221635</v>
      </c>
      <c r="O10" s="67">
        <v>256827</v>
      </c>
      <c r="P10" s="67">
        <v>168646</v>
      </c>
      <c r="Q10" s="67">
        <v>106799</v>
      </c>
      <c r="R10" s="67">
        <v>40206</v>
      </c>
      <c r="S10" s="67">
        <v>17213</v>
      </c>
      <c r="T10" s="67">
        <v>12342</v>
      </c>
      <c r="U10" s="67">
        <v>3880</v>
      </c>
      <c r="V10" s="67">
        <f t="shared" si="11"/>
        <v>393777</v>
      </c>
      <c r="W10" s="68">
        <f t="shared" si="8"/>
        <v>0.32647756724354926</v>
      </c>
      <c r="X10" s="67">
        <v>6</v>
      </c>
      <c r="Y10" s="67">
        <v>5459</v>
      </c>
      <c r="Z10" s="67">
        <v>132594</v>
      </c>
      <c r="AA10" s="67">
        <v>185841</v>
      </c>
      <c r="AB10" s="67">
        <v>69877</v>
      </c>
      <c r="AD10" s="59">
        <v>1206138</v>
      </c>
    </row>
    <row r="11" spans="1:30" x14ac:dyDescent="0.45">
      <c r="A11" s="31" t="s">
        <v>15</v>
      </c>
      <c r="B11" s="30">
        <f t="shared" si="12"/>
        <v>6061444</v>
      </c>
      <c r="C11" s="32">
        <f>SUM(一般接種!D10+一般接種!G10+一般接種!J10+一般接種!M10+医療従事者等!C8)</f>
        <v>1943921</v>
      </c>
      <c r="D11" s="32">
        <v>28111</v>
      </c>
      <c r="E11" s="73">
        <f t="shared" si="0"/>
        <v>0.8446225361998092</v>
      </c>
      <c r="F11" s="32">
        <f>SUM(一般接種!E10+一般接種!H10+一般接種!K10+一般接種!N10+医療従事者等!D8)</f>
        <v>1909983</v>
      </c>
      <c r="G11" s="32">
        <v>26472</v>
      </c>
      <c r="H11" s="73">
        <f t="shared" si="7"/>
        <v>0.83038288649721992</v>
      </c>
      <c r="I11" s="29">
        <f t="shared" si="9"/>
        <v>1551274</v>
      </c>
      <c r="J11" s="32">
        <v>29</v>
      </c>
      <c r="K11" s="73">
        <f t="shared" si="10"/>
        <v>0.683896882345991</v>
      </c>
      <c r="L11" s="67">
        <v>18982</v>
      </c>
      <c r="M11" s="67">
        <v>126081</v>
      </c>
      <c r="N11" s="67">
        <v>460714</v>
      </c>
      <c r="O11" s="67">
        <v>394188</v>
      </c>
      <c r="P11" s="67">
        <v>269969</v>
      </c>
      <c r="Q11" s="67">
        <v>151314</v>
      </c>
      <c r="R11" s="67">
        <v>60506</v>
      </c>
      <c r="S11" s="67">
        <v>35630</v>
      </c>
      <c r="T11" s="67">
        <v>25293</v>
      </c>
      <c r="U11" s="67">
        <v>8597</v>
      </c>
      <c r="V11" s="67">
        <f t="shared" si="11"/>
        <v>656266</v>
      </c>
      <c r="W11" s="68">
        <f t="shared" si="8"/>
        <v>0.2893277795510536</v>
      </c>
      <c r="X11" s="67">
        <v>26</v>
      </c>
      <c r="Y11" s="67">
        <v>24639</v>
      </c>
      <c r="Z11" s="67">
        <v>276450</v>
      </c>
      <c r="AA11" s="67">
        <v>274974</v>
      </c>
      <c r="AB11" s="67">
        <v>80177</v>
      </c>
      <c r="AD11" s="59">
        <v>2268244</v>
      </c>
    </row>
    <row r="12" spans="1:30" x14ac:dyDescent="0.45">
      <c r="A12" s="31" t="s">
        <v>16</v>
      </c>
      <c r="B12" s="30">
        <f t="shared" si="12"/>
        <v>2726381</v>
      </c>
      <c r="C12" s="32">
        <f>SUM(一般接種!D11+一般接種!G11+一般接種!J11+一般接種!M11+医療従事者等!C9)</f>
        <v>859362</v>
      </c>
      <c r="D12" s="32">
        <v>16418</v>
      </c>
      <c r="E12" s="73">
        <f t="shared" si="0"/>
        <v>0.88135614486149871</v>
      </c>
      <c r="F12" s="32">
        <f>SUM(一般接種!E11+一般接種!H11+一般接種!K11+一般接種!N11+医療従事者等!D9)</f>
        <v>849883</v>
      </c>
      <c r="G12" s="32">
        <v>15422</v>
      </c>
      <c r="H12" s="73">
        <f t="shared" si="7"/>
        <v>0.87248658273535495</v>
      </c>
      <c r="I12" s="29">
        <f t="shared" si="9"/>
        <v>731984</v>
      </c>
      <c r="J12" s="32">
        <v>5</v>
      </c>
      <c r="K12" s="73">
        <f t="shared" si="10"/>
        <v>0.76533457686343931</v>
      </c>
      <c r="L12" s="67">
        <v>4887</v>
      </c>
      <c r="M12" s="67">
        <v>29841</v>
      </c>
      <c r="N12" s="67">
        <v>127780</v>
      </c>
      <c r="O12" s="67">
        <v>229457</v>
      </c>
      <c r="P12" s="67">
        <v>189345</v>
      </c>
      <c r="Q12" s="67">
        <v>89894</v>
      </c>
      <c r="R12" s="67">
        <v>30911</v>
      </c>
      <c r="S12" s="67">
        <v>14012</v>
      </c>
      <c r="T12" s="67">
        <v>11820</v>
      </c>
      <c r="U12" s="67">
        <v>4037</v>
      </c>
      <c r="V12" s="67">
        <f t="shared" si="11"/>
        <v>285152</v>
      </c>
      <c r="W12" s="68">
        <f t="shared" si="8"/>
        <v>0.29814610154357357</v>
      </c>
      <c r="X12" s="67">
        <v>3</v>
      </c>
      <c r="Y12" s="67">
        <v>1518</v>
      </c>
      <c r="Z12" s="67">
        <v>58167</v>
      </c>
      <c r="AA12" s="67">
        <v>139072</v>
      </c>
      <c r="AB12" s="67">
        <v>86392</v>
      </c>
      <c r="AD12" s="59">
        <v>956417</v>
      </c>
    </row>
    <row r="13" spans="1:30" x14ac:dyDescent="0.45">
      <c r="A13" s="31" t="s">
        <v>17</v>
      </c>
      <c r="B13" s="30">
        <f t="shared" si="12"/>
        <v>2997207</v>
      </c>
      <c r="C13" s="32">
        <f>SUM(一般接種!D12+一般接種!G12+一般接種!J12+一般接種!M12+医療従事者等!C10)</f>
        <v>937315</v>
      </c>
      <c r="D13" s="32">
        <v>17518</v>
      </c>
      <c r="E13" s="73">
        <f t="shared" si="0"/>
        <v>0.87089040739208279</v>
      </c>
      <c r="F13" s="32">
        <f>SUM(一般接種!E12+一般接種!H12+一般接種!K12+一般接種!N12+医療従事者等!D10)</f>
        <v>927827</v>
      </c>
      <c r="G13" s="32">
        <v>16350</v>
      </c>
      <c r="H13" s="73">
        <f t="shared" si="7"/>
        <v>0.863012790711987</v>
      </c>
      <c r="I13" s="29">
        <f t="shared" si="9"/>
        <v>782860</v>
      </c>
      <c r="J13" s="32">
        <v>38</v>
      </c>
      <c r="K13" s="73">
        <f t="shared" si="10"/>
        <v>0.74119851499350953</v>
      </c>
      <c r="L13" s="67">
        <v>9649</v>
      </c>
      <c r="M13" s="67">
        <v>34749</v>
      </c>
      <c r="N13" s="67">
        <v>192905</v>
      </c>
      <c r="O13" s="67">
        <v>270885</v>
      </c>
      <c r="P13" s="67">
        <v>142548</v>
      </c>
      <c r="Q13" s="67">
        <v>77144</v>
      </c>
      <c r="R13" s="67">
        <v>25827</v>
      </c>
      <c r="S13" s="67">
        <v>13619</v>
      </c>
      <c r="T13" s="67">
        <v>10582</v>
      </c>
      <c r="U13" s="67">
        <v>4952</v>
      </c>
      <c r="V13" s="67">
        <f t="shared" si="11"/>
        <v>349205</v>
      </c>
      <c r="W13" s="68">
        <f t="shared" si="8"/>
        <v>0.3306373957659704</v>
      </c>
      <c r="X13" s="67">
        <v>2</v>
      </c>
      <c r="Y13" s="67">
        <v>3617</v>
      </c>
      <c r="Z13" s="67">
        <v>100209</v>
      </c>
      <c r="AA13" s="67">
        <v>177545</v>
      </c>
      <c r="AB13" s="67">
        <v>67832</v>
      </c>
      <c r="AD13" s="59">
        <v>1056157</v>
      </c>
    </row>
    <row r="14" spans="1:30" x14ac:dyDescent="0.45">
      <c r="A14" s="31" t="s">
        <v>18</v>
      </c>
      <c r="B14" s="30">
        <f t="shared" si="12"/>
        <v>5078369</v>
      </c>
      <c r="C14" s="32">
        <f>SUM(一般接種!D13+一般接種!G13+一般接種!J13+一般接種!M13+医療従事者等!C11)</f>
        <v>1603734</v>
      </c>
      <c r="D14" s="32">
        <v>23666</v>
      </c>
      <c r="E14" s="73">
        <f t="shared" si="0"/>
        <v>0.85848765977098929</v>
      </c>
      <c r="F14" s="32">
        <f>SUM(一般接種!E13+一般接種!H13+一般接種!K13+一般接種!N13+医療従事者等!D11)</f>
        <v>1584782</v>
      </c>
      <c r="G14" s="32">
        <v>22060</v>
      </c>
      <c r="H14" s="73">
        <f t="shared" si="7"/>
        <v>0.84906317490933292</v>
      </c>
      <c r="I14" s="29">
        <f t="shared" si="9"/>
        <v>1327393</v>
      </c>
      <c r="J14" s="32">
        <v>82</v>
      </c>
      <c r="K14" s="73">
        <f t="shared" si="10"/>
        <v>0.72115890846361774</v>
      </c>
      <c r="L14" s="67">
        <v>19152</v>
      </c>
      <c r="M14" s="67">
        <v>75621</v>
      </c>
      <c r="N14" s="67">
        <v>346515</v>
      </c>
      <c r="O14" s="67">
        <v>419707</v>
      </c>
      <c r="P14" s="67">
        <v>237444</v>
      </c>
      <c r="Q14" s="67">
        <v>129150</v>
      </c>
      <c r="R14" s="67">
        <v>49874</v>
      </c>
      <c r="S14" s="67">
        <v>23691</v>
      </c>
      <c r="T14" s="67">
        <v>19405</v>
      </c>
      <c r="U14" s="67">
        <v>6834</v>
      </c>
      <c r="V14" s="67">
        <f t="shared" si="11"/>
        <v>562460</v>
      </c>
      <c r="W14" s="68">
        <f t="shared" si="8"/>
        <v>0.30559758764482958</v>
      </c>
      <c r="X14" s="67">
        <v>199</v>
      </c>
      <c r="Y14" s="67">
        <v>13274</v>
      </c>
      <c r="Z14" s="67">
        <v>199429</v>
      </c>
      <c r="AA14" s="67">
        <v>240276</v>
      </c>
      <c r="AB14" s="67">
        <v>109282</v>
      </c>
      <c r="AD14" s="59">
        <v>1840525</v>
      </c>
    </row>
    <row r="15" spans="1:30" x14ac:dyDescent="0.45">
      <c r="A15" s="31" t="s">
        <v>19</v>
      </c>
      <c r="B15" s="30">
        <f t="shared" si="12"/>
        <v>7792178</v>
      </c>
      <c r="C15" s="32">
        <f>SUM(一般接種!D14+一般接種!G14+一般接種!J14+一般接種!M14+医療従事者等!C12)</f>
        <v>2487823</v>
      </c>
      <c r="D15" s="32">
        <v>40529</v>
      </c>
      <c r="E15" s="73">
        <f t="shared" si="0"/>
        <v>0.84670495928900547</v>
      </c>
      <c r="F15" s="32">
        <f>SUM(一般接種!E14+一般接種!H14+一般接種!K14+一般接種!N14+医療従事者等!D12)</f>
        <v>2455070</v>
      </c>
      <c r="G15" s="32">
        <v>38121</v>
      </c>
      <c r="H15" s="73">
        <f t="shared" si="7"/>
        <v>0.83620631793670996</v>
      </c>
      <c r="I15" s="29">
        <f t="shared" si="9"/>
        <v>2005085</v>
      </c>
      <c r="J15" s="32">
        <v>48</v>
      </c>
      <c r="K15" s="73">
        <f t="shared" si="10"/>
        <v>0.69369465681603837</v>
      </c>
      <c r="L15" s="67">
        <v>21301</v>
      </c>
      <c r="M15" s="67">
        <v>142208</v>
      </c>
      <c r="N15" s="67">
        <v>555791</v>
      </c>
      <c r="O15" s="67">
        <v>593347</v>
      </c>
      <c r="P15" s="67">
        <v>347198</v>
      </c>
      <c r="Q15" s="67">
        <v>181652</v>
      </c>
      <c r="R15" s="67">
        <v>71424</v>
      </c>
      <c r="S15" s="67">
        <v>42173</v>
      </c>
      <c r="T15" s="67">
        <v>37708</v>
      </c>
      <c r="U15" s="67">
        <v>12283</v>
      </c>
      <c r="V15" s="67">
        <f t="shared" si="11"/>
        <v>844200</v>
      </c>
      <c r="W15" s="68">
        <f t="shared" si="8"/>
        <v>0.29207292897043774</v>
      </c>
      <c r="X15" s="67">
        <v>91</v>
      </c>
      <c r="Y15" s="67">
        <v>26738</v>
      </c>
      <c r="Z15" s="67">
        <v>335736</v>
      </c>
      <c r="AA15" s="67">
        <v>368899</v>
      </c>
      <c r="AB15" s="67">
        <v>112736</v>
      </c>
      <c r="AD15" s="59">
        <v>2890374</v>
      </c>
    </row>
    <row r="16" spans="1:30" x14ac:dyDescent="0.45">
      <c r="A16" s="33" t="s">
        <v>20</v>
      </c>
      <c r="B16" s="30">
        <f t="shared" si="12"/>
        <v>5141626</v>
      </c>
      <c r="C16" s="32">
        <f>SUM(一般接種!D15+一般接種!G15+一般接種!J15+一般接種!M15+医療従事者等!C13)</f>
        <v>1642685</v>
      </c>
      <c r="D16" s="32">
        <v>27121</v>
      </c>
      <c r="E16" s="73">
        <f t="shared" si="0"/>
        <v>0.8316961759965158</v>
      </c>
      <c r="F16" s="32">
        <f>SUM(一般接種!E15+一般接種!H15+一般接種!K15+一般接種!N15+医療従事者等!D13)</f>
        <v>1622654</v>
      </c>
      <c r="G16" s="32">
        <v>25570</v>
      </c>
      <c r="H16" s="73">
        <f t="shared" si="7"/>
        <v>0.82218262819994714</v>
      </c>
      <c r="I16" s="29">
        <f t="shared" si="9"/>
        <v>1336707</v>
      </c>
      <c r="J16" s="32">
        <v>41</v>
      </c>
      <c r="K16" s="73">
        <f t="shared" si="10"/>
        <v>0.68811882462382101</v>
      </c>
      <c r="L16" s="67">
        <v>14860</v>
      </c>
      <c r="M16" s="67">
        <v>72364</v>
      </c>
      <c r="N16" s="67">
        <v>367270</v>
      </c>
      <c r="O16" s="67">
        <v>348266</v>
      </c>
      <c r="P16" s="67">
        <v>253909</v>
      </c>
      <c r="Q16" s="67">
        <v>148071</v>
      </c>
      <c r="R16" s="67">
        <v>63681</v>
      </c>
      <c r="S16" s="67">
        <v>33480</v>
      </c>
      <c r="T16" s="67">
        <v>26179</v>
      </c>
      <c r="U16" s="67">
        <v>8627</v>
      </c>
      <c r="V16" s="67">
        <f t="shared" si="11"/>
        <v>539580</v>
      </c>
      <c r="W16" s="68">
        <f t="shared" si="8"/>
        <v>0.27777706277448616</v>
      </c>
      <c r="X16" s="67">
        <v>252</v>
      </c>
      <c r="Y16" s="67">
        <v>9116</v>
      </c>
      <c r="Z16" s="67">
        <v>220083</v>
      </c>
      <c r="AA16" s="67">
        <v>232953</v>
      </c>
      <c r="AB16" s="67">
        <v>77176</v>
      </c>
      <c r="AD16" s="59">
        <v>1942493</v>
      </c>
    </row>
    <row r="17" spans="1:30" x14ac:dyDescent="0.45">
      <c r="A17" s="31" t="s">
        <v>21</v>
      </c>
      <c r="B17" s="30">
        <f t="shared" si="12"/>
        <v>5059317</v>
      </c>
      <c r="C17" s="32">
        <f>SUM(一般接種!D16+一般接種!G16+一般接種!J16+一般接種!M16+医療従事者等!C14)</f>
        <v>1620927</v>
      </c>
      <c r="D17" s="32">
        <v>27455</v>
      </c>
      <c r="E17" s="73">
        <f t="shared" si="0"/>
        <v>0.81986985784385102</v>
      </c>
      <c r="F17" s="32">
        <f>SUM(一般接種!E16+一般接種!H16+一般接種!K16+一般接種!N16+医療従事者等!D14)</f>
        <v>1596064</v>
      </c>
      <c r="G17" s="32">
        <v>25909</v>
      </c>
      <c r="H17" s="73">
        <f t="shared" si="7"/>
        <v>0.8078728441057087</v>
      </c>
      <c r="I17" s="29">
        <f t="shared" si="9"/>
        <v>1307416</v>
      </c>
      <c r="J17" s="32">
        <v>44</v>
      </c>
      <c r="K17" s="73">
        <f t="shared" si="10"/>
        <v>0.67266628832450848</v>
      </c>
      <c r="L17" s="67">
        <v>16396</v>
      </c>
      <c r="M17" s="67">
        <v>72393</v>
      </c>
      <c r="N17" s="67">
        <v>402758</v>
      </c>
      <c r="O17" s="67">
        <v>435754</v>
      </c>
      <c r="P17" s="67">
        <v>217811</v>
      </c>
      <c r="Q17" s="67">
        <v>78428</v>
      </c>
      <c r="R17" s="67">
        <v>38080</v>
      </c>
      <c r="S17" s="67">
        <v>17339</v>
      </c>
      <c r="T17" s="67">
        <v>19951</v>
      </c>
      <c r="U17" s="67">
        <v>8506</v>
      </c>
      <c r="V17" s="67">
        <f t="shared" si="11"/>
        <v>534910</v>
      </c>
      <c r="W17" s="68">
        <f t="shared" si="8"/>
        <v>0.27522076676543694</v>
      </c>
      <c r="X17" s="67">
        <v>53</v>
      </c>
      <c r="Y17" s="67">
        <v>7103</v>
      </c>
      <c r="Z17" s="67">
        <v>196176</v>
      </c>
      <c r="AA17" s="67">
        <v>242785</v>
      </c>
      <c r="AB17" s="67">
        <v>88793</v>
      </c>
      <c r="AD17" s="59">
        <v>1943567</v>
      </c>
    </row>
    <row r="18" spans="1:30" x14ac:dyDescent="0.45">
      <c r="A18" s="31" t="s">
        <v>22</v>
      </c>
      <c r="B18" s="30">
        <f t="shared" si="12"/>
        <v>18942084</v>
      </c>
      <c r="C18" s="32">
        <f>SUM(一般接種!D17+一般接種!G17+一般接種!J17+一般接種!M17+医療従事者等!C15)</f>
        <v>6164116</v>
      </c>
      <c r="D18" s="32">
        <v>80216</v>
      </c>
      <c r="E18" s="73">
        <f t="shared" si="0"/>
        <v>0.8237282031354719</v>
      </c>
      <c r="F18" s="32">
        <f>SUM(一般接種!E17+一般接種!H17+一般接種!K17+一般接種!N17+医療従事者等!D15)</f>
        <v>6077022</v>
      </c>
      <c r="G18" s="32">
        <v>75271</v>
      </c>
      <c r="H18" s="73">
        <f t="shared" si="7"/>
        <v>0.81260565868875589</v>
      </c>
      <c r="I18" s="29">
        <f t="shared" si="9"/>
        <v>4863664</v>
      </c>
      <c r="J18" s="32">
        <v>135</v>
      </c>
      <c r="K18" s="73">
        <f t="shared" si="10"/>
        <v>0.6584963599117768</v>
      </c>
      <c r="L18" s="67">
        <v>50618</v>
      </c>
      <c r="M18" s="67">
        <v>273055</v>
      </c>
      <c r="N18" s="67">
        <v>1320227</v>
      </c>
      <c r="O18" s="67">
        <v>1420596</v>
      </c>
      <c r="P18" s="67">
        <v>839576</v>
      </c>
      <c r="Q18" s="67">
        <v>479144</v>
      </c>
      <c r="R18" s="67">
        <v>202844</v>
      </c>
      <c r="S18" s="67">
        <v>130790</v>
      </c>
      <c r="T18" s="67">
        <v>114376</v>
      </c>
      <c r="U18" s="67">
        <v>32438</v>
      </c>
      <c r="V18" s="67">
        <f t="shared" si="11"/>
        <v>1837282</v>
      </c>
      <c r="W18" s="68">
        <f t="shared" si="8"/>
        <v>0.24875836231909568</v>
      </c>
      <c r="X18" s="67">
        <v>228</v>
      </c>
      <c r="Y18" s="67">
        <v>45195</v>
      </c>
      <c r="Z18" s="67">
        <v>708139</v>
      </c>
      <c r="AA18" s="67">
        <v>845380</v>
      </c>
      <c r="AB18" s="67">
        <v>238340</v>
      </c>
      <c r="AD18" s="59">
        <v>7385810</v>
      </c>
    </row>
    <row r="19" spans="1:30" x14ac:dyDescent="0.45">
      <c r="A19" s="31" t="s">
        <v>23</v>
      </c>
      <c r="B19" s="30">
        <f t="shared" si="12"/>
        <v>16335188</v>
      </c>
      <c r="C19" s="32">
        <f>SUM(一般接種!D18+一般接種!G18+一般接種!J18+一般接種!M18+医療従事者等!C16)</f>
        <v>5263245</v>
      </c>
      <c r="D19" s="32">
        <v>72765</v>
      </c>
      <c r="E19" s="73">
        <f t="shared" si="0"/>
        <v>0.82247301896219205</v>
      </c>
      <c r="F19" s="32">
        <f>SUM(一般接種!E18+一般接種!H18+一般接種!K18+一般接種!N18+医療従事者等!D16)</f>
        <v>5199081</v>
      </c>
      <c r="G19" s="32">
        <v>68793</v>
      </c>
      <c r="H19" s="73">
        <f t="shared" si="7"/>
        <v>0.81293511573216859</v>
      </c>
      <c r="I19" s="29">
        <f t="shared" si="9"/>
        <v>4228852</v>
      </c>
      <c r="J19" s="32">
        <v>224</v>
      </c>
      <c r="K19" s="73">
        <f t="shared" si="10"/>
        <v>0.67005988602750732</v>
      </c>
      <c r="L19" s="67">
        <v>43692</v>
      </c>
      <c r="M19" s="67">
        <v>215175</v>
      </c>
      <c r="N19" s="67">
        <v>1090959</v>
      </c>
      <c r="O19" s="67">
        <v>1327671</v>
      </c>
      <c r="P19" s="67">
        <v>756979</v>
      </c>
      <c r="Q19" s="67">
        <v>394962</v>
      </c>
      <c r="R19" s="67">
        <v>169998</v>
      </c>
      <c r="S19" s="67">
        <v>115292</v>
      </c>
      <c r="T19" s="67">
        <v>87909</v>
      </c>
      <c r="U19" s="67">
        <v>26215</v>
      </c>
      <c r="V19" s="67">
        <f t="shared" si="11"/>
        <v>1644010</v>
      </c>
      <c r="W19" s="68">
        <f t="shared" si="8"/>
        <v>0.26050651729782859</v>
      </c>
      <c r="X19" s="67">
        <v>254</v>
      </c>
      <c r="Y19" s="67">
        <v>35607</v>
      </c>
      <c r="Z19" s="67">
        <v>642031</v>
      </c>
      <c r="AA19" s="67">
        <v>738723</v>
      </c>
      <c r="AB19" s="67">
        <v>227395</v>
      </c>
      <c r="AD19" s="59">
        <v>6310821</v>
      </c>
    </row>
    <row r="20" spans="1:30" x14ac:dyDescent="0.45">
      <c r="A20" s="31" t="s">
        <v>24</v>
      </c>
      <c r="B20" s="30">
        <f t="shared" si="12"/>
        <v>34453646</v>
      </c>
      <c r="C20" s="32">
        <f>SUM(一般接種!D19+一般接種!G19+一般接種!J19+一般接種!M19+医療従事者等!C17)</f>
        <v>11352899</v>
      </c>
      <c r="D20" s="32">
        <v>174457</v>
      </c>
      <c r="E20" s="73">
        <f t="shared" si="0"/>
        <v>0.81033520004622017</v>
      </c>
      <c r="F20" s="32">
        <f>SUM(一般接種!E19+一般接種!H19+一般接種!K19+一般接種!N19+医療従事者等!D17)</f>
        <v>11207816</v>
      </c>
      <c r="G20" s="32">
        <v>164154</v>
      </c>
      <c r="H20" s="73">
        <f t="shared" si="7"/>
        <v>0.8005648780047202</v>
      </c>
      <c r="I20" s="29">
        <f t="shared" si="9"/>
        <v>8795353</v>
      </c>
      <c r="J20" s="32">
        <v>577</v>
      </c>
      <c r="K20" s="73">
        <f t="shared" si="10"/>
        <v>0.63754113223664766</v>
      </c>
      <c r="L20" s="67">
        <v>105375</v>
      </c>
      <c r="M20" s="67">
        <v>617083</v>
      </c>
      <c r="N20" s="67">
        <v>2644567</v>
      </c>
      <c r="O20" s="67">
        <v>2947744</v>
      </c>
      <c r="P20" s="67">
        <v>1271578</v>
      </c>
      <c r="Q20" s="67">
        <v>519646</v>
      </c>
      <c r="R20" s="67">
        <v>237389</v>
      </c>
      <c r="S20" s="67">
        <v>231616</v>
      </c>
      <c r="T20" s="67">
        <v>175344</v>
      </c>
      <c r="U20" s="67">
        <v>45011</v>
      </c>
      <c r="V20" s="67">
        <f t="shared" si="11"/>
        <v>3097578</v>
      </c>
      <c r="W20" s="68">
        <f t="shared" si="8"/>
        <v>0.2245461834742955</v>
      </c>
      <c r="X20" s="67">
        <v>1405</v>
      </c>
      <c r="Y20" s="67">
        <v>145581</v>
      </c>
      <c r="Z20" s="67">
        <v>1523019</v>
      </c>
      <c r="AA20" s="67">
        <v>1204352</v>
      </c>
      <c r="AB20" s="67">
        <v>223221</v>
      </c>
      <c r="AD20" s="59">
        <v>13794837</v>
      </c>
    </row>
    <row r="21" spans="1:30" x14ac:dyDescent="0.45">
      <c r="A21" s="31" t="s">
        <v>25</v>
      </c>
      <c r="B21" s="30">
        <f t="shared" si="12"/>
        <v>23480440</v>
      </c>
      <c r="C21" s="32">
        <f>SUM(一般接種!D20+一般接種!G20+一般接種!J20+一般接種!M20+医療従事者等!C18)</f>
        <v>7650217</v>
      </c>
      <c r="D21" s="32">
        <v>122749</v>
      </c>
      <c r="E21" s="73">
        <f t="shared" si="0"/>
        <v>0.81685842348204218</v>
      </c>
      <c r="F21" s="32">
        <f>SUM(一般接種!E20+一般接種!H20+一般接種!K20+一般接種!N20+医療従事者等!D18)</f>
        <v>7558996</v>
      </c>
      <c r="G21" s="32">
        <v>115641</v>
      </c>
      <c r="H21" s="73">
        <f t="shared" si="7"/>
        <v>0.80773073106616677</v>
      </c>
      <c r="I21" s="29">
        <f t="shared" si="9"/>
        <v>5994345</v>
      </c>
      <c r="J21" s="32">
        <v>291</v>
      </c>
      <c r="K21" s="73">
        <f t="shared" si="10"/>
        <v>0.65045690007665646</v>
      </c>
      <c r="L21" s="67">
        <v>51992</v>
      </c>
      <c r="M21" s="67">
        <v>309010</v>
      </c>
      <c r="N21" s="67">
        <v>1462528</v>
      </c>
      <c r="O21" s="67">
        <v>2068315</v>
      </c>
      <c r="P21" s="67">
        <v>1104641</v>
      </c>
      <c r="Q21" s="67">
        <v>479017</v>
      </c>
      <c r="R21" s="67">
        <v>191804</v>
      </c>
      <c r="S21" s="67">
        <v>162826</v>
      </c>
      <c r="T21" s="67">
        <v>124775</v>
      </c>
      <c r="U21" s="67">
        <v>39437</v>
      </c>
      <c r="V21" s="67">
        <f t="shared" si="11"/>
        <v>2276882</v>
      </c>
      <c r="W21" s="68">
        <f t="shared" si="8"/>
        <v>0.24708045799392825</v>
      </c>
      <c r="X21" s="67">
        <v>679</v>
      </c>
      <c r="Y21" s="67">
        <v>47904</v>
      </c>
      <c r="Z21" s="67">
        <v>896508</v>
      </c>
      <c r="AA21" s="67">
        <v>1045289</v>
      </c>
      <c r="AB21" s="67">
        <v>286502</v>
      </c>
      <c r="AD21" s="59">
        <v>9215144</v>
      </c>
    </row>
    <row r="22" spans="1:30" x14ac:dyDescent="0.45">
      <c r="A22" s="31" t="s">
        <v>26</v>
      </c>
      <c r="B22" s="30">
        <f t="shared" si="12"/>
        <v>6095580</v>
      </c>
      <c r="C22" s="32">
        <f>SUM(一般接種!D21+一般接種!G21+一般接種!J21+一般接種!M21+医療従事者等!C19)</f>
        <v>1913076</v>
      </c>
      <c r="D22" s="32">
        <v>29639</v>
      </c>
      <c r="E22" s="73">
        <f t="shared" si="0"/>
        <v>0.86069523286389182</v>
      </c>
      <c r="F22" s="32">
        <f>SUM(一般接種!E21+一般接種!H21+一般接種!K21+一般接種!N21+医療従事者等!D19)</f>
        <v>1882033</v>
      </c>
      <c r="G22" s="32">
        <v>27777</v>
      </c>
      <c r="H22" s="73">
        <f t="shared" si="7"/>
        <v>0.84736006551281973</v>
      </c>
      <c r="I22" s="29">
        <f t="shared" si="9"/>
        <v>1605460</v>
      </c>
      <c r="J22" s="32">
        <v>5</v>
      </c>
      <c r="K22" s="73">
        <f t="shared" si="10"/>
        <v>0.73366269489104197</v>
      </c>
      <c r="L22" s="67">
        <v>16834</v>
      </c>
      <c r="M22" s="67">
        <v>65148</v>
      </c>
      <c r="N22" s="67">
        <v>344212</v>
      </c>
      <c r="O22" s="67">
        <v>568165</v>
      </c>
      <c r="P22" s="67">
        <v>356839</v>
      </c>
      <c r="Q22" s="67">
        <v>150126</v>
      </c>
      <c r="R22" s="67">
        <v>50207</v>
      </c>
      <c r="S22" s="67">
        <v>28457</v>
      </c>
      <c r="T22" s="67">
        <v>19472</v>
      </c>
      <c r="U22" s="67">
        <v>6000</v>
      </c>
      <c r="V22" s="67">
        <f t="shared" si="11"/>
        <v>695011</v>
      </c>
      <c r="W22" s="68">
        <f t="shared" si="8"/>
        <v>0.31760693587731703</v>
      </c>
      <c r="X22" s="67">
        <v>9</v>
      </c>
      <c r="Y22" s="67">
        <v>6127</v>
      </c>
      <c r="Z22" s="67">
        <v>190680</v>
      </c>
      <c r="AA22" s="67">
        <v>358837</v>
      </c>
      <c r="AB22" s="67">
        <v>139358</v>
      </c>
      <c r="AD22" s="59">
        <v>2188274</v>
      </c>
    </row>
    <row r="23" spans="1:30" x14ac:dyDescent="0.45">
      <c r="A23" s="31" t="s">
        <v>27</v>
      </c>
      <c r="B23" s="30">
        <f t="shared" si="12"/>
        <v>2833581</v>
      </c>
      <c r="C23" s="32">
        <f>SUM(一般接種!D22+一般接種!G22+一般接種!J22+一般接種!M22+医療従事者等!C20)</f>
        <v>900394</v>
      </c>
      <c r="D23" s="32">
        <v>14286</v>
      </c>
      <c r="E23" s="73">
        <f t="shared" si="0"/>
        <v>0.85426114453185253</v>
      </c>
      <c r="F23" s="32">
        <f>SUM(一般接種!E22+一般接種!H22+一般接種!K22+一般接種!N22+医療従事者等!D20)</f>
        <v>892655</v>
      </c>
      <c r="G23" s="32">
        <v>13375</v>
      </c>
      <c r="H23" s="73">
        <f t="shared" si="7"/>
        <v>0.84767854388400432</v>
      </c>
      <c r="I23" s="29">
        <f t="shared" si="9"/>
        <v>723385</v>
      </c>
      <c r="J23" s="32">
        <v>10</v>
      </c>
      <c r="K23" s="73">
        <f t="shared" si="10"/>
        <v>0.69737679315131884</v>
      </c>
      <c r="L23" s="67">
        <v>10220</v>
      </c>
      <c r="M23" s="67">
        <v>39387</v>
      </c>
      <c r="N23" s="67">
        <v>213137</v>
      </c>
      <c r="O23" s="67">
        <v>219813</v>
      </c>
      <c r="P23" s="67">
        <v>127802</v>
      </c>
      <c r="Q23" s="67">
        <v>63104</v>
      </c>
      <c r="R23" s="67">
        <v>20069</v>
      </c>
      <c r="S23" s="67">
        <v>13754</v>
      </c>
      <c r="T23" s="67">
        <v>11762</v>
      </c>
      <c r="U23" s="67">
        <v>4337</v>
      </c>
      <c r="V23" s="67">
        <f t="shared" si="11"/>
        <v>317147</v>
      </c>
      <c r="W23" s="68">
        <f t="shared" si="8"/>
        <v>0.30574868887860557</v>
      </c>
      <c r="X23" s="67">
        <v>104</v>
      </c>
      <c r="Y23" s="67">
        <v>3820</v>
      </c>
      <c r="Z23" s="67">
        <v>125943</v>
      </c>
      <c r="AA23" s="67">
        <v>142057</v>
      </c>
      <c r="AB23" s="67">
        <v>45223</v>
      </c>
      <c r="AD23" s="59">
        <v>1037280</v>
      </c>
    </row>
    <row r="24" spans="1:30" x14ac:dyDescent="0.45">
      <c r="A24" s="31" t="s">
        <v>28</v>
      </c>
      <c r="B24" s="30">
        <f t="shared" si="12"/>
        <v>2919235</v>
      </c>
      <c r="C24" s="32">
        <f>SUM(一般接種!D23+一般接種!G23+一般接種!J23+一般接種!M23+医療従事者等!C21)</f>
        <v>941774</v>
      </c>
      <c r="D24" s="32">
        <v>14112</v>
      </c>
      <c r="E24" s="73">
        <f t="shared" si="0"/>
        <v>0.82495435753280788</v>
      </c>
      <c r="F24" s="32">
        <f>SUM(一般接種!E23+一般接種!H23+一般接種!K23+一般接種!N23+医療従事者等!D21)</f>
        <v>930735</v>
      </c>
      <c r="G24" s="32">
        <v>13331</v>
      </c>
      <c r="H24" s="73">
        <f t="shared" si="7"/>
        <v>0.81583208907773319</v>
      </c>
      <c r="I24" s="29">
        <f t="shared" si="9"/>
        <v>745331</v>
      </c>
      <c r="J24" s="32">
        <v>54</v>
      </c>
      <c r="K24" s="73">
        <f t="shared" si="10"/>
        <v>0.66276241639625044</v>
      </c>
      <c r="L24" s="67">
        <v>9379</v>
      </c>
      <c r="M24" s="67">
        <v>55492</v>
      </c>
      <c r="N24" s="67">
        <v>204860</v>
      </c>
      <c r="O24" s="67">
        <v>217008</v>
      </c>
      <c r="P24" s="67">
        <v>131556</v>
      </c>
      <c r="Q24" s="67">
        <v>68177</v>
      </c>
      <c r="R24" s="67">
        <v>26886</v>
      </c>
      <c r="S24" s="67">
        <v>13885</v>
      </c>
      <c r="T24" s="67">
        <v>13174</v>
      </c>
      <c r="U24" s="67">
        <v>4914</v>
      </c>
      <c r="V24" s="67">
        <f t="shared" si="11"/>
        <v>301395</v>
      </c>
      <c r="W24" s="68">
        <f t="shared" si="8"/>
        <v>0.26802555088879421</v>
      </c>
      <c r="X24" s="67">
        <v>39</v>
      </c>
      <c r="Y24" s="67">
        <v>6874</v>
      </c>
      <c r="Z24" s="67">
        <v>103604</v>
      </c>
      <c r="AA24" s="67">
        <v>140003</v>
      </c>
      <c r="AB24" s="67">
        <v>50875</v>
      </c>
      <c r="AD24" s="59">
        <v>1124501</v>
      </c>
    </row>
    <row r="25" spans="1:30" x14ac:dyDescent="0.45">
      <c r="A25" s="31" t="s">
        <v>29</v>
      </c>
      <c r="B25" s="30">
        <f t="shared" si="12"/>
        <v>2022737</v>
      </c>
      <c r="C25" s="32">
        <f>SUM(一般接種!D24+一般接種!G24+一般接種!J24+一般接種!M24+医療従事者等!C22)</f>
        <v>650357</v>
      </c>
      <c r="D25" s="32">
        <v>9023</v>
      </c>
      <c r="E25" s="73">
        <f t="shared" si="0"/>
        <v>0.83556207559657503</v>
      </c>
      <c r="F25" s="32">
        <f>SUM(一般接種!E24+一般接種!H24+一般接種!K24+一般接種!N24+医療従事者等!D22)</f>
        <v>643847</v>
      </c>
      <c r="G25" s="32">
        <v>8402</v>
      </c>
      <c r="H25" s="73">
        <f t="shared" si="7"/>
        <v>0.82788959126986195</v>
      </c>
      <c r="I25" s="29">
        <f t="shared" si="9"/>
        <v>520268</v>
      </c>
      <c r="J25" s="32">
        <v>50</v>
      </c>
      <c r="K25" s="73">
        <f t="shared" si="10"/>
        <v>0.6777660810789683</v>
      </c>
      <c r="L25" s="67">
        <v>7677</v>
      </c>
      <c r="M25" s="67">
        <v>32412</v>
      </c>
      <c r="N25" s="67">
        <v>143809</v>
      </c>
      <c r="O25" s="67">
        <v>172188</v>
      </c>
      <c r="P25" s="67">
        <v>92091</v>
      </c>
      <c r="Q25" s="67">
        <v>34633</v>
      </c>
      <c r="R25" s="67">
        <v>15976</v>
      </c>
      <c r="S25" s="67">
        <v>10587</v>
      </c>
      <c r="T25" s="67">
        <v>8408</v>
      </c>
      <c r="U25" s="67">
        <v>2487</v>
      </c>
      <c r="V25" s="67">
        <f t="shared" si="11"/>
        <v>208265</v>
      </c>
      <c r="W25" s="68">
        <f t="shared" si="8"/>
        <v>0.27133807918201858</v>
      </c>
      <c r="X25" s="67">
        <v>147</v>
      </c>
      <c r="Y25" s="67">
        <v>3812</v>
      </c>
      <c r="Z25" s="67">
        <v>69354</v>
      </c>
      <c r="AA25" s="67">
        <v>103100</v>
      </c>
      <c r="AB25" s="67">
        <v>31852</v>
      </c>
      <c r="AD25" s="59">
        <v>767548</v>
      </c>
    </row>
    <row r="26" spans="1:30" x14ac:dyDescent="0.45">
      <c r="A26" s="31" t="s">
        <v>30</v>
      </c>
      <c r="B26" s="30">
        <f t="shared" si="12"/>
        <v>2140183</v>
      </c>
      <c r="C26" s="32">
        <f>SUM(一般接種!D25+一般接種!G25+一般接種!J25+一般接種!M25+医療従事者等!C23)</f>
        <v>684937</v>
      </c>
      <c r="D26" s="32">
        <v>10462</v>
      </c>
      <c r="E26" s="73">
        <f t="shared" si="0"/>
        <v>0.82632857610161825</v>
      </c>
      <c r="F26" s="32">
        <f>SUM(一般接種!E25+一般接種!H25+一般接種!K25+一般接種!N25+医療従事者等!D23)</f>
        <v>676684</v>
      </c>
      <c r="G26" s="32">
        <v>9779</v>
      </c>
      <c r="H26" s="73">
        <f t="shared" si="7"/>
        <v>0.81705424077252642</v>
      </c>
      <c r="I26" s="29">
        <f t="shared" si="9"/>
        <v>547068</v>
      </c>
      <c r="J26" s="32">
        <v>6</v>
      </c>
      <c r="K26" s="73">
        <f t="shared" si="10"/>
        <v>0.67022938359361506</v>
      </c>
      <c r="L26" s="67">
        <v>6873</v>
      </c>
      <c r="M26" s="67">
        <v>38040</v>
      </c>
      <c r="N26" s="67">
        <v>169330</v>
      </c>
      <c r="O26" s="67">
        <v>165342</v>
      </c>
      <c r="P26" s="67">
        <v>96492</v>
      </c>
      <c r="Q26" s="67">
        <v>34691</v>
      </c>
      <c r="R26" s="67">
        <v>12464</v>
      </c>
      <c r="S26" s="67">
        <v>13007</v>
      </c>
      <c r="T26" s="67">
        <v>8829</v>
      </c>
      <c r="U26" s="67">
        <v>2000</v>
      </c>
      <c r="V26" s="67">
        <f t="shared" si="11"/>
        <v>231494</v>
      </c>
      <c r="W26" s="68">
        <f t="shared" si="8"/>
        <v>0.28361333985109605</v>
      </c>
      <c r="X26" s="67">
        <v>117</v>
      </c>
      <c r="Y26" s="67">
        <v>6418</v>
      </c>
      <c r="Z26" s="67">
        <v>90175</v>
      </c>
      <c r="AA26" s="67">
        <v>110067</v>
      </c>
      <c r="AB26" s="67">
        <v>24717</v>
      </c>
      <c r="AD26" s="59">
        <v>816231</v>
      </c>
    </row>
    <row r="27" spans="1:30" x14ac:dyDescent="0.45">
      <c r="A27" s="31" t="s">
        <v>31</v>
      </c>
      <c r="B27" s="30">
        <f t="shared" si="12"/>
        <v>5547320</v>
      </c>
      <c r="C27" s="32">
        <f>SUM(一般接種!D26+一般接種!G26+一般接種!J26+一般接種!M26+医療従事者等!C24)</f>
        <v>1739773</v>
      </c>
      <c r="D27" s="32">
        <v>30122</v>
      </c>
      <c r="E27" s="73">
        <f t="shared" si="0"/>
        <v>0.8313425665234131</v>
      </c>
      <c r="F27" s="32">
        <f>SUM(一般接種!E26+一般接種!H26+一般接種!K26+一般接種!N26+医療従事者等!D24)</f>
        <v>1717359</v>
      </c>
      <c r="G27" s="32">
        <v>28427</v>
      </c>
      <c r="H27" s="73">
        <f t="shared" si="7"/>
        <v>0.82126765261654056</v>
      </c>
      <c r="I27" s="29">
        <f t="shared" si="9"/>
        <v>1441996</v>
      </c>
      <c r="J27" s="32">
        <v>19</v>
      </c>
      <c r="K27" s="73">
        <f t="shared" si="10"/>
        <v>0.70118220622087879</v>
      </c>
      <c r="L27" s="67">
        <v>14392</v>
      </c>
      <c r="M27" s="67">
        <v>69430</v>
      </c>
      <c r="N27" s="67">
        <v>457885</v>
      </c>
      <c r="O27" s="67">
        <v>433215</v>
      </c>
      <c r="P27" s="67">
        <v>235755</v>
      </c>
      <c r="Q27" s="67">
        <v>123350</v>
      </c>
      <c r="R27" s="67">
        <v>48372</v>
      </c>
      <c r="S27" s="67">
        <v>27748</v>
      </c>
      <c r="T27" s="67">
        <v>24196</v>
      </c>
      <c r="U27" s="67">
        <v>7653</v>
      </c>
      <c r="V27" s="67">
        <f t="shared" si="11"/>
        <v>648192</v>
      </c>
      <c r="W27" s="68">
        <f t="shared" si="8"/>
        <v>0.31519275038001571</v>
      </c>
      <c r="X27" s="67">
        <v>13</v>
      </c>
      <c r="Y27" s="67">
        <v>6613</v>
      </c>
      <c r="Z27" s="67">
        <v>257533</v>
      </c>
      <c r="AA27" s="67">
        <v>307385</v>
      </c>
      <c r="AB27" s="67">
        <v>76648</v>
      </c>
      <c r="AD27" s="59">
        <v>2056494</v>
      </c>
    </row>
    <row r="28" spans="1:30" x14ac:dyDescent="0.45">
      <c r="A28" s="31" t="s">
        <v>32</v>
      </c>
      <c r="B28" s="30">
        <f t="shared" si="12"/>
        <v>5293335</v>
      </c>
      <c r="C28" s="32">
        <f>SUM(一般接種!D27+一般接種!G27+一般接種!J27+一般接種!M27+医療従事者等!C25)</f>
        <v>1674644</v>
      </c>
      <c r="D28" s="32">
        <v>25652</v>
      </c>
      <c r="E28" s="73">
        <f t="shared" si="0"/>
        <v>0.82589796179013875</v>
      </c>
      <c r="F28" s="32">
        <f>SUM(一般接種!E27+一般接種!H27+一般接種!K27+一般接種!N27+医療従事者等!D25)</f>
        <v>1660883</v>
      </c>
      <c r="G28" s="32">
        <v>24150</v>
      </c>
      <c r="H28" s="73">
        <f t="shared" si="7"/>
        <v>0.81975803927166369</v>
      </c>
      <c r="I28" s="29">
        <f t="shared" si="9"/>
        <v>1352441</v>
      </c>
      <c r="J28" s="32">
        <v>45</v>
      </c>
      <c r="K28" s="73">
        <f t="shared" si="10"/>
        <v>0.67734779788691302</v>
      </c>
      <c r="L28" s="67">
        <v>15513</v>
      </c>
      <c r="M28" s="67">
        <v>85364</v>
      </c>
      <c r="N28" s="67">
        <v>466934</v>
      </c>
      <c r="O28" s="67">
        <v>403743</v>
      </c>
      <c r="P28" s="67">
        <v>192515</v>
      </c>
      <c r="Q28" s="67">
        <v>97968</v>
      </c>
      <c r="R28" s="67">
        <v>38061</v>
      </c>
      <c r="S28" s="67">
        <v>22415</v>
      </c>
      <c r="T28" s="67">
        <v>22604</v>
      </c>
      <c r="U28" s="67">
        <v>7324</v>
      </c>
      <c r="V28" s="67">
        <f t="shared" si="11"/>
        <v>605367</v>
      </c>
      <c r="W28" s="68">
        <f t="shared" si="8"/>
        <v>0.30319817890869749</v>
      </c>
      <c r="X28" s="67">
        <v>43</v>
      </c>
      <c r="Y28" s="67">
        <v>9431</v>
      </c>
      <c r="Z28" s="67">
        <v>257435</v>
      </c>
      <c r="AA28" s="67">
        <v>275312</v>
      </c>
      <c r="AB28" s="67">
        <v>63146</v>
      </c>
      <c r="AD28" s="59">
        <v>1996605</v>
      </c>
    </row>
    <row r="29" spans="1:30" x14ac:dyDescent="0.45">
      <c r="A29" s="31" t="s">
        <v>33</v>
      </c>
      <c r="B29" s="30">
        <f t="shared" si="12"/>
        <v>9745087</v>
      </c>
      <c r="C29" s="32">
        <f>SUM(一般接種!D28+一般接種!G28+一般接種!J28+一般接種!M28+医療従事者等!C26)</f>
        <v>3152676</v>
      </c>
      <c r="D29" s="32">
        <v>44681</v>
      </c>
      <c r="E29" s="73">
        <f t="shared" si="0"/>
        <v>0.84957357242435005</v>
      </c>
      <c r="F29" s="32">
        <f>SUM(一般接種!E28+一般接種!H28+一般接種!K28+一般接種!N28+医療従事者等!D26)</f>
        <v>3118532</v>
      </c>
      <c r="G29" s="32">
        <v>41620</v>
      </c>
      <c r="H29" s="73">
        <f t="shared" si="7"/>
        <v>0.84107700297952603</v>
      </c>
      <c r="I29" s="29">
        <f t="shared" si="9"/>
        <v>2472372</v>
      </c>
      <c r="J29" s="32">
        <v>53</v>
      </c>
      <c r="K29" s="73">
        <f t="shared" si="10"/>
        <v>0.67581089577125986</v>
      </c>
      <c r="L29" s="67">
        <v>23595</v>
      </c>
      <c r="M29" s="67">
        <v>116047</v>
      </c>
      <c r="N29" s="67">
        <v>657958</v>
      </c>
      <c r="O29" s="67">
        <v>757580</v>
      </c>
      <c r="P29" s="67">
        <v>454090</v>
      </c>
      <c r="Q29" s="67">
        <v>252099</v>
      </c>
      <c r="R29" s="67">
        <v>88182</v>
      </c>
      <c r="S29" s="67">
        <v>53184</v>
      </c>
      <c r="T29" s="67">
        <v>53670</v>
      </c>
      <c r="U29" s="67">
        <v>15967</v>
      </c>
      <c r="V29" s="67">
        <f t="shared" si="11"/>
        <v>1001507</v>
      </c>
      <c r="W29" s="68">
        <f t="shared" si="8"/>
        <v>0.27376295000410028</v>
      </c>
      <c r="X29" s="67">
        <v>26</v>
      </c>
      <c r="Y29" s="67">
        <v>12219</v>
      </c>
      <c r="Z29" s="67">
        <v>354331</v>
      </c>
      <c r="AA29" s="67">
        <v>460793</v>
      </c>
      <c r="AB29" s="67">
        <v>174138</v>
      </c>
      <c r="AD29" s="59">
        <v>3658300</v>
      </c>
    </row>
    <row r="30" spans="1:30" x14ac:dyDescent="0.45">
      <c r="A30" s="31" t="s">
        <v>34</v>
      </c>
      <c r="B30" s="30">
        <f t="shared" si="12"/>
        <v>18349114</v>
      </c>
      <c r="C30" s="32">
        <f>SUM(一般接種!D29+一般接種!G29+一般接種!J29+一般接種!M29+医療従事者等!C27)</f>
        <v>6036796</v>
      </c>
      <c r="D30" s="32">
        <v>95558</v>
      </c>
      <c r="E30" s="73">
        <f t="shared" si="0"/>
        <v>0.78917200032676071</v>
      </c>
      <c r="F30" s="32">
        <f>SUM(一般接種!E29+一般接種!H29+一般接種!K29+一般接種!N29+医療従事者等!D27)</f>
        <v>5932062</v>
      </c>
      <c r="G30" s="32">
        <v>90350</v>
      </c>
      <c r="H30" s="73">
        <f t="shared" si="7"/>
        <v>0.77595200602514858</v>
      </c>
      <c r="I30" s="29">
        <f t="shared" si="9"/>
        <v>4656784</v>
      </c>
      <c r="J30" s="32">
        <v>161</v>
      </c>
      <c r="K30" s="73">
        <f t="shared" si="10"/>
        <v>0.61853716139255854</v>
      </c>
      <c r="L30" s="67">
        <v>43260</v>
      </c>
      <c r="M30" s="67">
        <v>375851</v>
      </c>
      <c r="N30" s="67">
        <v>1356772</v>
      </c>
      <c r="O30" s="67">
        <v>1362871</v>
      </c>
      <c r="P30" s="67">
        <v>761758</v>
      </c>
      <c r="Q30" s="67">
        <v>370795</v>
      </c>
      <c r="R30" s="67">
        <v>150593</v>
      </c>
      <c r="S30" s="67">
        <v>109184</v>
      </c>
      <c r="T30" s="67">
        <v>95099</v>
      </c>
      <c r="U30" s="67">
        <v>30601</v>
      </c>
      <c r="V30" s="67">
        <f t="shared" si="11"/>
        <v>1723472</v>
      </c>
      <c r="W30" s="68">
        <f t="shared" si="8"/>
        <v>0.22892801899993956</v>
      </c>
      <c r="X30" s="67">
        <v>69</v>
      </c>
      <c r="Y30" s="67">
        <v>45292</v>
      </c>
      <c r="Z30" s="67">
        <v>694041</v>
      </c>
      <c r="AA30" s="67">
        <v>758037</v>
      </c>
      <c r="AB30" s="67">
        <v>226033</v>
      </c>
      <c r="AD30" s="59">
        <v>7528445</v>
      </c>
    </row>
    <row r="31" spans="1:30" x14ac:dyDescent="0.45">
      <c r="A31" s="31" t="s">
        <v>35</v>
      </c>
      <c r="B31" s="30">
        <f t="shared" si="12"/>
        <v>4601671</v>
      </c>
      <c r="C31" s="32">
        <f>SUM(一般接種!D30+一般接種!G30+一般接種!J30+一般接種!M30+医療従事者等!C28)</f>
        <v>1485551</v>
      </c>
      <c r="D31" s="32">
        <v>23439</v>
      </c>
      <c r="E31" s="73">
        <f t="shared" si="0"/>
        <v>0.81916543409080722</v>
      </c>
      <c r="F31" s="32">
        <f>SUM(一般接種!E30+一般接種!H30+一般接種!K30+一般接種!N30+医療従事者等!D28)</f>
        <v>1469952</v>
      </c>
      <c r="G31" s="32">
        <v>22174</v>
      </c>
      <c r="H31" s="73">
        <f t="shared" si="7"/>
        <v>0.81113464210479136</v>
      </c>
      <c r="I31" s="29">
        <f t="shared" si="9"/>
        <v>1174115</v>
      </c>
      <c r="J31" s="32">
        <v>44</v>
      </c>
      <c r="K31" s="73">
        <f t="shared" si="10"/>
        <v>0.65778707812289905</v>
      </c>
      <c r="L31" s="67">
        <v>16834</v>
      </c>
      <c r="M31" s="67">
        <v>67568</v>
      </c>
      <c r="N31" s="67">
        <v>347285</v>
      </c>
      <c r="O31" s="67">
        <v>354054</v>
      </c>
      <c r="P31" s="67">
        <v>197077</v>
      </c>
      <c r="Q31" s="67">
        <v>98849</v>
      </c>
      <c r="R31" s="67">
        <v>40860</v>
      </c>
      <c r="S31" s="67">
        <v>24625</v>
      </c>
      <c r="T31" s="67">
        <v>20732</v>
      </c>
      <c r="U31" s="67">
        <v>6231</v>
      </c>
      <c r="V31" s="67">
        <f t="shared" si="11"/>
        <v>472053</v>
      </c>
      <c r="W31" s="68">
        <f t="shared" si="8"/>
        <v>0.26447324189861504</v>
      </c>
      <c r="X31" s="67">
        <v>82</v>
      </c>
      <c r="Y31" s="67">
        <v>5591</v>
      </c>
      <c r="Z31" s="67">
        <v>162667</v>
      </c>
      <c r="AA31" s="67">
        <v>232114</v>
      </c>
      <c r="AB31" s="67">
        <v>71599</v>
      </c>
      <c r="AD31" s="59">
        <v>1784880</v>
      </c>
    </row>
    <row r="32" spans="1:30" x14ac:dyDescent="0.45">
      <c r="A32" s="31" t="s">
        <v>36</v>
      </c>
      <c r="B32" s="30">
        <f t="shared" si="12"/>
        <v>3564503</v>
      </c>
      <c r="C32" s="32">
        <f>SUM(一般接種!D31+一般接種!G31+一般接種!J31+一般接種!M31+医療従事者等!C29)</f>
        <v>1161863</v>
      </c>
      <c r="D32" s="32">
        <v>12446</v>
      </c>
      <c r="E32" s="73">
        <f t="shared" si="0"/>
        <v>0.81220781019463306</v>
      </c>
      <c r="F32" s="32">
        <f>SUM(一般接種!E31+一般接種!H31+一般接種!K31+一般接種!N31+医療従事者等!D29)</f>
        <v>1149681</v>
      </c>
      <c r="G32" s="32">
        <v>11732</v>
      </c>
      <c r="H32" s="73">
        <f t="shared" si="7"/>
        <v>0.80410422449221863</v>
      </c>
      <c r="I32" s="29">
        <f t="shared" si="9"/>
        <v>903074</v>
      </c>
      <c r="J32" s="32">
        <v>14</v>
      </c>
      <c r="K32" s="73">
        <f t="shared" si="10"/>
        <v>0.63812557590010011</v>
      </c>
      <c r="L32" s="67">
        <v>8770</v>
      </c>
      <c r="M32" s="67">
        <v>53151</v>
      </c>
      <c r="N32" s="67">
        <v>238952</v>
      </c>
      <c r="O32" s="67">
        <v>286171</v>
      </c>
      <c r="P32" s="67">
        <v>161343</v>
      </c>
      <c r="Q32" s="67">
        <v>83284</v>
      </c>
      <c r="R32" s="67">
        <v>25271</v>
      </c>
      <c r="S32" s="67">
        <v>21642</v>
      </c>
      <c r="T32" s="67">
        <v>18261</v>
      </c>
      <c r="U32" s="67">
        <v>6229</v>
      </c>
      <c r="V32" s="67">
        <f t="shared" si="11"/>
        <v>349885</v>
      </c>
      <c r="W32" s="68">
        <f t="shared" si="8"/>
        <v>0.24723779939738944</v>
      </c>
      <c r="X32" s="67">
        <v>9</v>
      </c>
      <c r="Y32" s="67">
        <v>7097</v>
      </c>
      <c r="Z32" s="67">
        <v>134988</v>
      </c>
      <c r="AA32" s="67">
        <v>154170</v>
      </c>
      <c r="AB32" s="67">
        <v>53621</v>
      </c>
      <c r="AD32" s="59">
        <v>1415176</v>
      </c>
    </row>
    <row r="33" spans="1:30" x14ac:dyDescent="0.45">
      <c r="A33" s="31" t="s">
        <v>37</v>
      </c>
      <c r="B33" s="30">
        <f t="shared" si="12"/>
        <v>6248689</v>
      </c>
      <c r="C33" s="32">
        <f>SUM(一般接種!D32+一般接種!G32+一般接種!J32+一般接種!M32+医療従事者等!C30)</f>
        <v>2037294</v>
      </c>
      <c r="D33" s="32">
        <v>32959</v>
      </c>
      <c r="E33" s="73">
        <f t="shared" si="0"/>
        <v>0.79808642579952582</v>
      </c>
      <c r="F33" s="32">
        <f>SUM(一般接種!E32+一般接種!H32+一般接種!K32+一般接種!N32+医療従事者等!D30)</f>
        <v>2006004</v>
      </c>
      <c r="G33" s="32">
        <v>30825</v>
      </c>
      <c r="H33" s="73">
        <f t="shared" si="7"/>
        <v>0.78647708513012127</v>
      </c>
      <c r="I33" s="29">
        <f t="shared" si="9"/>
        <v>1564666</v>
      </c>
      <c r="J33" s="32">
        <v>77</v>
      </c>
      <c r="K33" s="73">
        <f t="shared" si="10"/>
        <v>0.62298829429973246</v>
      </c>
      <c r="L33" s="67">
        <v>26269</v>
      </c>
      <c r="M33" s="67">
        <v>97807</v>
      </c>
      <c r="N33" s="67">
        <v>451992</v>
      </c>
      <c r="O33" s="67">
        <v>476007</v>
      </c>
      <c r="P33" s="67">
        <v>253022</v>
      </c>
      <c r="Q33" s="67">
        <v>126202</v>
      </c>
      <c r="R33" s="67">
        <v>51420</v>
      </c>
      <c r="S33" s="67">
        <v>37089</v>
      </c>
      <c r="T33" s="67">
        <v>34157</v>
      </c>
      <c r="U33" s="67">
        <v>10701</v>
      </c>
      <c r="V33" s="67">
        <f t="shared" si="11"/>
        <v>640725</v>
      </c>
      <c r="W33" s="68">
        <f t="shared" si="8"/>
        <v>0.25512398135561232</v>
      </c>
      <c r="X33" s="67">
        <v>15</v>
      </c>
      <c r="Y33" s="67">
        <v>8351</v>
      </c>
      <c r="Z33" s="67">
        <v>243746</v>
      </c>
      <c r="AA33" s="67">
        <v>300097</v>
      </c>
      <c r="AB33" s="67">
        <v>88516</v>
      </c>
      <c r="AD33" s="59">
        <v>2511426</v>
      </c>
    </row>
    <row r="34" spans="1:30" x14ac:dyDescent="0.45">
      <c r="A34" s="31" t="s">
        <v>38</v>
      </c>
      <c r="B34" s="30">
        <f t="shared" si="12"/>
        <v>20895029</v>
      </c>
      <c r="C34" s="32">
        <f>SUM(一般接種!D33+一般接種!G33+一般接種!J33+一般接種!M33+医療従事者等!C31)</f>
        <v>6923852</v>
      </c>
      <c r="D34" s="32">
        <v>110781</v>
      </c>
      <c r="E34" s="73">
        <f t="shared" si="0"/>
        <v>0.77414874636478859</v>
      </c>
      <c r="F34" s="32">
        <f>SUM(一般接種!E33+一般接種!H33+一般接種!K33+一般接種!N33+医療従事者等!D31)</f>
        <v>6834910</v>
      </c>
      <c r="G34" s="32">
        <v>104310</v>
      </c>
      <c r="H34" s="73">
        <f t="shared" si="7"/>
        <v>0.76477781492117813</v>
      </c>
      <c r="I34" s="29">
        <f t="shared" si="9"/>
        <v>5163472</v>
      </c>
      <c r="J34" s="32">
        <v>473</v>
      </c>
      <c r="K34" s="73">
        <f t="shared" si="10"/>
        <v>0.58665603269548439</v>
      </c>
      <c r="L34" s="67">
        <v>65728</v>
      </c>
      <c r="M34" s="67">
        <v>376413</v>
      </c>
      <c r="N34" s="67">
        <v>1531409</v>
      </c>
      <c r="O34" s="67">
        <v>1563305</v>
      </c>
      <c r="P34" s="67">
        <v>775513</v>
      </c>
      <c r="Q34" s="67">
        <v>371175</v>
      </c>
      <c r="R34" s="67">
        <v>199116</v>
      </c>
      <c r="S34" s="67">
        <v>138460</v>
      </c>
      <c r="T34" s="67">
        <v>110724</v>
      </c>
      <c r="U34" s="67">
        <v>31629</v>
      </c>
      <c r="V34" s="67">
        <f t="shared" si="11"/>
        <v>1972795</v>
      </c>
      <c r="W34" s="68">
        <f t="shared" si="8"/>
        <v>0.22416275657258275</v>
      </c>
      <c r="X34" s="67">
        <v>465</v>
      </c>
      <c r="Y34" s="67">
        <v>49924</v>
      </c>
      <c r="Z34" s="67">
        <v>799249</v>
      </c>
      <c r="AA34" s="67">
        <v>890104</v>
      </c>
      <c r="AB34" s="67">
        <v>233053</v>
      </c>
      <c r="AD34" s="59">
        <v>8800726</v>
      </c>
    </row>
    <row r="35" spans="1:30" x14ac:dyDescent="0.45">
      <c r="A35" s="31" t="s">
        <v>39</v>
      </c>
      <c r="B35" s="30">
        <f t="shared" si="12"/>
        <v>13644262</v>
      </c>
      <c r="C35" s="32">
        <f>SUM(一般接種!D34+一般接種!G34+一般接種!J34+一般接種!M34+医療従事者等!C32)</f>
        <v>4447544</v>
      </c>
      <c r="D35" s="32">
        <v>67118</v>
      </c>
      <c r="E35" s="73">
        <f t="shared" si="0"/>
        <v>0.79809488862648659</v>
      </c>
      <c r="F35" s="32">
        <f>SUM(一般接種!E34+一般接種!H34+一般接種!K34+一般接種!N34+医療従事者等!D32)</f>
        <v>4395509</v>
      </c>
      <c r="G35" s="32">
        <v>63168</v>
      </c>
      <c r="H35" s="73">
        <f t="shared" si="7"/>
        <v>0.78933400721458635</v>
      </c>
      <c r="I35" s="29">
        <f t="shared" si="9"/>
        <v>3426120</v>
      </c>
      <c r="J35" s="32">
        <v>86</v>
      </c>
      <c r="K35" s="73">
        <f t="shared" si="10"/>
        <v>0.62420874674302373</v>
      </c>
      <c r="L35" s="67">
        <v>45813</v>
      </c>
      <c r="M35" s="67">
        <v>244327</v>
      </c>
      <c r="N35" s="67">
        <v>1011164</v>
      </c>
      <c r="O35" s="67">
        <v>1038665</v>
      </c>
      <c r="P35" s="67">
        <v>545692</v>
      </c>
      <c r="Q35" s="67">
        <v>254016</v>
      </c>
      <c r="R35" s="67">
        <v>116183</v>
      </c>
      <c r="S35" s="67">
        <v>81074</v>
      </c>
      <c r="T35" s="67">
        <v>67645</v>
      </c>
      <c r="U35" s="67">
        <v>21541</v>
      </c>
      <c r="V35" s="67">
        <f t="shared" si="11"/>
        <v>1375089</v>
      </c>
      <c r="W35" s="68">
        <f t="shared" si="8"/>
        <v>0.25053533658747046</v>
      </c>
      <c r="X35" s="67">
        <v>108</v>
      </c>
      <c r="Y35" s="67">
        <v>26911</v>
      </c>
      <c r="Z35" s="67">
        <v>538337</v>
      </c>
      <c r="AA35" s="67">
        <v>627830</v>
      </c>
      <c r="AB35" s="67">
        <v>181903</v>
      </c>
      <c r="AD35" s="59">
        <v>5488603</v>
      </c>
    </row>
    <row r="36" spans="1:30" x14ac:dyDescent="0.45">
      <c r="A36" s="31" t="s">
        <v>40</v>
      </c>
      <c r="B36" s="30">
        <f t="shared" si="12"/>
        <v>3426128</v>
      </c>
      <c r="C36" s="32">
        <f>SUM(一般接種!D35+一般接種!G35+一般接種!J35+一般接種!M35+医療従事者等!C33)</f>
        <v>1097245</v>
      </c>
      <c r="D36" s="32">
        <v>13235</v>
      </c>
      <c r="E36" s="73">
        <f t="shared" si="0"/>
        <v>0.81189155505757338</v>
      </c>
      <c r="F36" s="32">
        <f>SUM(一般接種!E35+一般接種!H35+一般接種!K35+一般接種!N35+医療従事者等!D33)</f>
        <v>1086032</v>
      </c>
      <c r="G36" s="32">
        <v>12333</v>
      </c>
      <c r="H36" s="73">
        <f t="shared" si="7"/>
        <v>0.80416891981970784</v>
      </c>
      <c r="I36" s="29">
        <f t="shared" si="9"/>
        <v>864477</v>
      </c>
      <c r="J36" s="32">
        <v>44</v>
      </c>
      <c r="K36" s="73">
        <f t="shared" si="10"/>
        <v>0.64743485079757868</v>
      </c>
      <c r="L36" s="67">
        <v>7600</v>
      </c>
      <c r="M36" s="67">
        <v>54607</v>
      </c>
      <c r="N36" s="67">
        <v>308012</v>
      </c>
      <c r="O36" s="67">
        <v>254543</v>
      </c>
      <c r="P36" s="67">
        <v>131886</v>
      </c>
      <c r="Q36" s="67">
        <v>53899</v>
      </c>
      <c r="R36" s="67">
        <v>20415</v>
      </c>
      <c r="S36" s="67">
        <v>14671</v>
      </c>
      <c r="T36" s="67">
        <v>15061</v>
      </c>
      <c r="U36" s="67">
        <v>3783</v>
      </c>
      <c r="V36" s="67">
        <f t="shared" si="11"/>
        <v>378374</v>
      </c>
      <c r="W36" s="68">
        <f t="shared" si="8"/>
        <v>0.28339097909922811</v>
      </c>
      <c r="X36" s="67">
        <v>71</v>
      </c>
      <c r="Y36" s="67">
        <v>5861</v>
      </c>
      <c r="Z36" s="67">
        <v>159368</v>
      </c>
      <c r="AA36" s="67">
        <v>172098</v>
      </c>
      <c r="AB36" s="67">
        <v>40976</v>
      </c>
      <c r="AD36" s="59">
        <v>1335166</v>
      </c>
    </row>
    <row r="37" spans="1:30" x14ac:dyDescent="0.45">
      <c r="A37" s="31" t="s">
        <v>41</v>
      </c>
      <c r="B37" s="30">
        <f t="shared" si="12"/>
        <v>2368026</v>
      </c>
      <c r="C37" s="32">
        <f>SUM(一般接種!D36+一般接種!G36+一般接種!J36+一般接種!M36+医療従事者等!C34)</f>
        <v>751805</v>
      </c>
      <c r="D37" s="32">
        <v>12991</v>
      </c>
      <c r="E37" s="73">
        <f t="shared" si="0"/>
        <v>0.79038588886238148</v>
      </c>
      <c r="F37" s="32">
        <f>SUM(一般接種!E36+一般接種!H36+一般接種!K36+一般接種!N36+医療従事者等!D34)</f>
        <v>742766</v>
      </c>
      <c r="G37" s="32">
        <v>12288</v>
      </c>
      <c r="H37" s="73">
        <f t="shared" si="7"/>
        <v>0.78146800591815357</v>
      </c>
      <c r="I37" s="29">
        <f t="shared" si="9"/>
        <v>605896</v>
      </c>
      <c r="J37" s="32">
        <v>15</v>
      </c>
      <c r="K37" s="73">
        <f t="shared" si="10"/>
        <v>0.64817368475668924</v>
      </c>
      <c r="L37" s="67">
        <v>7692</v>
      </c>
      <c r="M37" s="67">
        <v>44860</v>
      </c>
      <c r="N37" s="67">
        <v>212631</v>
      </c>
      <c r="O37" s="67">
        <v>197572</v>
      </c>
      <c r="P37" s="67">
        <v>83878</v>
      </c>
      <c r="Q37" s="67">
        <v>30051</v>
      </c>
      <c r="R37" s="67">
        <v>10781</v>
      </c>
      <c r="S37" s="67">
        <v>8357</v>
      </c>
      <c r="T37" s="67">
        <v>7637</v>
      </c>
      <c r="U37" s="67">
        <v>2437</v>
      </c>
      <c r="V37" s="67">
        <f t="shared" si="11"/>
        <v>267559</v>
      </c>
      <c r="W37" s="68">
        <f t="shared" si="8"/>
        <v>0.28623558573352692</v>
      </c>
      <c r="X37" s="67">
        <v>2</v>
      </c>
      <c r="Y37" s="67">
        <v>3038</v>
      </c>
      <c r="Z37" s="67">
        <v>91327</v>
      </c>
      <c r="AA37" s="67">
        <v>131585</v>
      </c>
      <c r="AB37" s="67">
        <v>41607</v>
      </c>
      <c r="AD37" s="59">
        <v>934751</v>
      </c>
    </row>
    <row r="38" spans="1:30" x14ac:dyDescent="0.45">
      <c r="A38" s="31" t="s">
        <v>42</v>
      </c>
      <c r="B38" s="30">
        <f t="shared" si="12"/>
        <v>1402939</v>
      </c>
      <c r="C38" s="32">
        <f>SUM(一般接種!D37+一般接種!G37+一般接種!J37+一般接種!M37+医療従事者等!C35)</f>
        <v>446196</v>
      </c>
      <c r="D38" s="32">
        <v>6779</v>
      </c>
      <c r="E38" s="73">
        <f t="shared" si="0"/>
        <v>0.79660955495649999</v>
      </c>
      <c r="F38" s="32">
        <f>SUM(一般接種!E37+一般接種!H37+一般接種!K37+一般接種!N37+医療従事者等!D35)</f>
        <v>440832</v>
      </c>
      <c r="G38" s="32">
        <v>6345</v>
      </c>
      <c r="H38" s="73">
        <f t="shared" si="7"/>
        <v>0.78767206481402585</v>
      </c>
      <c r="I38" s="29">
        <f t="shared" si="9"/>
        <v>356997</v>
      </c>
      <c r="J38" s="32">
        <v>1</v>
      </c>
      <c r="K38" s="73">
        <f t="shared" si="10"/>
        <v>0.6471903105279283</v>
      </c>
      <c r="L38" s="67">
        <v>4922</v>
      </c>
      <c r="M38" s="67">
        <v>23227</v>
      </c>
      <c r="N38" s="67">
        <v>108429</v>
      </c>
      <c r="O38" s="67">
        <v>110751</v>
      </c>
      <c r="P38" s="67">
        <v>59685</v>
      </c>
      <c r="Q38" s="67">
        <v>25079</v>
      </c>
      <c r="R38" s="67">
        <v>9455</v>
      </c>
      <c r="S38" s="67">
        <v>7483</v>
      </c>
      <c r="T38" s="67">
        <v>6026</v>
      </c>
      <c r="U38" s="67">
        <v>1940</v>
      </c>
      <c r="V38" s="67">
        <f t="shared" si="11"/>
        <v>158914</v>
      </c>
      <c r="W38" s="68">
        <f t="shared" si="8"/>
        <v>0.28809174614627392</v>
      </c>
      <c r="X38" s="67">
        <v>17</v>
      </c>
      <c r="Y38" s="67">
        <v>2693</v>
      </c>
      <c r="Z38" s="67">
        <v>57824</v>
      </c>
      <c r="AA38" s="67">
        <v>73580</v>
      </c>
      <c r="AB38" s="67">
        <v>24800</v>
      </c>
      <c r="AD38" s="59">
        <v>551609</v>
      </c>
    </row>
    <row r="39" spans="1:30" x14ac:dyDescent="0.45">
      <c r="A39" s="31" t="s">
        <v>43</v>
      </c>
      <c r="B39" s="30">
        <f t="shared" si="12"/>
        <v>1779560</v>
      </c>
      <c r="C39" s="32">
        <f>SUM(一般接種!D38+一般接種!G38+一般接種!J38+一般接種!M38+医療従事者等!C36)</f>
        <v>567400</v>
      </c>
      <c r="D39" s="32">
        <v>9535</v>
      </c>
      <c r="E39" s="73">
        <f t="shared" si="0"/>
        <v>0.83741383658372559</v>
      </c>
      <c r="F39" s="32">
        <f>SUM(一般接種!E38+一般接種!H38+一般接種!K38+一般接種!N38+医療従事者等!D36)</f>
        <v>558660</v>
      </c>
      <c r="G39" s="32">
        <v>8902</v>
      </c>
      <c r="H39" s="73">
        <f t="shared" si="7"/>
        <v>0.82524437986357957</v>
      </c>
      <c r="I39" s="29">
        <f t="shared" si="9"/>
        <v>459401</v>
      </c>
      <c r="J39" s="32">
        <v>12</v>
      </c>
      <c r="K39" s="73">
        <f t="shared" si="10"/>
        <v>0.68959103900470742</v>
      </c>
      <c r="L39" s="67">
        <v>4906</v>
      </c>
      <c r="M39" s="67">
        <v>30279</v>
      </c>
      <c r="N39" s="67">
        <v>111474</v>
      </c>
      <c r="O39" s="67">
        <v>142710</v>
      </c>
      <c r="P39" s="67">
        <v>82682</v>
      </c>
      <c r="Q39" s="67">
        <v>45585</v>
      </c>
      <c r="R39" s="67">
        <v>20787</v>
      </c>
      <c r="S39" s="67">
        <v>11310</v>
      </c>
      <c r="T39" s="67">
        <v>7093</v>
      </c>
      <c r="U39" s="67">
        <v>2575</v>
      </c>
      <c r="V39" s="67">
        <f t="shared" si="11"/>
        <v>194099</v>
      </c>
      <c r="W39" s="68">
        <f t="shared" si="8"/>
        <v>0.29136294312614086</v>
      </c>
      <c r="X39" s="67">
        <v>25</v>
      </c>
      <c r="Y39" s="67">
        <v>2148</v>
      </c>
      <c r="Z39" s="67">
        <v>47682</v>
      </c>
      <c r="AA39" s="67">
        <v>99452</v>
      </c>
      <c r="AB39" s="67">
        <v>44792</v>
      </c>
      <c r="AD39" s="59">
        <v>666176</v>
      </c>
    </row>
    <row r="40" spans="1:30" x14ac:dyDescent="0.45">
      <c r="A40" s="31" t="s">
        <v>44</v>
      </c>
      <c r="B40" s="30">
        <f t="shared" si="12"/>
        <v>4733830</v>
      </c>
      <c r="C40" s="32">
        <f>SUM(一般接種!D39+一般接種!G39+一般接種!J39+一般接種!M39+医療従事者等!C37)</f>
        <v>1522970</v>
      </c>
      <c r="D40" s="32">
        <v>24516</v>
      </c>
      <c r="E40" s="73">
        <f t="shared" si="0"/>
        <v>0.79739483084972385</v>
      </c>
      <c r="F40" s="32">
        <f>SUM(一般接種!E39+一般接種!H39+一般接種!K39+一般接種!N39+医療従事者等!D37)</f>
        <v>1493069</v>
      </c>
      <c r="G40" s="32">
        <v>23249</v>
      </c>
      <c r="H40" s="73">
        <f t="shared" si="7"/>
        <v>0.78215739040340315</v>
      </c>
      <c r="I40" s="29">
        <f t="shared" si="9"/>
        <v>1213236</v>
      </c>
      <c r="J40" s="32">
        <v>34</v>
      </c>
      <c r="K40" s="73">
        <f t="shared" si="10"/>
        <v>0.64559940016613571</v>
      </c>
      <c r="L40" s="67">
        <v>21866</v>
      </c>
      <c r="M40" s="67">
        <v>138172</v>
      </c>
      <c r="N40" s="67">
        <v>363115</v>
      </c>
      <c r="O40" s="67">
        <v>318503</v>
      </c>
      <c r="P40" s="67">
        <v>164009</v>
      </c>
      <c r="Q40" s="67">
        <v>92229</v>
      </c>
      <c r="R40" s="67">
        <v>51185</v>
      </c>
      <c r="S40" s="67">
        <v>29781</v>
      </c>
      <c r="T40" s="67">
        <v>25882</v>
      </c>
      <c r="U40" s="67">
        <v>8494</v>
      </c>
      <c r="V40" s="67">
        <f t="shared" si="11"/>
        <v>504555</v>
      </c>
      <c r="W40" s="68">
        <f t="shared" si="8"/>
        <v>0.26849642957300152</v>
      </c>
      <c r="X40" s="67">
        <v>253</v>
      </c>
      <c r="Y40" s="67">
        <v>7543</v>
      </c>
      <c r="Z40" s="67">
        <v>163054</v>
      </c>
      <c r="AA40" s="67">
        <v>247110</v>
      </c>
      <c r="AB40" s="67">
        <v>86595</v>
      </c>
      <c r="AD40" s="59">
        <v>1879187</v>
      </c>
    </row>
    <row r="41" spans="1:30" x14ac:dyDescent="0.45">
      <c r="A41" s="31" t="s">
        <v>45</v>
      </c>
      <c r="B41" s="30">
        <f t="shared" si="12"/>
        <v>6949880</v>
      </c>
      <c r="C41" s="32">
        <f>SUM(一般接種!D40+一般接種!G40+一般接種!J40+一般接種!M40+医療従事者等!C38)</f>
        <v>2253459</v>
      </c>
      <c r="D41" s="32">
        <v>31948</v>
      </c>
      <c r="E41" s="73">
        <f t="shared" si="0"/>
        <v>0.7966265373040986</v>
      </c>
      <c r="F41" s="32">
        <f>SUM(一般接種!E40+一般接種!H40+一般接種!K40+一般接種!N40+医療従事者等!D38)</f>
        <v>2226318</v>
      </c>
      <c r="G41" s="32">
        <v>30065</v>
      </c>
      <c r="H41" s="73">
        <f t="shared" si="7"/>
        <v>0.78756910158614502</v>
      </c>
      <c r="I41" s="29">
        <f t="shared" si="9"/>
        <v>1756146</v>
      </c>
      <c r="J41" s="32">
        <v>28</v>
      </c>
      <c r="K41" s="73">
        <f t="shared" si="10"/>
        <v>0.62973813833800463</v>
      </c>
      <c r="L41" s="67">
        <v>22444</v>
      </c>
      <c r="M41" s="67">
        <v>122093</v>
      </c>
      <c r="N41" s="67">
        <v>546403</v>
      </c>
      <c r="O41" s="67">
        <v>533112</v>
      </c>
      <c r="P41" s="67">
        <v>293428</v>
      </c>
      <c r="Q41" s="67">
        <v>116939</v>
      </c>
      <c r="R41" s="67">
        <v>46140</v>
      </c>
      <c r="S41" s="67">
        <v>32942</v>
      </c>
      <c r="T41" s="67">
        <v>32881</v>
      </c>
      <c r="U41" s="67">
        <v>9764</v>
      </c>
      <c r="V41" s="67">
        <f t="shared" si="11"/>
        <v>713957</v>
      </c>
      <c r="W41" s="68">
        <f t="shared" si="8"/>
        <v>0.25602263175560341</v>
      </c>
      <c r="X41" s="67">
        <v>56</v>
      </c>
      <c r="Y41" s="67">
        <v>15707</v>
      </c>
      <c r="Z41" s="67">
        <v>274193</v>
      </c>
      <c r="AA41" s="67">
        <v>321517</v>
      </c>
      <c r="AB41" s="67">
        <v>102484</v>
      </c>
      <c r="AD41" s="59">
        <v>2788648</v>
      </c>
    </row>
    <row r="42" spans="1:30" x14ac:dyDescent="0.45">
      <c r="A42" s="31" t="s">
        <v>46</v>
      </c>
      <c r="B42" s="30">
        <f t="shared" si="12"/>
        <v>3591301</v>
      </c>
      <c r="C42" s="32">
        <f>SUM(一般接種!D41+一般接種!G41+一般接種!J41+一般接種!M41+医療従事者等!C39)</f>
        <v>1127269</v>
      </c>
      <c r="D42" s="32">
        <v>20279</v>
      </c>
      <c r="E42" s="73">
        <f t="shared" si="0"/>
        <v>0.82584631361106986</v>
      </c>
      <c r="F42" s="32">
        <f>SUM(一般接種!E41+一般接種!H41+一般接種!K41+一般接種!N41+医療従事者等!D39)</f>
        <v>1104239</v>
      </c>
      <c r="G42" s="32">
        <v>19204</v>
      </c>
      <c r="H42" s="73">
        <f t="shared" si="7"/>
        <v>0.80946725344310899</v>
      </c>
      <c r="I42" s="29">
        <f t="shared" si="9"/>
        <v>922162</v>
      </c>
      <c r="J42" s="32">
        <v>52</v>
      </c>
      <c r="K42" s="73">
        <f t="shared" si="10"/>
        <v>0.68792052705435791</v>
      </c>
      <c r="L42" s="67">
        <v>44836</v>
      </c>
      <c r="M42" s="67">
        <v>47020</v>
      </c>
      <c r="N42" s="67">
        <v>287928</v>
      </c>
      <c r="O42" s="67">
        <v>310331</v>
      </c>
      <c r="P42" s="67">
        <v>133954</v>
      </c>
      <c r="Q42" s="67">
        <v>42138</v>
      </c>
      <c r="R42" s="67">
        <v>18924</v>
      </c>
      <c r="S42" s="67">
        <v>17422</v>
      </c>
      <c r="T42" s="67">
        <v>15726</v>
      </c>
      <c r="U42" s="67">
        <v>3883</v>
      </c>
      <c r="V42" s="67">
        <f t="shared" si="11"/>
        <v>437631</v>
      </c>
      <c r="W42" s="68">
        <f t="shared" si="8"/>
        <v>0.32648528719493952</v>
      </c>
      <c r="X42" s="67">
        <v>403</v>
      </c>
      <c r="Y42" s="67">
        <v>9192</v>
      </c>
      <c r="Z42" s="67">
        <v>143889</v>
      </c>
      <c r="AA42" s="67">
        <v>224805</v>
      </c>
      <c r="AB42" s="67">
        <v>59342</v>
      </c>
      <c r="AD42" s="59">
        <v>1340431</v>
      </c>
    </row>
    <row r="43" spans="1:30" x14ac:dyDescent="0.45">
      <c r="A43" s="31" t="s">
        <v>47</v>
      </c>
      <c r="B43" s="30">
        <f t="shared" si="12"/>
        <v>1890447</v>
      </c>
      <c r="C43" s="32">
        <f>SUM(一般接種!D42+一般接種!G42+一般接種!J42+一般接種!M42+医療従事者等!C40)</f>
        <v>601434</v>
      </c>
      <c r="D43" s="32">
        <v>10874</v>
      </c>
      <c r="E43" s="73">
        <f t="shared" si="0"/>
        <v>0.81281879767341358</v>
      </c>
      <c r="F43" s="32">
        <f>SUM(一般接種!E42+一般接種!H42+一般接種!K42+一般接種!N42+医療従事者等!D40)</f>
        <v>593955</v>
      </c>
      <c r="G43" s="32">
        <v>10179</v>
      </c>
      <c r="H43" s="73">
        <f t="shared" si="7"/>
        <v>0.8034816215635916</v>
      </c>
      <c r="I43" s="29">
        <f t="shared" si="9"/>
        <v>486282</v>
      </c>
      <c r="J43" s="32">
        <v>3</v>
      </c>
      <c r="K43" s="73">
        <f t="shared" si="10"/>
        <v>0.66929137109494352</v>
      </c>
      <c r="L43" s="67">
        <v>7960</v>
      </c>
      <c r="M43" s="67">
        <v>39918</v>
      </c>
      <c r="N43" s="67">
        <v>153413</v>
      </c>
      <c r="O43" s="67">
        <v>160836</v>
      </c>
      <c r="P43" s="67">
        <v>67454</v>
      </c>
      <c r="Q43" s="67">
        <v>29090</v>
      </c>
      <c r="R43" s="67">
        <v>11875</v>
      </c>
      <c r="S43" s="67">
        <v>7795</v>
      </c>
      <c r="T43" s="67">
        <v>6264</v>
      </c>
      <c r="U43" s="67">
        <v>1677</v>
      </c>
      <c r="V43" s="67">
        <f t="shared" si="11"/>
        <v>208776</v>
      </c>
      <c r="W43" s="68">
        <f t="shared" si="8"/>
        <v>0.28734939261559295</v>
      </c>
      <c r="X43" s="67">
        <v>10</v>
      </c>
      <c r="Y43" s="67">
        <v>3524</v>
      </c>
      <c r="Z43" s="67">
        <v>74813</v>
      </c>
      <c r="AA43" s="67">
        <v>102177</v>
      </c>
      <c r="AB43" s="67">
        <v>28252</v>
      </c>
      <c r="AD43" s="59">
        <v>726558</v>
      </c>
    </row>
    <row r="44" spans="1:30" x14ac:dyDescent="0.45">
      <c r="A44" s="31" t="s">
        <v>48</v>
      </c>
      <c r="B44" s="30">
        <f t="shared" si="12"/>
        <v>2432263</v>
      </c>
      <c r="C44" s="32">
        <f>SUM(一般接種!D43+一般接種!G43+一般接種!J43+一般接種!M43+医療従事者等!C41)</f>
        <v>783045</v>
      </c>
      <c r="D44" s="32">
        <v>12497</v>
      </c>
      <c r="E44" s="73">
        <f t="shared" si="0"/>
        <v>0.79861368057649995</v>
      </c>
      <c r="F44" s="32">
        <f>SUM(一般接種!E43+一般接種!H43+一般接種!K43+一般接種!N43+医療従事者等!D41)</f>
        <v>774585</v>
      </c>
      <c r="G44" s="32">
        <v>11780</v>
      </c>
      <c r="H44" s="73">
        <f t="shared" si="7"/>
        <v>0.79058865717925042</v>
      </c>
      <c r="I44" s="29">
        <f t="shared" si="9"/>
        <v>623503</v>
      </c>
      <c r="J44" s="32">
        <v>13</v>
      </c>
      <c r="K44" s="73">
        <f t="shared" si="10"/>
        <v>0.64619938498658347</v>
      </c>
      <c r="L44" s="67">
        <v>9453</v>
      </c>
      <c r="M44" s="67">
        <v>48531</v>
      </c>
      <c r="N44" s="67">
        <v>170776</v>
      </c>
      <c r="O44" s="67">
        <v>187217</v>
      </c>
      <c r="P44" s="67">
        <v>114101</v>
      </c>
      <c r="Q44" s="67">
        <v>52853</v>
      </c>
      <c r="R44" s="67">
        <v>16697</v>
      </c>
      <c r="S44" s="67">
        <v>10457</v>
      </c>
      <c r="T44" s="67">
        <v>10671</v>
      </c>
      <c r="U44" s="67">
        <v>2747</v>
      </c>
      <c r="V44" s="67">
        <f t="shared" si="11"/>
        <v>251130</v>
      </c>
      <c r="W44" s="68">
        <f t="shared" si="8"/>
        <v>0.26027691150087529</v>
      </c>
      <c r="X44" s="67">
        <v>150</v>
      </c>
      <c r="Y44" s="67">
        <v>7878</v>
      </c>
      <c r="Z44" s="67">
        <v>98501</v>
      </c>
      <c r="AA44" s="67">
        <v>112681</v>
      </c>
      <c r="AB44" s="67">
        <v>31920</v>
      </c>
      <c r="AD44" s="59">
        <v>964857</v>
      </c>
    </row>
    <row r="45" spans="1:30" x14ac:dyDescent="0.45">
      <c r="A45" s="31" t="s">
        <v>49</v>
      </c>
      <c r="B45" s="30">
        <f t="shared" si="12"/>
        <v>3536726</v>
      </c>
      <c r="C45" s="32">
        <f>SUM(一般接種!D44+一般接種!G44+一般接種!J44+一般接種!M44+医療従事者等!C42)</f>
        <v>1118923</v>
      </c>
      <c r="D45" s="32">
        <v>21071</v>
      </c>
      <c r="E45" s="73">
        <f t="shared" si="0"/>
        <v>0.81838437495108041</v>
      </c>
      <c r="F45" s="32">
        <f>SUM(一般接種!E44+一般接種!H44+一般接種!K44+一般接種!N44+医療従事者等!D42)</f>
        <v>1107912</v>
      </c>
      <c r="G45" s="32">
        <v>19802</v>
      </c>
      <c r="H45" s="73">
        <f t="shared" si="7"/>
        <v>0.81112228445001699</v>
      </c>
      <c r="I45" s="29">
        <f t="shared" si="9"/>
        <v>901018</v>
      </c>
      <c r="J45" s="32">
        <v>40</v>
      </c>
      <c r="K45" s="73">
        <f t="shared" si="10"/>
        <v>0.67162633704240149</v>
      </c>
      <c r="L45" s="67">
        <v>12493</v>
      </c>
      <c r="M45" s="67">
        <v>59392</v>
      </c>
      <c r="N45" s="67">
        <v>280615</v>
      </c>
      <c r="O45" s="67">
        <v>272871</v>
      </c>
      <c r="P45" s="67">
        <v>142727</v>
      </c>
      <c r="Q45" s="67">
        <v>71821</v>
      </c>
      <c r="R45" s="67">
        <v>28070</v>
      </c>
      <c r="S45" s="67">
        <v>15518</v>
      </c>
      <c r="T45" s="67">
        <v>13253</v>
      </c>
      <c r="U45" s="67">
        <v>4258</v>
      </c>
      <c r="V45" s="67">
        <f t="shared" si="11"/>
        <v>408873</v>
      </c>
      <c r="W45" s="68">
        <f t="shared" si="8"/>
        <v>0.30479087758584317</v>
      </c>
      <c r="X45" s="67">
        <v>214</v>
      </c>
      <c r="Y45" s="67">
        <v>6050</v>
      </c>
      <c r="Z45" s="67">
        <v>167724</v>
      </c>
      <c r="AA45" s="67">
        <v>186057</v>
      </c>
      <c r="AB45" s="67">
        <v>48828</v>
      </c>
      <c r="AD45" s="59">
        <v>1341487</v>
      </c>
    </row>
    <row r="46" spans="1:30" x14ac:dyDescent="0.45">
      <c r="A46" s="31" t="s">
        <v>50</v>
      </c>
      <c r="B46" s="30">
        <f t="shared" si="12"/>
        <v>1779232</v>
      </c>
      <c r="C46" s="32">
        <f>SUM(一般接種!D45+一般接種!G45+一般接種!J45+一般接種!M45+医療従事者等!C43)</f>
        <v>567891</v>
      </c>
      <c r="D46" s="32">
        <v>8968</v>
      </c>
      <c r="E46" s="73">
        <f t="shared" si="0"/>
        <v>0.80661166327766132</v>
      </c>
      <c r="F46" s="32">
        <f>SUM(一般接種!E45+一般接種!H45+一般接種!K45+一般接種!N45+医療従事者等!D43)</f>
        <v>560570</v>
      </c>
      <c r="G46" s="32">
        <v>8455</v>
      </c>
      <c r="H46" s="73">
        <f t="shared" si="7"/>
        <v>0.79678667449817941</v>
      </c>
      <c r="I46" s="29">
        <f t="shared" si="9"/>
        <v>448791</v>
      </c>
      <c r="J46" s="32">
        <v>16</v>
      </c>
      <c r="K46" s="73">
        <f t="shared" si="10"/>
        <v>0.64765119558048678</v>
      </c>
      <c r="L46" s="67">
        <v>10607</v>
      </c>
      <c r="M46" s="67">
        <v>33567</v>
      </c>
      <c r="N46" s="67">
        <v>141052</v>
      </c>
      <c r="O46" s="67">
        <v>125492</v>
      </c>
      <c r="P46" s="67">
        <v>73424</v>
      </c>
      <c r="Q46" s="67">
        <v>36106</v>
      </c>
      <c r="R46" s="67">
        <v>13305</v>
      </c>
      <c r="S46" s="67">
        <v>6370</v>
      </c>
      <c r="T46" s="67">
        <v>6633</v>
      </c>
      <c r="U46" s="67">
        <v>2235</v>
      </c>
      <c r="V46" s="67">
        <f t="shared" si="11"/>
        <v>201980</v>
      </c>
      <c r="W46" s="68">
        <f t="shared" si="8"/>
        <v>0.29148813655695333</v>
      </c>
      <c r="X46" s="67">
        <v>167</v>
      </c>
      <c r="Y46" s="67">
        <v>5522</v>
      </c>
      <c r="Z46" s="67">
        <v>74440</v>
      </c>
      <c r="AA46" s="67">
        <v>94306</v>
      </c>
      <c r="AB46" s="67">
        <v>27545</v>
      </c>
      <c r="AD46" s="59">
        <v>692927</v>
      </c>
    </row>
    <row r="47" spans="1:30" x14ac:dyDescent="0.45">
      <c r="A47" s="31" t="s">
        <v>51</v>
      </c>
      <c r="B47" s="30">
        <f t="shared" si="12"/>
        <v>12649282</v>
      </c>
      <c r="C47" s="32">
        <f>SUM(一般接種!D46+一般接種!G46+一般接種!J46+一般接種!M46+医療従事者等!C44)</f>
        <v>4150952</v>
      </c>
      <c r="D47" s="32">
        <v>52662</v>
      </c>
      <c r="E47" s="73">
        <f t="shared" si="0"/>
        <v>0.80226269836391495</v>
      </c>
      <c r="F47" s="32">
        <f>SUM(一般接種!E46+一般接種!H46+一般接種!K46+一般接種!N46+医療従事者等!D44)</f>
        <v>4069849</v>
      </c>
      <c r="G47" s="32">
        <v>49048</v>
      </c>
      <c r="H47" s="73">
        <f t="shared" si="7"/>
        <v>0.78709380249917094</v>
      </c>
      <c r="I47" s="29">
        <f t="shared" si="9"/>
        <v>3155135</v>
      </c>
      <c r="J47" s="32">
        <v>379</v>
      </c>
      <c r="K47" s="73">
        <f t="shared" si="10"/>
        <v>0.61756075368989283</v>
      </c>
      <c r="L47" s="67">
        <v>44142</v>
      </c>
      <c r="M47" s="67">
        <v>231106</v>
      </c>
      <c r="N47" s="67">
        <v>930976</v>
      </c>
      <c r="O47" s="67">
        <v>1025415</v>
      </c>
      <c r="P47" s="67">
        <v>491645</v>
      </c>
      <c r="Q47" s="67">
        <v>193821</v>
      </c>
      <c r="R47" s="67">
        <v>85814</v>
      </c>
      <c r="S47" s="67">
        <v>73337</v>
      </c>
      <c r="T47" s="67">
        <v>60995</v>
      </c>
      <c r="U47" s="67">
        <v>17884</v>
      </c>
      <c r="V47" s="67">
        <f t="shared" si="11"/>
        <v>1273346</v>
      </c>
      <c r="W47" s="68">
        <f t="shared" si="8"/>
        <v>0.2492644488093565</v>
      </c>
      <c r="X47" s="67">
        <v>99</v>
      </c>
      <c r="Y47" s="67">
        <v>39985</v>
      </c>
      <c r="Z47" s="67">
        <v>499097</v>
      </c>
      <c r="AA47" s="67">
        <v>577122</v>
      </c>
      <c r="AB47" s="67">
        <v>157043</v>
      </c>
      <c r="AD47" s="59">
        <v>5108414</v>
      </c>
    </row>
    <row r="48" spans="1:30" x14ac:dyDescent="0.45">
      <c r="A48" s="31" t="s">
        <v>52</v>
      </c>
      <c r="B48" s="30">
        <f t="shared" si="12"/>
        <v>2060044</v>
      </c>
      <c r="C48" s="32">
        <f>SUM(一般接種!D47+一般接種!G47+一般接種!J47+一般接種!M47+医療従事者等!C45)</f>
        <v>660180</v>
      </c>
      <c r="D48" s="32">
        <v>11540</v>
      </c>
      <c r="E48" s="73">
        <f t="shared" si="0"/>
        <v>0.79865249554279405</v>
      </c>
      <c r="F48" s="32">
        <f>SUM(一般接種!E47+一般接種!H47+一般接種!K47+一般接種!N47+医療従事者等!D45)</f>
        <v>652374</v>
      </c>
      <c r="G48" s="32">
        <v>10758</v>
      </c>
      <c r="H48" s="73">
        <f t="shared" si="7"/>
        <v>0.79000403857330015</v>
      </c>
      <c r="I48" s="29">
        <f t="shared" si="9"/>
        <v>513375</v>
      </c>
      <c r="J48" s="32">
        <v>11</v>
      </c>
      <c r="K48" s="73">
        <f t="shared" si="10"/>
        <v>0.63209089744978875</v>
      </c>
      <c r="L48" s="67">
        <v>8420</v>
      </c>
      <c r="M48" s="67">
        <v>56695</v>
      </c>
      <c r="N48" s="67">
        <v>165991</v>
      </c>
      <c r="O48" s="67">
        <v>147301</v>
      </c>
      <c r="P48" s="67">
        <v>63398</v>
      </c>
      <c r="Q48" s="67">
        <v>32450</v>
      </c>
      <c r="R48" s="67">
        <v>15381</v>
      </c>
      <c r="S48" s="67">
        <v>10215</v>
      </c>
      <c r="T48" s="67">
        <v>10224</v>
      </c>
      <c r="U48" s="67">
        <v>3300</v>
      </c>
      <c r="V48" s="67">
        <f t="shared" si="11"/>
        <v>234115</v>
      </c>
      <c r="W48" s="68">
        <f t="shared" si="8"/>
        <v>0.28825932565676066</v>
      </c>
      <c r="X48" s="67">
        <v>42</v>
      </c>
      <c r="Y48" s="67">
        <v>6139</v>
      </c>
      <c r="Z48" s="67">
        <v>83740</v>
      </c>
      <c r="AA48" s="67">
        <v>110748</v>
      </c>
      <c r="AB48" s="67">
        <v>33446</v>
      </c>
      <c r="AD48" s="59">
        <v>812168</v>
      </c>
    </row>
    <row r="49" spans="1:30" x14ac:dyDescent="0.45">
      <c r="A49" s="31" t="s">
        <v>53</v>
      </c>
      <c r="B49" s="30">
        <f t="shared" si="12"/>
        <v>3498058</v>
      </c>
      <c r="C49" s="32">
        <f>SUM(一般接種!D48+一般接種!G48+一般接種!J48+一般接種!M48+医療従事者等!C46)</f>
        <v>1106189</v>
      </c>
      <c r="D49" s="32">
        <v>18141</v>
      </c>
      <c r="E49" s="73">
        <f t="shared" si="0"/>
        <v>0.82430064433526651</v>
      </c>
      <c r="F49" s="32">
        <f>SUM(一般接種!E48+一般接種!H48+一般接種!K48+一般接種!N48+医療従事者等!D46)</f>
        <v>1090281</v>
      </c>
      <c r="G49" s="32">
        <v>16944</v>
      </c>
      <c r="H49" s="73">
        <f t="shared" si="7"/>
        <v>0.81315565185440519</v>
      </c>
      <c r="I49" s="29">
        <f t="shared" si="9"/>
        <v>907263</v>
      </c>
      <c r="J49" s="32">
        <v>11</v>
      </c>
      <c r="K49" s="73">
        <f t="shared" si="10"/>
        <v>0.68733034588038322</v>
      </c>
      <c r="L49" s="67">
        <v>14908</v>
      </c>
      <c r="M49" s="67">
        <v>66039</v>
      </c>
      <c r="N49" s="67">
        <v>278252</v>
      </c>
      <c r="O49" s="67">
        <v>302689</v>
      </c>
      <c r="P49" s="67">
        <v>132888</v>
      </c>
      <c r="Q49" s="67">
        <v>52063</v>
      </c>
      <c r="R49" s="67">
        <v>25109</v>
      </c>
      <c r="S49" s="67">
        <v>16914</v>
      </c>
      <c r="T49" s="67">
        <v>14413</v>
      </c>
      <c r="U49" s="67">
        <v>3988</v>
      </c>
      <c r="V49" s="67">
        <f t="shared" si="11"/>
        <v>394325</v>
      </c>
      <c r="W49" s="68">
        <f t="shared" si="8"/>
        <v>0.29873898171542429</v>
      </c>
      <c r="X49" s="67">
        <v>97</v>
      </c>
      <c r="Y49" s="67">
        <v>7053</v>
      </c>
      <c r="Z49" s="67">
        <v>145984</v>
      </c>
      <c r="AA49" s="67">
        <v>191703</v>
      </c>
      <c r="AB49" s="67">
        <v>49488</v>
      </c>
      <c r="AD49" s="59">
        <v>1319965</v>
      </c>
    </row>
    <row r="50" spans="1:30" x14ac:dyDescent="0.45">
      <c r="A50" s="31" t="s">
        <v>54</v>
      </c>
      <c r="B50" s="30">
        <f t="shared" si="12"/>
        <v>4609686</v>
      </c>
      <c r="C50" s="32">
        <f>SUM(一般接種!D49+一般接種!G49+一般接種!J49+一般接種!M49+医療従事者等!C47)</f>
        <v>1466899</v>
      </c>
      <c r="D50" s="32">
        <v>22008</v>
      </c>
      <c r="E50" s="73">
        <f t="shared" si="0"/>
        <v>0.82691978616358686</v>
      </c>
      <c r="F50" s="32">
        <f>SUM(一般接種!E49+一般接種!H49+一般接種!K49+一般接種!N49+医療従事者等!D47)</f>
        <v>1450352</v>
      </c>
      <c r="G50" s="32">
        <v>20684</v>
      </c>
      <c r="H50" s="73">
        <f t="shared" si="7"/>
        <v>0.81820757195174088</v>
      </c>
      <c r="I50" s="29">
        <f t="shared" si="9"/>
        <v>1175401</v>
      </c>
      <c r="J50" s="32">
        <v>60</v>
      </c>
      <c r="K50" s="73">
        <f t="shared" si="10"/>
        <v>0.67265470432669061</v>
      </c>
      <c r="L50" s="67">
        <v>21320</v>
      </c>
      <c r="M50" s="67">
        <v>78211</v>
      </c>
      <c r="N50" s="67">
        <v>344538</v>
      </c>
      <c r="O50" s="67">
        <v>429800</v>
      </c>
      <c r="P50" s="67">
        <v>176809</v>
      </c>
      <c r="Q50" s="67">
        <v>66149</v>
      </c>
      <c r="R50" s="67">
        <v>22405</v>
      </c>
      <c r="S50" s="67">
        <v>15354</v>
      </c>
      <c r="T50" s="67">
        <v>15694</v>
      </c>
      <c r="U50" s="67">
        <v>5121</v>
      </c>
      <c r="V50" s="67">
        <f t="shared" si="11"/>
        <v>517034</v>
      </c>
      <c r="W50" s="68">
        <f t="shared" si="8"/>
        <v>0.29590165951570324</v>
      </c>
      <c r="X50" s="67">
        <v>152</v>
      </c>
      <c r="Y50" s="67">
        <v>11124</v>
      </c>
      <c r="Z50" s="67">
        <v>185986</v>
      </c>
      <c r="AA50" s="67">
        <v>250593</v>
      </c>
      <c r="AB50" s="67">
        <v>69179</v>
      </c>
      <c r="AD50" s="59">
        <v>1747317</v>
      </c>
    </row>
    <row r="51" spans="1:30" x14ac:dyDescent="0.45">
      <c r="A51" s="31" t="s">
        <v>55</v>
      </c>
      <c r="B51" s="30">
        <f t="shared" si="12"/>
        <v>2917553</v>
      </c>
      <c r="C51" s="32">
        <f>SUM(一般接種!D50+一般接種!G50+一般接種!J50+一般接種!M50+医療従事者等!C48)</f>
        <v>929773</v>
      </c>
      <c r="D51" s="32">
        <v>15230</v>
      </c>
      <c r="E51" s="73">
        <f t="shared" si="0"/>
        <v>0.80853872227713408</v>
      </c>
      <c r="F51" s="32">
        <f>SUM(一般接種!E50+一般接種!H50+一般接種!K50+一般接種!N50+医療従事者等!D48)</f>
        <v>914573</v>
      </c>
      <c r="G51" s="32">
        <v>14411</v>
      </c>
      <c r="H51" s="73">
        <f t="shared" si="7"/>
        <v>0.79582461767508972</v>
      </c>
      <c r="I51" s="29">
        <f t="shared" si="9"/>
        <v>745642</v>
      </c>
      <c r="J51" s="32">
        <v>117</v>
      </c>
      <c r="K51" s="73">
        <f t="shared" si="10"/>
        <v>0.65911152447250743</v>
      </c>
      <c r="L51" s="67">
        <v>19538</v>
      </c>
      <c r="M51" s="67">
        <v>50912</v>
      </c>
      <c r="N51" s="67">
        <v>216615</v>
      </c>
      <c r="O51" s="67">
        <v>219024</v>
      </c>
      <c r="P51" s="67">
        <v>116394</v>
      </c>
      <c r="Q51" s="67">
        <v>63463</v>
      </c>
      <c r="R51" s="67">
        <v>24947</v>
      </c>
      <c r="S51" s="67">
        <v>17684</v>
      </c>
      <c r="T51" s="67">
        <v>13433</v>
      </c>
      <c r="U51" s="67">
        <v>3632</v>
      </c>
      <c r="V51" s="67">
        <f t="shared" si="11"/>
        <v>327565</v>
      </c>
      <c r="W51" s="68">
        <f t="shared" si="8"/>
        <v>0.28959708462336864</v>
      </c>
      <c r="X51" s="67">
        <v>244</v>
      </c>
      <c r="Y51" s="67">
        <v>8489</v>
      </c>
      <c r="Z51" s="67">
        <v>113452</v>
      </c>
      <c r="AA51" s="67">
        <v>165142</v>
      </c>
      <c r="AB51" s="67">
        <v>40238</v>
      </c>
      <c r="AD51" s="59">
        <v>1131106</v>
      </c>
    </row>
    <row r="52" spans="1:30" x14ac:dyDescent="0.45">
      <c r="A52" s="31" t="s">
        <v>56</v>
      </c>
      <c r="B52" s="30">
        <f t="shared" si="12"/>
        <v>2732458</v>
      </c>
      <c r="C52" s="32">
        <f>SUM(一般接種!D51+一般接種!G51+一般接種!J51+一般接種!M51+医療従事者等!C49)</f>
        <v>875807</v>
      </c>
      <c r="D52" s="32">
        <v>21753</v>
      </c>
      <c r="E52" s="73">
        <f t="shared" si="0"/>
        <v>0.79211827228967069</v>
      </c>
      <c r="F52" s="32">
        <f>SUM(一般接種!E51+一般接種!H51+一般接種!K51+一般接種!N51+医療従事者等!D49)</f>
        <v>863696</v>
      </c>
      <c r="G52" s="32">
        <v>20786</v>
      </c>
      <c r="H52" s="73">
        <f t="shared" si="7"/>
        <v>0.78178243166788786</v>
      </c>
      <c r="I52" s="29">
        <f t="shared" si="9"/>
        <v>694970</v>
      </c>
      <c r="J52" s="32">
        <v>125</v>
      </c>
      <c r="K52" s="73">
        <f t="shared" si="10"/>
        <v>0.644455058941374</v>
      </c>
      <c r="L52" s="67">
        <v>10947</v>
      </c>
      <c r="M52" s="67">
        <v>46259</v>
      </c>
      <c r="N52" s="67">
        <v>186616</v>
      </c>
      <c r="O52" s="67">
        <v>215484</v>
      </c>
      <c r="P52" s="67">
        <v>122027</v>
      </c>
      <c r="Q52" s="67">
        <v>56996</v>
      </c>
      <c r="R52" s="67">
        <v>24116</v>
      </c>
      <c r="S52" s="67">
        <v>13772</v>
      </c>
      <c r="T52" s="67">
        <v>13271</v>
      </c>
      <c r="U52" s="67">
        <v>5482</v>
      </c>
      <c r="V52" s="67">
        <f t="shared" si="11"/>
        <v>297985</v>
      </c>
      <c r="W52" s="68">
        <f t="shared" si="8"/>
        <v>0.27637522143592502</v>
      </c>
      <c r="X52" s="67">
        <v>156</v>
      </c>
      <c r="Y52" s="67">
        <v>5657</v>
      </c>
      <c r="Z52" s="67">
        <v>93245</v>
      </c>
      <c r="AA52" s="67">
        <v>142656</v>
      </c>
      <c r="AB52" s="67">
        <v>56271</v>
      </c>
      <c r="AD52" s="59">
        <v>1078190</v>
      </c>
    </row>
    <row r="53" spans="1:30" x14ac:dyDescent="0.45">
      <c r="A53" s="31" t="s">
        <v>57</v>
      </c>
      <c r="B53" s="30">
        <f t="shared" si="12"/>
        <v>4151034</v>
      </c>
      <c r="C53" s="32">
        <f>SUM(一般接種!D52+一般接種!G52+一般接種!J52+一般接種!M52+医療従事者等!C50)</f>
        <v>1327965</v>
      </c>
      <c r="D53" s="32">
        <v>20212</v>
      </c>
      <c r="E53" s="73">
        <f t="shared" si="0"/>
        <v>0.81476841067099626</v>
      </c>
      <c r="F53" s="32">
        <f>SUM(一般接種!E52+一般接種!H52+一般接種!K52+一般接種!N52+医療従事者等!D50)</f>
        <v>1304367</v>
      </c>
      <c r="G53" s="32">
        <v>19008</v>
      </c>
      <c r="H53" s="73">
        <f t="shared" si="7"/>
        <v>0.80081629296332035</v>
      </c>
      <c r="I53" s="29">
        <f t="shared" si="9"/>
        <v>1065324</v>
      </c>
      <c r="J53" s="32">
        <v>65</v>
      </c>
      <c r="K53" s="73">
        <f t="shared" si="10"/>
        <v>0.66368754832370858</v>
      </c>
      <c r="L53" s="67">
        <v>17330</v>
      </c>
      <c r="M53" s="67">
        <v>70770</v>
      </c>
      <c r="N53" s="67">
        <v>342543</v>
      </c>
      <c r="O53" s="67">
        <v>302192</v>
      </c>
      <c r="P53" s="67">
        <v>172216</v>
      </c>
      <c r="Q53" s="67">
        <v>82529</v>
      </c>
      <c r="R53" s="67">
        <v>34350</v>
      </c>
      <c r="S53" s="67">
        <v>19390</v>
      </c>
      <c r="T53" s="67">
        <v>18863</v>
      </c>
      <c r="U53" s="67">
        <v>5141</v>
      </c>
      <c r="V53" s="67">
        <f t="shared" si="11"/>
        <v>453378</v>
      </c>
      <c r="W53" s="68">
        <f t="shared" si="8"/>
        <v>0.28246776913774618</v>
      </c>
      <c r="X53" s="67">
        <v>102</v>
      </c>
      <c r="Y53" s="67">
        <v>6583</v>
      </c>
      <c r="Z53" s="67">
        <v>170178</v>
      </c>
      <c r="AA53" s="67">
        <v>217427</v>
      </c>
      <c r="AB53" s="67">
        <v>59088</v>
      </c>
      <c r="AD53" s="59">
        <v>1605061</v>
      </c>
    </row>
    <row r="54" spans="1:30" x14ac:dyDescent="0.45">
      <c r="A54" s="31" t="s">
        <v>58</v>
      </c>
      <c r="B54" s="30">
        <f t="shared" si="12"/>
        <v>3063394</v>
      </c>
      <c r="C54" s="32">
        <f>SUM(一般接種!D53+一般接種!G53+一般接種!J53+一般接種!M53+医療従事者等!C51)</f>
        <v>1062898</v>
      </c>
      <c r="D54" s="32">
        <v>12928</v>
      </c>
      <c r="E54" s="73">
        <f t="shared" si="0"/>
        <v>0.70690008052158593</v>
      </c>
      <c r="F54" s="32">
        <f>SUM(一般接種!E53+一般接種!H53+一般接種!K53+一般接種!N53+医療従事者等!D51)</f>
        <v>1042089</v>
      </c>
      <c r="G54" s="32">
        <v>12047</v>
      </c>
      <c r="H54" s="73">
        <f t="shared" si="7"/>
        <v>0.69348340689792609</v>
      </c>
      <c r="I54" s="29">
        <f t="shared" si="9"/>
        <v>718554</v>
      </c>
      <c r="J54" s="32">
        <v>85</v>
      </c>
      <c r="K54" s="73">
        <f t="shared" si="10"/>
        <v>0.48371457656148592</v>
      </c>
      <c r="L54" s="67">
        <v>17379</v>
      </c>
      <c r="M54" s="67">
        <v>59009</v>
      </c>
      <c r="N54" s="67">
        <v>211456</v>
      </c>
      <c r="O54" s="67">
        <v>191552</v>
      </c>
      <c r="P54" s="67">
        <v>118257</v>
      </c>
      <c r="Q54" s="67">
        <v>58836</v>
      </c>
      <c r="R54" s="67">
        <v>25288</v>
      </c>
      <c r="S54" s="67">
        <v>16374</v>
      </c>
      <c r="T54" s="67">
        <v>15568</v>
      </c>
      <c r="U54" s="67">
        <v>4835</v>
      </c>
      <c r="V54" s="67">
        <f t="shared" si="11"/>
        <v>239853</v>
      </c>
      <c r="W54" s="68">
        <f t="shared" si="8"/>
        <v>0.16148280904534792</v>
      </c>
      <c r="X54" s="67">
        <v>14</v>
      </c>
      <c r="Y54" s="67">
        <v>6865</v>
      </c>
      <c r="Z54" s="67">
        <v>100515</v>
      </c>
      <c r="AA54" s="67">
        <v>104312</v>
      </c>
      <c r="AB54" s="67">
        <v>28147</v>
      </c>
      <c r="AD54" s="59">
        <v>1485316</v>
      </c>
    </row>
    <row r="55" spans="1:30" x14ac:dyDescent="0.45">
      <c r="A55" s="22"/>
      <c r="B55" s="23"/>
      <c r="C55" s="22"/>
      <c r="D55" s="22"/>
      <c r="E55" s="72"/>
      <c r="F55" s="22"/>
      <c r="G55" s="22"/>
      <c r="H55" s="72"/>
      <c r="I55" s="22"/>
      <c r="J55" s="22"/>
      <c r="K55" s="72"/>
      <c r="L55" s="22"/>
      <c r="M55" s="22"/>
      <c r="N55" s="22"/>
      <c r="O55" s="22"/>
      <c r="P55" s="22"/>
      <c r="Q55" s="22"/>
      <c r="R55" s="22"/>
    </row>
    <row r="56" spans="1:30" x14ac:dyDescent="0.45">
      <c r="A56" s="110" t="s">
        <v>109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22"/>
      <c r="N56" s="22"/>
      <c r="O56" s="22"/>
      <c r="P56" s="22"/>
      <c r="Q56" s="22"/>
      <c r="R56" s="22"/>
    </row>
    <row r="57" spans="1:30" x14ac:dyDescent="0.45">
      <c r="A57" s="22" t="s">
        <v>110</v>
      </c>
      <c r="B57" s="22"/>
      <c r="C57" s="22"/>
      <c r="D57" s="22"/>
      <c r="E57" s="72"/>
      <c r="F57" s="22"/>
      <c r="G57" s="22"/>
      <c r="H57" s="72"/>
      <c r="I57" s="22"/>
      <c r="J57" s="22"/>
      <c r="K57" s="72"/>
      <c r="L57" s="22"/>
      <c r="M57" s="22"/>
      <c r="N57" s="22"/>
      <c r="O57" s="22"/>
      <c r="P57" s="22"/>
      <c r="Q57" s="22"/>
      <c r="R57" s="22"/>
    </row>
    <row r="58" spans="1:30" x14ac:dyDescent="0.45">
      <c r="A58" s="22" t="s">
        <v>111</v>
      </c>
      <c r="B58" s="22"/>
      <c r="C58" s="22"/>
      <c r="D58" s="22"/>
      <c r="E58" s="72"/>
      <c r="F58" s="22"/>
      <c r="G58" s="22"/>
      <c r="H58" s="72"/>
      <c r="I58" s="22"/>
      <c r="J58" s="22"/>
      <c r="K58" s="72"/>
      <c r="L58" s="22"/>
      <c r="M58" s="22"/>
      <c r="N58" s="22"/>
      <c r="O58" s="22"/>
      <c r="P58" s="22"/>
      <c r="Q58" s="22"/>
      <c r="R58" s="22"/>
    </row>
    <row r="59" spans="1:30" x14ac:dyDescent="0.45">
      <c r="A59" s="24" t="s">
        <v>112</v>
      </c>
      <c r="B59" s="22"/>
      <c r="C59" s="22"/>
      <c r="D59" s="22"/>
      <c r="E59" s="72"/>
      <c r="F59" s="22"/>
      <c r="G59" s="22"/>
      <c r="H59" s="72"/>
      <c r="I59" s="22"/>
      <c r="J59" s="22"/>
      <c r="K59" s="72"/>
      <c r="L59" s="22"/>
      <c r="M59" s="22"/>
      <c r="N59" s="22"/>
      <c r="O59" s="22"/>
      <c r="P59" s="22"/>
      <c r="Q59" s="22"/>
      <c r="R59" s="22"/>
    </row>
    <row r="60" spans="1:30" x14ac:dyDescent="0.45">
      <c r="A60" s="110" t="s">
        <v>113</v>
      </c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49"/>
      <c r="P60" s="49"/>
      <c r="Q60" s="49"/>
      <c r="R60" s="49"/>
    </row>
    <row r="61" spans="1:30" x14ac:dyDescent="0.45">
      <c r="A61" s="77" t="s">
        <v>149</v>
      </c>
      <c r="B61" s="57"/>
      <c r="C61" s="57"/>
      <c r="D61" s="57"/>
      <c r="E61" s="74"/>
      <c r="F61" s="57"/>
      <c r="G61" s="57"/>
      <c r="H61" s="74"/>
      <c r="I61" s="57"/>
      <c r="J61" s="57"/>
      <c r="K61" s="74"/>
      <c r="L61" s="57"/>
      <c r="M61" s="57"/>
      <c r="N61" s="57"/>
      <c r="O61" s="57"/>
      <c r="P61" s="57"/>
      <c r="Q61" s="57"/>
      <c r="R61" s="57"/>
    </row>
    <row r="62" spans="1:30" x14ac:dyDescent="0.45">
      <c r="A62" s="24" t="s">
        <v>150</v>
      </c>
      <c r="B62" s="24"/>
      <c r="C62" s="24"/>
      <c r="D62" s="24"/>
      <c r="E62" s="71"/>
      <c r="F62" s="24"/>
      <c r="G62" s="24"/>
      <c r="H62" s="71"/>
      <c r="I62" s="24"/>
      <c r="J62" s="24"/>
      <c r="K62" s="71"/>
      <c r="L62" s="22"/>
      <c r="M62" s="22"/>
      <c r="N62" s="22"/>
      <c r="O62" s="22"/>
      <c r="P62" s="22"/>
      <c r="Q62" s="22"/>
      <c r="R62" s="22"/>
    </row>
  </sheetData>
  <mergeCells count="12">
    <mergeCell ref="Y2:AB2"/>
    <mergeCell ref="A56:L56"/>
    <mergeCell ref="A60:N60"/>
    <mergeCell ref="A3:A6"/>
    <mergeCell ref="B4:B6"/>
    <mergeCell ref="C4:E5"/>
    <mergeCell ref="F4:H5"/>
    <mergeCell ref="I5:K5"/>
    <mergeCell ref="I4:U4"/>
    <mergeCell ref="L6:U6"/>
    <mergeCell ref="B3:AB3"/>
    <mergeCell ref="V4:AB4"/>
  </mergeCells>
  <phoneticPr fontId="2"/>
  <pageMargins left="0.7" right="0.7" top="0.75" bottom="0.75" header="0.3" footer="0.3"/>
  <pageSetup paperSize="9" scale="2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zoomScaleNormal="100" workbookViewId="0">
      <selection activeCell="B6" sqref="B6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3" width="9" customWidth="1"/>
    <col min="14" max="14" width="8.59765625" bestFit="1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2.5" bestFit="1" customWidth="1"/>
  </cols>
  <sheetData>
    <row r="1" spans="1:23" x14ac:dyDescent="0.45">
      <c r="A1" s="22" t="s">
        <v>114</v>
      </c>
      <c r="B1" s="23"/>
      <c r="C1" s="24"/>
      <c r="D1" s="24"/>
    </row>
    <row r="2" spans="1:23" x14ac:dyDescent="0.45">
      <c r="B2"/>
      <c r="T2" s="138"/>
      <c r="U2" s="138"/>
      <c r="V2" s="153">
        <f>'進捗状況 (都道府県別)'!H3</f>
        <v>44825</v>
      </c>
      <c r="W2" s="153"/>
    </row>
    <row r="3" spans="1:23" ht="37.5" customHeight="1" x14ac:dyDescent="0.45">
      <c r="A3" s="139" t="s">
        <v>2</v>
      </c>
      <c r="B3" s="152" t="str">
        <f>_xlfn.CONCAT("接種回数
（",TEXT('進捗状況 (都道府県別)'!H3-1,"m月d日"),"まで）")</f>
        <v>接種回数
（9月20日まで）</v>
      </c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22"/>
      <c r="P3" s="135" t="str">
        <f>_xlfn.CONCAT("接種回数
（",TEXT('進捗状況 (都道府県別)'!H3-1,"m月d日"),"まで）","※4")</f>
        <v>接種回数
（9月20日まで）※4</v>
      </c>
      <c r="Q3" s="136"/>
      <c r="R3" s="136"/>
      <c r="S3" s="136"/>
      <c r="T3" s="136"/>
      <c r="U3" s="136"/>
      <c r="V3" s="136"/>
      <c r="W3" s="137"/>
    </row>
    <row r="4" spans="1:23" ht="18.75" customHeight="1" x14ac:dyDescent="0.45">
      <c r="A4" s="140"/>
      <c r="B4" s="142" t="s">
        <v>11</v>
      </c>
      <c r="C4" s="143" t="s">
        <v>115</v>
      </c>
      <c r="D4" s="143"/>
      <c r="E4" s="143"/>
      <c r="F4" s="144" t="s">
        <v>143</v>
      </c>
      <c r="G4" s="145"/>
      <c r="H4" s="146"/>
      <c r="I4" s="144" t="s">
        <v>116</v>
      </c>
      <c r="J4" s="145"/>
      <c r="K4" s="146"/>
      <c r="L4" s="149" t="s">
        <v>117</v>
      </c>
      <c r="M4" s="150"/>
      <c r="N4" s="151"/>
      <c r="P4" s="113" t="s">
        <v>118</v>
      </c>
      <c r="Q4" s="113"/>
      <c r="R4" s="147" t="s">
        <v>144</v>
      </c>
      <c r="S4" s="147"/>
      <c r="T4" s="148" t="s">
        <v>116</v>
      </c>
      <c r="U4" s="148"/>
      <c r="V4" s="134" t="s">
        <v>119</v>
      </c>
      <c r="W4" s="134"/>
    </row>
    <row r="5" spans="1:23" ht="36" x14ac:dyDescent="0.45">
      <c r="A5" s="141"/>
      <c r="B5" s="142"/>
      <c r="C5" s="34" t="s">
        <v>120</v>
      </c>
      <c r="D5" s="34" t="s">
        <v>91</v>
      </c>
      <c r="E5" s="34" t="s">
        <v>92</v>
      </c>
      <c r="F5" s="34" t="s">
        <v>120</v>
      </c>
      <c r="G5" s="34" t="s">
        <v>91</v>
      </c>
      <c r="H5" s="34" t="s">
        <v>92</v>
      </c>
      <c r="I5" s="34" t="s">
        <v>120</v>
      </c>
      <c r="J5" s="34" t="s">
        <v>91</v>
      </c>
      <c r="K5" s="34" t="s">
        <v>92</v>
      </c>
      <c r="L5" s="55" t="s">
        <v>120</v>
      </c>
      <c r="M5" s="55" t="s">
        <v>91</v>
      </c>
      <c r="N5" s="55" t="s">
        <v>92</v>
      </c>
      <c r="P5" s="35" t="s">
        <v>121</v>
      </c>
      <c r="Q5" s="35" t="s">
        <v>122</v>
      </c>
      <c r="R5" s="35" t="s">
        <v>123</v>
      </c>
      <c r="S5" s="35" t="s">
        <v>124</v>
      </c>
      <c r="T5" s="35" t="s">
        <v>123</v>
      </c>
      <c r="U5" s="35" t="s">
        <v>122</v>
      </c>
      <c r="V5" s="35" t="s">
        <v>125</v>
      </c>
      <c r="W5" s="35" t="s">
        <v>122</v>
      </c>
    </row>
    <row r="6" spans="1:23" x14ac:dyDescent="0.45">
      <c r="A6" s="28" t="s">
        <v>126</v>
      </c>
      <c r="B6" s="36">
        <f>SUM(B7:B53)</f>
        <v>194685693</v>
      </c>
      <c r="C6" s="36">
        <f>SUM(C7:C53)</f>
        <v>162128976</v>
      </c>
      <c r="D6" s="36">
        <f>SUM(D7:D53)</f>
        <v>81329338</v>
      </c>
      <c r="E6" s="37">
        <f>SUM(E7:E53)</f>
        <v>80799638</v>
      </c>
      <c r="F6" s="37">
        <f t="shared" ref="F6:T6" si="0">SUM(F7:F53)</f>
        <v>32381571</v>
      </c>
      <c r="G6" s="37">
        <f>SUM(G7:G53)</f>
        <v>16241830</v>
      </c>
      <c r="H6" s="37">
        <f t="shared" ref="H6:N6" si="1">SUM(H7:H53)</f>
        <v>16139741</v>
      </c>
      <c r="I6" s="37">
        <f>SUM(I7:I53)</f>
        <v>117789</v>
      </c>
      <c r="J6" s="37">
        <f t="shared" si="1"/>
        <v>58703</v>
      </c>
      <c r="K6" s="37">
        <f t="shared" si="1"/>
        <v>59086</v>
      </c>
      <c r="L6" s="56">
        <f>SUM(L7:L53)</f>
        <v>57357</v>
      </c>
      <c r="M6" s="56">
        <f t="shared" si="1"/>
        <v>32815</v>
      </c>
      <c r="N6" s="56">
        <f t="shared" si="1"/>
        <v>24542</v>
      </c>
      <c r="O6" s="38"/>
      <c r="P6" s="37">
        <f>SUM(P7:P53)</f>
        <v>212178690</v>
      </c>
      <c r="Q6" s="39">
        <f>C6/P6</f>
        <v>0.76411526529831997</v>
      </c>
      <c r="R6" s="37">
        <f t="shared" si="0"/>
        <v>212178690</v>
      </c>
      <c r="S6" s="40">
        <f>F6/R6</f>
        <v>0.15261462402279891</v>
      </c>
      <c r="T6" s="37">
        <f t="shared" si="0"/>
        <v>212178690</v>
      </c>
      <c r="U6" s="40">
        <f>I6/T6</f>
        <v>5.5514057514446903E-4</v>
      </c>
      <c r="V6" s="37">
        <f t="shared" ref="V6" si="2">SUM(V7:V53)</f>
        <v>212178690</v>
      </c>
      <c r="W6" s="40">
        <f>L6/V6</f>
        <v>2.7032403678239317E-4</v>
      </c>
    </row>
    <row r="7" spans="1:23" x14ac:dyDescent="0.45">
      <c r="A7" s="41" t="s">
        <v>12</v>
      </c>
      <c r="B7" s="36">
        <v>7987938</v>
      </c>
      <c r="C7" s="36">
        <v>6485500</v>
      </c>
      <c r="D7" s="36">
        <v>3253859</v>
      </c>
      <c r="E7" s="37">
        <v>3231641</v>
      </c>
      <c r="F7" s="42">
        <v>1498921</v>
      </c>
      <c r="G7" s="37">
        <v>751472</v>
      </c>
      <c r="H7" s="37">
        <v>747449</v>
      </c>
      <c r="I7" s="37">
        <v>871</v>
      </c>
      <c r="J7" s="37">
        <v>428</v>
      </c>
      <c r="K7" s="37">
        <v>443</v>
      </c>
      <c r="L7" s="56">
        <v>2646</v>
      </c>
      <c r="M7" s="56">
        <v>1457</v>
      </c>
      <c r="N7" s="56">
        <v>1189</v>
      </c>
      <c r="O7" s="38"/>
      <c r="P7" s="37">
        <v>8972400</v>
      </c>
      <c r="Q7" s="39">
        <v>0.72282778297891315</v>
      </c>
      <c r="R7" s="43">
        <v>8972400</v>
      </c>
      <c r="S7" s="39">
        <v>0.16705909232758237</v>
      </c>
      <c r="T7" s="37">
        <v>8972400</v>
      </c>
      <c r="U7" s="40">
        <v>9.7075475903883021E-5</v>
      </c>
      <c r="V7" s="37">
        <v>8972400</v>
      </c>
      <c r="W7" s="40">
        <v>2.9490437341179619E-4</v>
      </c>
    </row>
    <row r="8" spans="1:23" x14ac:dyDescent="0.45">
      <c r="A8" s="41" t="s">
        <v>13</v>
      </c>
      <c r="B8" s="36">
        <v>2056790</v>
      </c>
      <c r="C8" s="36">
        <v>1865060</v>
      </c>
      <c r="D8" s="36">
        <v>935003</v>
      </c>
      <c r="E8" s="37">
        <v>930057</v>
      </c>
      <c r="F8" s="42">
        <v>188723</v>
      </c>
      <c r="G8" s="37">
        <v>94822</v>
      </c>
      <c r="H8" s="37">
        <v>93901</v>
      </c>
      <c r="I8" s="37">
        <v>2428</v>
      </c>
      <c r="J8" s="37">
        <v>1217</v>
      </c>
      <c r="K8" s="37">
        <v>1211</v>
      </c>
      <c r="L8" s="56">
        <v>579</v>
      </c>
      <c r="M8" s="56">
        <v>349</v>
      </c>
      <c r="N8" s="56">
        <v>230</v>
      </c>
      <c r="O8" s="38"/>
      <c r="P8" s="37">
        <v>2115155</v>
      </c>
      <c r="Q8" s="39">
        <v>0.88176043836030926</v>
      </c>
      <c r="R8" s="43">
        <v>2115155</v>
      </c>
      <c r="S8" s="39">
        <v>8.9224193971600196E-2</v>
      </c>
      <c r="T8" s="37">
        <v>2115155</v>
      </c>
      <c r="U8" s="40">
        <v>1.147906418205758E-3</v>
      </c>
      <c r="V8" s="37">
        <v>2115155</v>
      </c>
      <c r="W8" s="40">
        <v>2.7373880401199911E-4</v>
      </c>
    </row>
    <row r="9" spans="1:23" x14ac:dyDescent="0.45">
      <c r="A9" s="41" t="s">
        <v>14</v>
      </c>
      <c r="B9" s="36">
        <v>1977477</v>
      </c>
      <c r="C9" s="36">
        <v>1732143</v>
      </c>
      <c r="D9" s="36">
        <v>868755</v>
      </c>
      <c r="E9" s="37">
        <v>863388</v>
      </c>
      <c r="F9" s="42">
        <v>245001</v>
      </c>
      <c r="G9" s="37">
        <v>122973</v>
      </c>
      <c r="H9" s="37">
        <v>122028</v>
      </c>
      <c r="I9" s="37">
        <v>99</v>
      </c>
      <c r="J9" s="37">
        <v>50</v>
      </c>
      <c r="K9" s="37">
        <v>49</v>
      </c>
      <c r="L9" s="56">
        <v>234</v>
      </c>
      <c r="M9" s="56">
        <v>159</v>
      </c>
      <c r="N9" s="56">
        <v>75</v>
      </c>
      <c r="O9" s="38"/>
      <c r="P9" s="37">
        <v>2109485</v>
      </c>
      <c r="Q9" s="39">
        <v>0.8211212689353089</v>
      </c>
      <c r="R9" s="43">
        <v>2109485</v>
      </c>
      <c r="S9" s="39">
        <v>0.11614256560250488</v>
      </c>
      <c r="T9" s="37">
        <v>2109485</v>
      </c>
      <c r="U9" s="40">
        <v>4.693088597453881E-5</v>
      </c>
      <c r="V9" s="37">
        <v>2109485</v>
      </c>
      <c r="W9" s="40">
        <v>1.1092754866709173E-4</v>
      </c>
    </row>
    <row r="10" spans="1:23" x14ac:dyDescent="0.45">
      <c r="A10" s="41" t="s">
        <v>15</v>
      </c>
      <c r="B10" s="36">
        <v>3574646</v>
      </c>
      <c r="C10" s="36">
        <v>2831711</v>
      </c>
      <c r="D10" s="36">
        <v>1420477</v>
      </c>
      <c r="E10" s="37">
        <v>1411234</v>
      </c>
      <c r="F10" s="42">
        <v>741935</v>
      </c>
      <c r="G10" s="37">
        <v>371874</v>
      </c>
      <c r="H10" s="37">
        <v>370061</v>
      </c>
      <c r="I10" s="37">
        <v>56</v>
      </c>
      <c r="J10" s="37">
        <v>20</v>
      </c>
      <c r="K10" s="37">
        <v>36</v>
      </c>
      <c r="L10" s="56">
        <v>944</v>
      </c>
      <c r="M10" s="56">
        <v>538</v>
      </c>
      <c r="N10" s="56">
        <v>406</v>
      </c>
      <c r="O10" s="38"/>
      <c r="P10" s="37">
        <v>4039105</v>
      </c>
      <c r="Q10" s="39">
        <v>0.70107387651472297</v>
      </c>
      <c r="R10" s="43">
        <v>4039105</v>
      </c>
      <c r="S10" s="39">
        <v>0.18368797047860849</v>
      </c>
      <c r="T10" s="37">
        <v>4039105</v>
      </c>
      <c r="U10" s="40">
        <v>1.3864457596422969E-5</v>
      </c>
      <c r="V10" s="37">
        <v>4039105</v>
      </c>
      <c r="W10" s="40">
        <v>2.337151423397015E-4</v>
      </c>
    </row>
    <row r="11" spans="1:23" x14ac:dyDescent="0.45">
      <c r="A11" s="41" t="s">
        <v>16</v>
      </c>
      <c r="B11" s="36">
        <v>1599277</v>
      </c>
      <c r="C11" s="36">
        <v>1502532</v>
      </c>
      <c r="D11" s="36">
        <v>752880</v>
      </c>
      <c r="E11" s="37">
        <v>749652</v>
      </c>
      <c r="F11" s="42">
        <v>96288</v>
      </c>
      <c r="G11" s="37">
        <v>48451</v>
      </c>
      <c r="H11" s="37">
        <v>47837</v>
      </c>
      <c r="I11" s="37">
        <v>67</v>
      </c>
      <c r="J11" s="37">
        <v>34</v>
      </c>
      <c r="K11" s="37">
        <v>33</v>
      </c>
      <c r="L11" s="56">
        <v>390</v>
      </c>
      <c r="M11" s="56">
        <v>214</v>
      </c>
      <c r="N11" s="56">
        <v>176</v>
      </c>
      <c r="O11" s="38"/>
      <c r="P11" s="37">
        <v>1614045</v>
      </c>
      <c r="Q11" s="39">
        <v>0.9309108482105517</v>
      </c>
      <c r="R11" s="43">
        <v>1614045</v>
      </c>
      <c r="S11" s="39">
        <v>5.9656329284499501E-2</v>
      </c>
      <c r="T11" s="37">
        <v>1614045</v>
      </c>
      <c r="U11" s="40">
        <v>4.1510614635899245E-5</v>
      </c>
      <c r="V11" s="37">
        <v>1614045</v>
      </c>
      <c r="W11" s="40">
        <v>2.416289508656822E-4</v>
      </c>
    </row>
    <row r="12" spans="1:23" x14ac:dyDescent="0.45">
      <c r="A12" s="41" t="s">
        <v>17</v>
      </c>
      <c r="B12" s="36">
        <v>1750584</v>
      </c>
      <c r="C12" s="36">
        <v>1671914</v>
      </c>
      <c r="D12" s="36">
        <v>838337</v>
      </c>
      <c r="E12" s="37">
        <v>833577</v>
      </c>
      <c r="F12" s="42">
        <v>78139</v>
      </c>
      <c r="G12" s="37">
        <v>39136</v>
      </c>
      <c r="H12" s="37">
        <v>39003</v>
      </c>
      <c r="I12" s="37">
        <v>161</v>
      </c>
      <c r="J12" s="37">
        <v>80</v>
      </c>
      <c r="K12" s="37">
        <v>81</v>
      </c>
      <c r="L12" s="56">
        <v>370</v>
      </c>
      <c r="M12" s="56">
        <v>251</v>
      </c>
      <c r="N12" s="56">
        <v>119</v>
      </c>
      <c r="O12" s="38"/>
      <c r="P12" s="37">
        <v>1801585</v>
      </c>
      <c r="Q12" s="39">
        <v>0.92802393447991627</v>
      </c>
      <c r="R12" s="43">
        <v>1801585</v>
      </c>
      <c r="S12" s="39">
        <v>4.337236377967179E-2</v>
      </c>
      <c r="T12" s="37">
        <v>1801585</v>
      </c>
      <c r="U12" s="40">
        <v>8.9365752934221816E-5</v>
      </c>
      <c r="V12" s="37">
        <v>1801585</v>
      </c>
      <c r="W12" s="40">
        <v>2.0537471171218677E-4</v>
      </c>
    </row>
    <row r="13" spans="1:23" x14ac:dyDescent="0.45">
      <c r="A13" s="41" t="s">
        <v>18</v>
      </c>
      <c r="B13" s="36">
        <v>2986393</v>
      </c>
      <c r="C13" s="36">
        <v>2776908</v>
      </c>
      <c r="D13" s="36">
        <v>1393206</v>
      </c>
      <c r="E13" s="37">
        <v>1383702</v>
      </c>
      <c r="F13" s="42">
        <v>208327</v>
      </c>
      <c r="G13" s="37">
        <v>104651</v>
      </c>
      <c r="H13" s="37">
        <v>103676</v>
      </c>
      <c r="I13" s="37">
        <v>254</v>
      </c>
      <c r="J13" s="37">
        <v>126</v>
      </c>
      <c r="K13" s="37">
        <v>128</v>
      </c>
      <c r="L13" s="56">
        <v>904</v>
      </c>
      <c r="M13" s="56">
        <v>537</v>
      </c>
      <c r="N13" s="56">
        <v>367</v>
      </c>
      <c r="O13" s="38"/>
      <c r="P13" s="37">
        <v>3100540</v>
      </c>
      <c r="Q13" s="39">
        <v>0.89562076283486103</v>
      </c>
      <c r="R13" s="43">
        <v>3100540</v>
      </c>
      <c r="S13" s="39">
        <v>6.7190553903513583E-2</v>
      </c>
      <c r="T13" s="37">
        <v>3100540</v>
      </c>
      <c r="U13" s="40">
        <v>8.1921213724060968E-5</v>
      </c>
      <c r="V13" s="37">
        <v>3100540</v>
      </c>
      <c r="W13" s="40">
        <v>2.9156211498642174E-4</v>
      </c>
    </row>
    <row r="14" spans="1:23" x14ac:dyDescent="0.45">
      <c r="A14" s="41" t="s">
        <v>19</v>
      </c>
      <c r="B14" s="36">
        <v>4670520</v>
      </c>
      <c r="C14" s="36">
        <v>3797264</v>
      </c>
      <c r="D14" s="36">
        <v>1904482</v>
      </c>
      <c r="E14" s="37">
        <v>1892782</v>
      </c>
      <c r="F14" s="42">
        <v>871632</v>
      </c>
      <c r="G14" s="37">
        <v>437239</v>
      </c>
      <c r="H14" s="37">
        <v>434393</v>
      </c>
      <c r="I14" s="37">
        <v>370</v>
      </c>
      <c r="J14" s="37">
        <v>176</v>
      </c>
      <c r="K14" s="37">
        <v>194</v>
      </c>
      <c r="L14" s="56">
        <v>1254</v>
      </c>
      <c r="M14" s="56">
        <v>736</v>
      </c>
      <c r="N14" s="56">
        <v>518</v>
      </c>
      <c r="O14" s="38"/>
      <c r="P14" s="37">
        <v>4965955</v>
      </c>
      <c r="Q14" s="39">
        <v>0.76465936562051007</v>
      </c>
      <c r="R14" s="43">
        <v>4965955</v>
      </c>
      <c r="S14" s="39">
        <v>0.17552152607101756</v>
      </c>
      <c r="T14" s="37">
        <v>4965955</v>
      </c>
      <c r="U14" s="40">
        <v>7.4507320344223814E-5</v>
      </c>
      <c r="V14" s="37">
        <v>4965955</v>
      </c>
      <c r="W14" s="40">
        <v>2.5251940462609911E-4</v>
      </c>
    </row>
    <row r="15" spans="1:23" x14ac:dyDescent="0.45">
      <c r="A15" s="44" t="s">
        <v>20</v>
      </c>
      <c r="B15" s="36">
        <v>3104603</v>
      </c>
      <c r="C15" s="36">
        <v>2719712</v>
      </c>
      <c r="D15" s="36">
        <v>1363871</v>
      </c>
      <c r="E15" s="37">
        <v>1355841</v>
      </c>
      <c r="F15" s="42">
        <v>382847</v>
      </c>
      <c r="G15" s="37">
        <v>192493</v>
      </c>
      <c r="H15" s="37">
        <v>190354</v>
      </c>
      <c r="I15" s="37">
        <v>837</v>
      </c>
      <c r="J15" s="37">
        <v>412</v>
      </c>
      <c r="K15" s="37">
        <v>425</v>
      </c>
      <c r="L15" s="56">
        <v>1207</v>
      </c>
      <c r="M15" s="56">
        <v>739</v>
      </c>
      <c r="N15" s="56">
        <v>468</v>
      </c>
      <c r="O15" s="38"/>
      <c r="P15" s="37">
        <v>3257980</v>
      </c>
      <c r="Q15" s="39">
        <v>0.83478474392107993</v>
      </c>
      <c r="R15" s="43">
        <v>3257980</v>
      </c>
      <c r="S15" s="39">
        <v>0.1175105433428075</v>
      </c>
      <c r="T15" s="37">
        <v>3257980</v>
      </c>
      <c r="U15" s="40">
        <v>2.569076544361844E-4</v>
      </c>
      <c r="V15" s="37">
        <v>3257980</v>
      </c>
      <c r="W15" s="40">
        <v>3.7047495687511894E-4</v>
      </c>
    </row>
    <row r="16" spans="1:23" x14ac:dyDescent="0.45">
      <c r="A16" s="41" t="s">
        <v>21</v>
      </c>
      <c r="B16" s="36">
        <v>3023388</v>
      </c>
      <c r="C16" s="36">
        <v>2170993</v>
      </c>
      <c r="D16" s="36">
        <v>1089358</v>
      </c>
      <c r="E16" s="37">
        <v>1081635</v>
      </c>
      <c r="F16" s="42">
        <v>851601</v>
      </c>
      <c r="G16" s="37">
        <v>427026</v>
      </c>
      <c r="H16" s="37">
        <v>424575</v>
      </c>
      <c r="I16" s="37">
        <v>226</v>
      </c>
      <c r="J16" s="37">
        <v>94</v>
      </c>
      <c r="K16" s="37">
        <v>132</v>
      </c>
      <c r="L16" s="56">
        <v>568</v>
      </c>
      <c r="M16" s="56">
        <v>344</v>
      </c>
      <c r="N16" s="56">
        <v>224</v>
      </c>
      <c r="O16" s="38"/>
      <c r="P16" s="37">
        <v>3398345</v>
      </c>
      <c r="Q16" s="39">
        <v>0.6388383168866022</v>
      </c>
      <c r="R16" s="43">
        <v>3398345</v>
      </c>
      <c r="S16" s="39">
        <v>0.25059286211376419</v>
      </c>
      <c r="T16" s="37">
        <v>3398345</v>
      </c>
      <c r="U16" s="40">
        <v>6.6502959528829474E-5</v>
      </c>
      <c r="V16" s="37">
        <v>3398345</v>
      </c>
      <c r="W16" s="40">
        <v>1.6714018147068646E-4</v>
      </c>
    </row>
    <row r="17" spans="1:23" x14ac:dyDescent="0.45">
      <c r="A17" s="41" t="s">
        <v>22</v>
      </c>
      <c r="B17" s="36">
        <v>11646953</v>
      </c>
      <c r="C17" s="36">
        <v>9944634</v>
      </c>
      <c r="D17" s="36">
        <v>4994661</v>
      </c>
      <c r="E17" s="37">
        <v>4949973</v>
      </c>
      <c r="F17" s="42">
        <v>1681544</v>
      </c>
      <c r="G17" s="37">
        <v>842327</v>
      </c>
      <c r="H17" s="37">
        <v>839217</v>
      </c>
      <c r="I17" s="37">
        <v>18124</v>
      </c>
      <c r="J17" s="37">
        <v>9062</v>
      </c>
      <c r="K17" s="37">
        <v>9062</v>
      </c>
      <c r="L17" s="56">
        <v>2651</v>
      </c>
      <c r="M17" s="56">
        <v>1437</v>
      </c>
      <c r="N17" s="56">
        <v>1214</v>
      </c>
      <c r="O17" s="38"/>
      <c r="P17" s="37">
        <v>11562970</v>
      </c>
      <c r="Q17" s="39">
        <v>0.86004149452951961</v>
      </c>
      <c r="R17" s="43">
        <v>11562970</v>
      </c>
      <c r="S17" s="39">
        <v>0.14542492110590965</v>
      </c>
      <c r="T17" s="37">
        <v>11562970</v>
      </c>
      <c r="U17" s="40">
        <v>1.5674173676832163E-3</v>
      </c>
      <c r="V17" s="37">
        <v>11562970</v>
      </c>
      <c r="W17" s="40">
        <v>2.2926635630811116E-4</v>
      </c>
    </row>
    <row r="18" spans="1:23" x14ac:dyDescent="0.45">
      <c r="A18" s="41" t="s">
        <v>23</v>
      </c>
      <c r="B18" s="36">
        <v>9951946</v>
      </c>
      <c r="C18" s="36">
        <v>8239874</v>
      </c>
      <c r="D18" s="36">
        <v>4134381</v>
      </c>
      <c r="E18" s="37">
        <v>4105493</v>
      </c>
      <c r="F18" s="42">
        <v>1708565</v>
      </c>
      <c r="G18" s="37">
        <v>856186</v>
      </c>
      <c r="H18" s="37">
        <v>852379</v>
      </c>
      <c r="I18" s="37">
        <v>828</v>
      </c>
      <c r="J18" s="37">
        <v>373</v>
      </c>
      <c r="K18" s="37">
        <v>455</v>
      </c>
      <c r="L18" s="56">
        <v>2679</v>
      </c>
      <c r="M18" s="56">
        <v>1544</v>
      </c>
      <c r="N18" s="56">
        <v>1135</v>
      </c>
      <c r="O18" s="38"/>
      <c r="P18" s="37">
        <v>9486405</v>
      </c>
      <c r="Q18" s="39">
        <v>0.8685981675882487</v>
      </c>
      <c r="R18" s="43">
        <v>9486405</v>
      </c>
      <c r="S18" s="39">
        <v>0.18010668952042422</v>
      </c>
      <c r="T18" s="37">
        <v>9486405</v>
      </c>
      <c r="U18" s="40">
        <v>8.728280101893183E-5</v>
      </c>
      <c r="V18" s="37">
        <v>9486405</v>
      </c>
      <c r="W18" s="40">
        <v>2.8240413518081927E-4</v>
      </c>
    </row>
    <row r="19" spans="1:23" x14ac:dyDescent="0.45">
      <c r="A19" s="41" t="s">
        <v>24</v>
      </c>
      <c r="B19" s="36">
        <v>21404286</v>
      </c>
      <c r="C19" s="36">
        <v>16010048</v>
      </c>
      <c r="D19" s="36">
        <v>8036257</v>
      </c>
      <c r="E19" s="37">
        <v>7973791</v>
      </c>
      <c r="F19" s="42">
        <v>5372352</v>
      </c>
      <c r="G19" s="37">
        <v>2694763</v>
      </c>
      <c r="H19" s="37">
        <v>2677589</v>
      </c>
      <c r="I19" s="37">
        <v>13691</v>
      </c>
      <c r="J19" s="37">
        <v>6794</v>
      </c>
      <c r="K19" s="37">
        <v>6897</v>
      </c>
      <c r="L19" s="56">
        <v>8195</v>
      </c>
      <c r="M19" s="56">
        <v>4601</v>
      </c>
      <c r="N19" s="56">
        <v>3594</v>
      </c>
      <c r="O19" s="38"/>
      <c r="P19" s="37">
        <v>27924960</v>
      </c>
      <c r="Q19" s="39">
        <v>0.57332393672184312</v>
      </c>
      <c r="R19" s="43">
        <v>27924960</v>
      </c>
      <c r="S19" s="39">
        <v>0.19238530690822833</v>
      </c>
      <c r="T19" s="37">
        <v>27924960</v>
      </c>
      <c r="U19" s="40">
        <v>4.9027823137436902E-4</v>
      </c>
      <c r="V19" s="37">
        <v>27924960</v>
      </c>
      <c r="W19" s="40">
        <v>2.93465057783431E-4</v>
      </c>
    </row>
    <row r="20" spans="1:23" x14ac:dyDescent="0.45">
      <c r="A20" s="41" t="s">
        <v>25</v>
      </c>
      <c r="B20" s="36">
        <v>14464752</v>
      </c>
      <c r="C20" s="36">
        <v>11109872</v>
      </c>
      <c r="D20" s="36">
        <v>5572821</v>
      </c>
      <c r="E20" s="37">
        <v>5537051</v>
      </c>
      <c r="F20" s="42">
        <v>3344313</v>
      </c>
      <c r="G20" s="37">
        <v>1675462</v>
      </c>
      <c r="H20" s="37">
        <v>1668851</v>
      </c>
      <c r="I20" s="37">
        <v>6128</v>
      </c>
      <c r="J20" s="37">
        <v>3054</v>
      </c>
      <c r="K20" s="37">
        <v>3074</v>
      </c>
      <c r="L20" s="56">
        <v>4439</v>
      </c>
      <c r="M20" s="56">
        <v>2474</v>
      </c>
      <c r="N20" s="56">
        <v>1965</v>
      </c>
      <c r="O20" s="38"/>
      <c r="P20" s="37">
        <v>13867485</v>
      </c>
      <c r="Q20" s="39">
        <v>0.80114541317333321</v>
      </c>
      <c r="R20" s="43">
        <v>13867485</v>
      </c>
      <c r="S20" s="39">
        <v>0.24116218622194291</v>
      </c>
      <c r="T20" s="37">
        <v>13867485</v>
      </c>
      <c r="U20" s="40">
        <v>4.4189699862664356E-4</v>
      </c>
      <c r="V20" s="37">
        <v>13867485</v>
      </c>
      <c r="W20" s="40">
        <v>3.201013017140455E-4</v>
      </c>
    </row>
    <row r="21" spans="1:23" x14ac:dyDescent="0.45">
      <c r="A21" s="41" t="s">
        <v>26</v>
      </c>
      <c r="B21" s="36">
        <v>3575732</v>
      </c>
      <c r="C21" s="36">
        <v>3002621</v>
      </c>
      <c r="D21" s="36">
        <v>1504880</v>
      </c>
      <c r="E21" s="37">
        <v>1497741</v>
      </c>
      <c r="F21" s="42">
        <v>571880</v>
      </c>
      <c r="G21" s="37">
        <v>286858</v>
      </c>
      <c r="H21" s="37">
        <v>285022</v>
      </c>
      <c r="I21" s="37">
        <v>77</v>
      </c>
      <c r="J21" s="37">
        <v>35</v>
      </c>
      <c r="K21" s="37">
        <v>42</v>
      </c>
      <c r="L21" s="56">
        <v>1154</v>
      </c>
      <c r="M21" s="56">
        <v>638</v>
      </c>
      <c r="N21" s="56">
        <v>516</v>
      </c>
      <c r="O21" s="38"/>
      <c r="P21" s="37">
        <v>3885425</v>
      </c>
      <c r="Q21" s="39">
        <v>0.7727908787326998</v>
      </c>
      <c r="R21" s="43">
        <v>3885425</v>
      </c>
      <c r="S21" s="39">
        <v>0.14718595777810664</v>
      </c>
      <c r="T21" s="37">
        <v>3885425</v>
      </c>
      <c r="U21" s="40">
        <v>1.9817651865626026E-5</v>
      </c>
      <c r="V21" s="37">
        <v>3885425</v>
      </c>
      <c r="W21" s="40">
        <v>2.970074058822394E-4</v>
      </c>
    </row>
    <row r="22" spans="1:23" x14ac:dyDescent="0.45">
      <c r="A22" s="41" t="s">
        <v>27</v>
      </c>
      <c r="B22" s="36">
        <v>1684682</v>
      </c>
      <c r="C22" s="36">
        <v>1497889</v>
      </c>
      <c r="D22" s="36">
        <v>750701</v>
      </c>
      <c r="E22" s="37">
        <v>747188</v>
      </c>
      <c r="F22" s="42">
        <v>186378</v>
      </c>
      <c r="G22" s="37">
        <v>93426</v>
      </c>
      <c r="H22" s="37">
        <v>92952</v>
      </c>
      <c r="I22" s="37">
        <v>215</v>
      </c>
      <c r="J22" s="37">
        <v>105</v>
      </c>
      <c r="K22" s="37">
        <v>110</v>
      </c>
      <c r="L22" s="56">
        <v>200</v>
      </c>
      <c r="M22" s="56">
        <v>109</v>
      </c>
      <c r="N22" s="56">
        <v>91</v>
      </c>
      <c r="O22" s="38"/>
      <c r="P22" s="37">
        <v>1790260</v>
      </c>
      <c r="Q22" s="39">
        <v>0.83668796711092241</v>
      </c>
      <c r="R22" s="43">
        <v>1790260</v>
      </c>
      <c r="S22" s="39">
        <v>0.10410666607085005</v>
      </c>
      <c r="T22" s="37">
        <v>1790260</v>
      </c>
      <c r="U22" s="40">
        <v>1.200942879805168E-4</v>
      </c>
      <c r="V22" s="37">
        <v>1790260</v>
      </c>
      <c r="W22" s="40">
        <v>1.1171561672606213E-4</v>
      </c>
    </row>
    <row r="23" spans="1:23" x14ac:dyDescent="0.45">
      <c r="A23" s="41" t="s">
        <v>28</v>
      </c>
      <c r="B23" s="36">
        <v>1744666</v>
      </c>
      <c r="C23" s="36">
        <v>1536982</v>
      </c>
      <c r="D23" s="36">
        <v>770515</v>
      </c>
      <c r="E23" s="37">
        <v>766467</v>
      </c>
      <c r="F23" s="42">
        <v>205989</v>
      </c>
      <c r="G23" s="37">
        <v>103349</v>
      </c>
      <c r="H23" s="37">
        <v>102640</v>
      </c>
      <c r="I23" s="37">
        <v>1011</v>
      </c>
      <c r="J23" s="37">
        <v>504</v>
      </c>
      <c r="K23" s="37">
        <v>507</v>
      </c>
      <c r="L23" s="56">
        <v>684</v>
      </c>
      <c r="M23" s="56">
        <v>410</v>
      </c>
      <c r="N23" s="56">
        <v>274</v>
      </c>
      <c r="O23" s="38"/>
      <c r="P23" s="37">
        <v>1851190</v>
      </c>
      <c r="Q23" s="39">
        <v>0.83026701743203024</v>
      </c>
      <c r="R23" s="43">
        <v>1851190</v>
      </c>
      <c r="S23" s="39">
        <v>0.11127382926657987</v>
      </c>
      <c r="T23" s="37">
        <v>1851190</v>
      </c>
      <c r="U23" s="40">
        <v>5.4613518871644731E-4</v>
      </c>
      <c r="V23" s="37">
        <v>1851190</v>
      </c>
      <c r="W23" s="40">
        <v>3.6949205646097914E-4</v>
      </c>
    </row>
    <row r="24" spans="1:23" x14ac:dyDescent="0.45">
      <c r="A24" s="41" t="s">
        <v>29</v>
      </c>
      <c r="B24" s="36">
        <v>1199808</v>
      </c>
      <c r="C24" s="36">
        <v>1055952</v>
      </c>
      <c r="D24" s="36">
        <v>529614</v>
      </c>
      <c r="E24" s="37">
        <v>526338</v>
      </c>
      <c r="F24" s="42">
        <v>143057</v>
      </c>
      <c r="G24" s="37">
        <v>71754</v>
      </c>
      <c r="H24" s="37">
        <v>71303</v>
      </c>
      <c r="I24" s="37">
        <v>67</v>
      </c>
      <c r="J24" s="37">
        <v>22</v>
      </c>
      <c r="K24" s="37">
        <v>45</v>
      </c>
      <c r="L24" s="56">
        <v>732</v>
      </c>
      <c r="M24" s="56">
        <v>402</v>
      </c>
      <c r="N24" s="56">
        <v>330</v>
      </c>
      <c r="O24" s="38"/>
      <c r="P24" s="37">
        <v>1279240</v>
      </c>
      <c r="Q24" s="39">
        <v>0.82545261248866519</v>
      </c>
      <c r="R24" s="43">
        <v>1279240</v>
      </c>
      <c r="S24" s="39">
        <v>0.11182968012257277</v>
      </c>
      <c r="T24" s="37">
        <v>1279240</v>
      </c>
      <c r="U24" s="40">
        <v>5.2374847565742163E-5</v>
      </c>
      <c r="V24" s="37">
        <v>1279240</v>
      </c>
      <c r="W24" s="40">
        <v>5.7221475250930241E-4</v>
      </c>
    </row>
    <row r="25" spans="1:23" x14ac:dyDescent="0.45">
      <c r="A25" s="41" t="s">
        <v>30</v>
      </c>
      <c r="B25" s="36">
        <v>1280951</v>
      </c>
      <c r="C25" s="36">
        <v>1129835</v>
      </c>
      <c r="D25" s="36">
        <v>566459</v>
      </c>
      <c r="E25" s="37">
        <v>563376</v>
      </c>
      <c r="F25" s="42">
        <v>150593</v>
      </c>
      <c r="G25" s="37">
        <v>75589</v>
      </c>
      <c r="H25" s="37">
        <v>75004</v>
      </c>
      <c r="I25" s="37">
        <v>32</v>
      </c>
      <c r="J25" s="37">
        <v>12</v>
      </c>
      <c r="K25" s="37">
        <v>20</v>
      </c>
      <c r="L25" s="56">
        <v>491</v>
      </c>
      <c r="M25" s="56">
        <v>288</v>
      </c>
      <c r="N25" s="56">
        <v>203</v>
      </c>
      <c r="O25" s="38"/>
      <c r="P25" s="37">
        <v>1416750</v>
      </c>
      <c r="Q25" s="39">
        <v>0.79748367743073934</v>
      </c>
      <c r="R25" s="43">
        <v>1416750</v>
      </c>
      <c r="S25" s="39">
        <v>0.10629468854773248</v>
      </c>
      <c r="T25" s="37">
        <v>1416750</v>
      </c>
      <c r="U25" s="40">
        <v>2.2586906652549851E-5</v>
      </c>
      <c r="V25" s="37">
        <v>1416750</v>
      </c>
      <c r="W25" s="40">
        <v>3.4656784895006177E-4</v>
      </c>
    </row>
    <row r="26" spans="1:23" x14ac:dyDescent="0.45">
      <c r="A26" s="41" t="s">
        <v>31</v>
      </c>
      <c r="B26" s="36">
        <v>3260723</v>
      </c>
      <c r="C26" s="36">
        <v>2967975</v>
      </c>
      <c r="D26" s="36">
        <v>1488000</v>
      </c>
      <c r="E26" s="37">
        <v>1479975</v>
      </c>
      <c r="F26" s="42">
        <v>290828</v>
      </c>
      <c r="G26" s="37">
        <v>145933</v>
      </c>
      <c r="H26" s="37">
        <v>144895</v>
      </c>
      <c r="I26" s="37">
        <v>122</v>
      </c>
      <c r="J26" s="37">
        <v>55</v>
      </c>
      <c r="K26" s="37">
        <v>67</v>
      </c>
      <c r="L26" s="56">
        <v>1798</v>
      </c>
      <c r="M26" s="56">
        <v>982</v>
      </c>
      <c r="N26" s="56">
        <v>816</v>
      </c>
      <c r="O26" s="38"/>
      <c r="P26" s="37">
        <v>3460610</v>
      </c>
      <c r="Q26" s="39">
        <v>0.85764503945836135</v>
      </c>
      <c r="R26" s="43">
        <v>3460610</v>
      </c>
      <c r="S26" s="39">
        <v>8.4039519044330338E-2</v>
      </c>
      <c r="T26" s="37">
        <v>3460610</v>
      </c>
      <c r="U26" s="40">
        <v>3.525390032393133E-5</v>
      </c>
      <c r="V26" s="37">
        <v>3460610</v>
      </c>
      <c r="W26" s="40">
        <v>5.195615801838404E-4</v>
      </c>
    </row>
    <row r="27" spans="1:23" x14ac:dyDescent="0.45">
      <c r="A27" s="41" t="s">
        <v>32</v>
      </c>
      <c r="B27" s="36">
        <v>3133400</v>
      </c>
      <c r="C27" s="36">
        <v>2791569</v>
      </c>
      <c r="D27" s="36">
        <v>1398464</v>
      </c>
      <c r="E27" s="37">
        <v>1393105</v>
      </c>
      <c r="F27" s="42">
        <v>339227</v>
      </c>
      <c r="G27" s="37">
        <v>170754</v>
      </c>
      <c r="H27" s="37">
        <v>168473</v>
      </c>
      <c r="I27" s="37">
        <v>2139</v>
      </c>
      <c r="J27" s="37">
        <v>1065</v>
      </c>
      <c r="K27" s="37">
        <v>1074</v>
      </c>
      <c r="L27" s="56">
        <v>465</v>
      </c>
      <c r="M27" s="56">
        <v>285</v>
      </c>
      <c r="N27" s="56">
        <v>180</v>
      </c>
      <c r="O27" s="38"/>
      <c r="P27" s="37">
        <v>3328195</v>
      </c>
      <c r="Q27" s="39">
        <v>0.83876365417290755</v>
      </c>
      <c r="R27" s="43">
        <v>3328195</v>
      </c>
      <c r="S27" s="39">
        <v>0.10192521772312019</v>
      </c>
      <c r="T27" s="37">
        <v>3328195</v>
      </c>
      <c r="U27" s="40">
        <v>6.4269070772595956E-4</v>
      </c>
      <c r="V27" s="37">
        <v>3328195</v>
      </c>
      <c r="W27" s="40">
        <v>1.3971537124477383E-4</v>
      </c>
    </row>
    <row r="28" spans="1:23" x14ac:dyDescent="0.45">
      <c r="A28" s="41" t="s">
        <v>33</v>
      </c>
      <c r="B28" s="36">
        <v>5960180</v>
      </c>
      <c r="C28" s="36">
        <v>5173674</v>
      </c>
      <c r="D28" s="36">
        <v>2594597</v>
      </c>
      <c r="E28" s="37">
        <v>2579077</v>
      </c>
      <c r="F28" s="42">
        <v>783265</v>
      </c>
      <c r="G28" s="37">
        <v>392584</v>
      </c>
      <c r="H28" s="37">
        <v>390681</v>
      </c>
      <c r="I28" s="37">
        <v>205</v>
      </c>
      <c r="J28" s="37">
        <v>91</v>
      </c>
      <c r="K28" s="37">
        <v>114</v>
      </c>
      <c r="L28" s="56">
        <v>3036</v>
      </c>
      <c r="M28" s="56">
        <v>1720</v>
      </c>
      <c r="N28" s="56">
        <v>1316</v>
      </c>
      <c r="O28" s="38"/>
      <c r="P28" s="37">
        <v>6210540</v>
      </c>
      <c r="Q28" s="39">
        <v>0.83304736786173184</v>
      </c>
      <c r="R28" s="43">
        <v>6210540</v>
      </c>
      <c r="S28" s="39">
        <v>0.12611866278938708</v>
      </c>
      <c r="T28" s="37">
        <v>6210540</v>
      </c>
      <c r="U28" s="40">
        <v>3.300840184589424E-5</v>
      </c>
      <c r="V28" s="37">
        <v>6210540</v>
      </c>
      <c r="W28" s="40">
        <v>4.888463805079752E-4</v>
      </c>
    </row>
    <row r="29" spans="1:23" x14ac:dyDescent="0.45">
      <c r="A29" s="41" t="s">
        <v>34</v>
      </c>
      <c r="B29" s="36">
        <v>11285256</v>
      </c>
      <c r="C29" s="36">
        <v>8845115</v>
      </c>
      <c r="D29" s="36">
        <v>4435133</v>
      </c>
      <c r="E29" s="37">
        <v>4409982</v>
      </c>
      <c r="F29" s="42">
        <v>2437139</v>
      </c>
      <c r="G29" s="37">
        <v>1222302</v>
      </c>
      <c r="H29" s="37">
        <v>1214837</v>
      </c>
      <c r="I29" s="37">
        <v>751</v>
      </c>
      <c r="J29" s="37">
        <v>331</v>
      </c>
      <c r="K29" s="37">
        <v>420</v>
      </c>
      <c r="L29" s="56">
        <v>2251</v>
      </c>
      <c r="M29" s="56">
        <v>1295</v>
      </c>
      <c r="N29" s="56">
        <v>956</v>
      </c>
      <c r="O29" s="38"/>
      <c r="P29" s="37">
        <v>12849980</v>
      </c>
      <c r="Q29" s="39">
        <v>0.68833686900680002</v>
      </c>
      <c r="R29" s="43">
        <v>12849980</v>
      </c>
      <c r="S29" s="39">
        <v>0.18966091776018329</v>
      </c>
      <c r="T29" s="37">
        <v>12849980</v>
      </c>
      <c r="U29" s="40">
        <v>5.8443670729448608E-5</v>
      </c>
      <c r="V29" s="37">
        <v>12849980</v>
      </c>
      <c r="W29" s="40">
        <v>1.7517536992275474E-4</v>
      </c>
    </row>
    <row r="30" spans="1:23" x14ac:dyDescent="0.45">
      <c r="A30" s="41" t="s">
        <v>35</v>
      </c>
      <c r="B30" s="36">
        <v>2784775</v>
      </c>
      <c r="C30" s="36">
        <v>2512378</v>
      </c>
      <c r="D30" s="36">
        <v>1259306</v>
      </c>
      <c r="E30" s="37">
        <v>1253072</v>
      </c>
      <c r="F30" s="42">
        <v>271297</v>
      </c>
      <c r="G30" s="37">
        <v>136264</v>
      </c>
      <c r="H30" s="37">
        <v>135033</v>
      </c>
      <c r="I30" s="37">
        <v>469</v>
      </c>
      <c r="J30" s="37">
        <v>233</v>
      </c>
      <c r="K30" s="37">
        <v>236</v>
      </c>
      <c r="L30" s="56">
        <v>631</v>
      </c>
      <c r="M30" s="56">
        <v>365</v>
      </c>
      <c r="N30" s="56">
        <v>266</v>
      </c>
      <c r="O30" s="38"/>
      <c r="P30" s="37">
        <v>2915385</v>
      </c>
      <c r="Q30" s="39">
        <v>0.86176542720772731</v>
      </c>
      <c r="R30" s="43">
        <v>2915385</v>
      </c>
      <c r="S30" s="39">
        <v>9.3057006193007094E-2</v>
      </c>
      <c r="T30" s="37">
        <v>2915385</v>
      </c>
      <c r="U30" s="40">
        <v>1.6087069117800908E-4</v>
      </c>
      <c r="V30" s="37">
        <v>2915385</v>
      </c>
      <c r="W30" s="40">
        <v>2.1643796616913375E-4</v>
      </c>
    </row>
    <row r="31" spans="1:23" x14ac:dyDescent="0.45">
      <c r="A31" s="41" t="s">
        <v>36</v>
      </c>
      <c r="B31" s="36">
        <v>2190390</v>
      </c>
      <c r="C31" s="36">
        <v>1821022</v>
      </c>
      <c r="D31" s="36">
        <v>913664</v>
      </c>
      <c r="E31" s="37">
        <v>907358</v>
      </c>
      <c r="F31" s="42">
        <v>368998</v>
      </c>
      <c r="G31" s="37">
        <v>184881</v>
      </c>
      <c r="H31" s="37">
        <v>184117</v>
      </c>
      <c r="I31" s="37">
        <v>94</v>
      </c>
      <c r="J31" s="37">
        <v>41</v>
      </c>
      <c r="K31" s="37">
        <v>53</v>
      </c>
      <c r="L31" s="56">
        <v>276</v>
      </c>
      <c r="M31" s="56">
        <v>151</v>
      </c>
      <c r="N31" s="56">
        <v>125</v>
      </c>
      <c r="O31" s="38"/>
      <c r="P31" s="37">
        <v>2266650</v>
      </c>
      <c r="Q31" s="39">
        <v>0.80339796616151593</v>
      </c>
      <c r="R31" s="43">
        <v>2266650</v>
      </c>
      <c r="S31" s="39">
        <v>0.1627944323120023</v>
      </c>
      <c r="T31" s="37">
        <v>2266650</v>
      </c>
      <c r="U31" s="40">
        <v>4.1470893168332122E-5</v>
      </c>
      <c r="V31" s="37">
        <v>2266650</v>
      </c>
      <c r="W31" s="40">
        <v>1.2176560121765601E-4</v>
      </c>
    </row>
    <row r="32" spans="1:23" x14ac:dyDescent="0.45">
      <c r="A32" s="41" t="s">
        <v>37</v>
      </c>
      <c r="B32" s="36">
        <v>3780484</v>
      </c>
      <c r="C32" s="36">
        <v>3125574</v>
      </c>
      <c r="D32" s="36">
        <v>1566953</v>
      </c>
      <c r="E32" s="37">
        <v>1558621</v>
      </c>
      <c r="F32" s="42">
        <v>653382</v>
      </c>
      <c r="G32" s="37">
        <v>327873</v>
      </c>
      <c r="H32" s="37">
        <v>325509</v>
      </c>
      <c r="I32" s="37">
        <v>499</v>
      </c>
      <c r="J32" s="37">
        <v>250</v>
      </c>
      <c r="K32" s="37">
        <v>249</v>
      </c>
      <c r="L32" s="56">
        <v>1029</v>
      </c>
      <c r="M32" s="56">
        <v>555</v>
      </c>
      <c r="N32" s="56">
        <v>474</v>
      </c>
      <c r="O32" s="38"/>
      <c r="P32" s="37">
        <v>4135105</v>
      </c>
      <c r="Q32" s="39">
        <v>0.7558632731212388</v>
      </c>
      <c r="R32" s="43">
        <v>4135105</v>
      </c>
      <c r="S32" s="39">
        <v>0.15800856326501989</v>
      </c>
      <c r="T32" s="37">
        <v>4135105</v>
      </c>
      <c r="U32" s="40">
        <v>1.2067408203661092E-4</v>
      </c>
      <c r="V32" s="37">
        <v>4135105</v>
      </c>
      <c r="W32" s="40">
        <v>2.4884495073281091E-4</v>
      </c>
    </row>
    <row r="33" spans="1:23" x14ac:dyDescent="0.45">
      <c r="A33" s="41" t="s">
        <v>38</v>
      </c>
      <c r="B33" s="36">
        <v>12969913</v>
      </c>
      <c r="C33" s="36">
        <v>10023928</v>
      </c>
      <c r="D33" s="36">
        <v>5027025</v>
      </c>
      <c r="E33" s="37">
        <v>4996903</v>
      </c>
      <c r="F33" s="42">
        <v>2878492</v>
      </c>
      <c r="G33" s="37">
        <v>1442678</v>
      </c>
      <c r="H33" s="37">
        <v>1435814</v>
      </c>
      <c r="I33" s="37">
        <v>64032</v>
      </c>
      <c r="J33" s="37">
        <v>32168</v>
      </c>
      <c r="K33" s="37">
        <v>31864</v>
      </c>
      <c r="L33" s="56">
        <v>3461</v>
      </c>
      <c r="M33" s="56">
        <v>2003</v>
      </c>
      <c r="N33" s="56">
        <v>1458</v>
      </c>
      <c r="O33" s="38"/>
      <c r="P33" s="37">
        <v>15123775</v>
      </c>
      <c r="Q33" s="39">
        <v>0.6627927220551747</v>
      </c>
      <c r="R33" s="43">
        <v>15123775</v>
      </c>
      <c r="S33" s="39">
        <v>0.19032893573198489</v>
      </c>
      <c r="T33" s="37">
        <v>15123775</v>
      </c>
      <c r="U33" s="40">
        <v>4.2338635691155152E-3</v>
      </c>
      <c r="V33" s="37">
        <v>15123775</v>
      </c>
      <c r="W33" s="40">
        <v>2.2884498083315839E-4</v>
      </c>
    </row>
    <row r="34" spans="1:23" x14ac:dyDescent="0.45">
      <c r="A34" s="41" t="s">
        <v>39</v>
      </c>
      <c r="B34" s="36">
        <v>8339228</v>
      </c>
      <c r="C34" s="36">
        <v>6945134</v>
      </c>
      <c r="D34" s="36">
        <v>3481664</v>
      </c>
      <c r="E34" s="37">
        <v>3463470</v>
      </c>
      <c r="F34" s="42">
        <v>1391297</v>
      </c>
      <c r="G34" s="37">
        <v>698713</v>
      </c>
      <c r="H34" s="37">
        <v>692584</v>
      </c>
      <c r="I34" s="37">
        <v>1128</v>
      </c>
      <c r="J34" s="37">
        <v>548</v>
      </c>
      <c r="K34" s="37">
        <v>580</v>
      </c>
      <c r="L34" s="56">
        <v>1669</v>
      </c>
      <c r="M34" s="56">
        <v>906</v>
      </c>
      <c r="N34" s="56">
        <v>763</v>
      </c>
      <c r="O34" s="38"/>
      <c r="P34" s="37">
        <v>8760125</v>
      </c>
      <c r="Q34" s="39">
        <v>0.79281220302221711</v>
      </c>
      <c r="R34" s="43">
        <v>8760125</v>
      </c>
      <c r="S34" s="39">
        <v>0.15882159215764616</v>
      </c>
      <c r="T34" s="37">
        <v>8760125</v>
      </c>
      <c r="U34" s="40">
        <v>1.287652858834777E-4</v>
      </c>
      <c r="V34" s="37">
        <v>8760125</v>
      </c>
      <c r="W34" s="40">
        <v>1.9052239551376265E-4</v>
      </c>
    </row>
    <row r="35" spans="1:23" x14ac:dyDescent="0.45">
      <c r="A35" s="41" t="s">
        <v>40</v>
      </c>
      <c r="B35" s="36">
        <v>2045150</v>
      </c>
      <c r="C35" s="36">
        <v>1821896</v>
      </c>
      <c r="D35" s="36">
        <v>913424</v>
      </c>
      <c r="E35" s="37">
        <v>908472</v>
      </c>
      <c r="F35" s="42">
        <v>222514</v>
      </c>
      <c r="G35" s="37">
        <v>111512</v>
      </c>
      <c r="H35" s="37">
        <v>111002</v>
      </c>
      <c r="I35" s="37">
        <v>213</v>
      </c>
      <c r="J35" s="37">
        <v>93</v>
      </c>
      <c r="K35" s="37">
        <v>120</v>
      </c>
      <c r="L35" s="56">
        <v>527</v>
      </c>
      <c r="M35" s="56">
        <v>277</v>
      </c>
      <c r="N35" s="56">
        <v>250</v>
      </c>
      <c r="O35" s="38"/>
      <c r="P35" s="37">
        <v>2097730</v>
      </c>
      <c r="Q35" s="39">
        <v>0.86850833996748866</v>
      </c>
      <c r="R35" s="43">
        <v>2097730</v>
      </c>
      <c r="S35" s="39">
        <v>0.10607370824653316</v>
      </c>
      <c r="T35" s="37">
        <v>2097730</v>
      </c>
      <c r="U35" s="40">
        <v>1.0153832952763225E-4</v>
      </c>
      <c r="V35" s="37">
        <v>2097730</v>
      </c>
      <c r="W35" s="40">
        <v>2.5122394207071453E-4</v>
      </c>
    </row>
    <row r="36" spans="1:23" x14ac:dyDescent="0.45">
      <c r="A36" s="41" t="s">
        <v>41</v>
      </c>
      <c r="B36" s="36">
        <v>1392582</v>
      </c>
      <c r="C36" s="36">
        <v>1329581</v>
      </c>
      <c r="D36" s="36">
        <v>666445</v>
      </c>
      <c r="E36" s="37">
        <v>663136</v>
      </c>
      <c r="F36" s="42">
        <v>62613</v>
      </c>
      <c r="G36" s="37">
        <v>31386</v>
      </c>
      <c r="H36" s="37">
        <v>31227</v>
      </c>
      <c r="I36" s="37">
        <v>76</v>
      </c>
      <c r="J36" s="37">
        <v>39</v>
      </c>
      <c r="K36" s="37">
        <v>37</v>
      </c>
      <c r="L36" s="56">
        <v>312</v>
      </c>
      <c r="M36" s="56">
        <v>171</v>
      </c>
      <c r="N36" s="56">
        <v>141</v>
      </c>
      <c r="O36" s="38"/>
      <c r="P36" s="37">
        <v>1452335</v>
      </c>
      <c r="Q36" s="39">
        <v>0.91547817824400013</v>
      </c>
      <c r="R36" s="43">
        <v>1452335</v>
      </c>
      <c r="S36" s="39">
        <v>4.3111954197895111E-2</v>
      </c>
      <c r="T36" s="37">
        <v>1452335</v>
      </c>
      <c r="U36" s="40">
        <v>5.2329524524300526E-5</v>
      </c>
      <c r="V36" s="37">
        <v>1452335</v>
      </c>
      <c r="W36" s="40">
        <v>2.1482646909976003E-4</v>
      </c>
    </row>
    <row r="37" spans="1:23" x14ac:dyDescent="0.45">
      <c r="A37" s="41" t="s">
        <v>42</v>
      </c>
      <c r="B37" s="36">
        <v>822221</v>
      </c>
      <c r="C37" s="36">
        <v>721721</v>
      </c>
      <c r="D37" s="36">
        <v>361988</v>
      </c>
      <c r="E37" s="37">
        <v>359733</v>
      </c>
      <c r="F37" s="42">
        <v>100270</v>
      </c>
      <c r="G37" s="37">
        <v>50348</v>
      </c>
      <c r="H37" s="37">
        <v>49922</v>
      </c>
      <c r="I37" s="37">
        <v>63</v>
      </c>
      <c r="J37" s="37">
        <v>30</v>
      </c>
      <c r="K37" s="37">
        <v>33</v>
      </c>
      <c r="L37" s="56">
        <v>167</v>
      </c>
      <c r="M37" s="56">
        <v>96</v>
      </c>
      <c r="N37" s="56">
        <v>71</v>
      </c>
      <c r="O37" s="38"/>
      <c r="P37" s="37">
        <v>939120</v>
      </c>
      <c r="Q37" s="39">
        <v>0.76850775193798448</v>
      </c>
      <c r="R37" s="43">
        <v>939120</v>
      </c>
      <c r="S37" s="39">
        <v>0.10677016781667945</v>
      </c>
      <c r="T37" s="37">
        <v>939120</v>
      </c>
      <c r="U37" s="40">
        <v>6.7084078711985684E-5</v>
      </c>
      <c r="V37" s="37">
        <v>939120</v>
      </c>
      <c r="W37" s="40">
        <v>1.7782604991907318E-4</v>
      </c>
    </row>
    <row r="38" spans="1:23" x14ac:dyDescent="0.45">
      <c r="A38" s="41" t="s">
        <v>43</v>
      </c>
      <c r="B38" s="36">
        <v>1050093</v>
      </c>
      <c r="C38" s="36">
        <v>994316</v>
      </c>
      <c r="D38" s="36">
        <v>498513</v>
      </c>
      <c r="E38" s="37">
        <v>495803</v>
      </c>
      <c r="F38" s="42">
        <v>55503</v>
      </c>
      <c r="G38" s="37">
        <v>27835</v>
      </c>
      <c r="H38" s="37">
        <v>27668</v>
      </c>
      <c r="I38" s="37">
        <v>118</v>
      </c>
      <c r="J38" s="37">
        <v>54</v>
      </c>
      <c r="K38" s="37">
        <v>64</v>
      </c>
      <c r="L38" s="56">
        <v>156</v>
      </c>
      <c r="M38" s="56">
        <v>82</v>
      </c>
      <c r="N38" s="56">
        <v>74</v>
      </c>
      <c r="O38" s="38"/>
      <c r="P38" s="37">
        <v>1126490</v>
      </c>
      <c r="Q38" s="39">
        <v>0.8826674005095474</v>
      </c>
      <c r="R38" s="43">
        <v>1126490</v>
      </c>
      <c r="S38" s="39">
        <v>4.9270743637315907E-2</v>
      </c>
      <c r="T38" s="37">
        <v>1126490</v>
      </c>
      <c r="U38" s="40">
        <v>1.0475015313052047E-4</v>
      </c>
      <c r="V38" s="37">
        <v>1126490</v>
      </c>
      <c r="W38" s="40">
        <v>1.3848325329119654E-4</v>
      </c>
    </row>
    <row r="39" spans="1:23" x14ac:dyDescent="0.45">
      <c r="A39" s="41" t="s">
        <v>44</v>
      </c>
      <c r="B39" s="36">
        <v>2770580</v>
      </c>
      <c r="C39" s="36">
        <v>2435031</v>
      </c>
      <c r="D39" s="36">
        <v>1221485</v>
      </c>
      <c r="E39" s="37">
        <v>1213546</v>
      </c>
      <c r="F39" s="42">
        <v>334181</v>
      </c>
      <c r="G39" s="37">
        <v>167819</v>
      </c>
      <c r="H39" s="37">
        <v>166362</v>
      </c>
      <c r="I39" s="37">
        <v>310</v>
      </c>
      <c r="J39" s="37">
        <v>147</v>
      </c>
      <c r="K39" s="37">
        <v>163</v>
      </c>
      <c r="L39" s="56">
        <v>1058</v>
      </c>
      <c r="M39" s="56">
        <v>605</v>
      </c>
      <c r="N39" s="56">
        <v>453</v>
      </c>
      <c r="O39" s="38"/>
      <c r="P39" s="37">
        <v>3233220</v>
      </c>
      <c r="Q39" s="39">
        <v>0.75312876946202234</v>
      </c>
      <c r="R39" s="43">
        <v>3233220</v>
      </c>
      <c r="S39" s="39">
        <v>0.10335857133136625</v>
      </c>
      <c r="T39" s="37">
        <v>3233220</v>
      </c>
      <c r="U39" s="40">
        <v>9.5879649389772419E-5</v>
      </c>
      <c r="V39" s="37">
        <v>3233220</v>
      </c>
      <c r="W39" s="40">
        <v>3.2722796469154591E-4</v>
      </c>
    </row>
    <row r="40" spans="1:23" x14ac:dyDescent="0.45">
      <c r="A40" s="41" t="s">
        <v>45</v>
      </c>
      <c r="B40" s="36">
        <v>4162662</v>
      </c>
      <c r="C40" s="36">
        <v>3564820</v>
      </c>
      <c r="D40" s="36">
        <v>1787014</v>
      </c>
      <c r="E40" s="37">
        <v>1777806</v>
      </c>
      <c r="F40" s="42">
        <v>596050</v>
      </c>
      <c r="G40" s="37">
        <v>299154</v>
      </c>
      <c r="H40" s="37">
        <v>296896</v>
      </c>
      <c r="I40" s="37">
        <v>126</v>
      </c>
      <c r="J40" s="37">
        <v>58</v>
      </c>
      <c r="K40" s="37">
        <v>68</v>
      </c>
      <c r="L40" s="56">
        <v>1666</v>
      </c>
      <c r="M40" s="56">
        <v>1014</v>
      </c>
      <c r="N40" s="56">
        <v>652</v>
      </c>
      <c r="O40" s="38"/>
      <c r="P40" s="37">
        <v>4622410</v>
      </c>
      <c r="Q40" s="39">
        <v>0.77120376600085239</v>
      </c>
      <c r="R40" s="43">
        <v>4622410</v>
      </c>
      <c r="S40" s="39">
        <v>0.12894788649211125</v>
      </c>
      <c r="T40" s="37">
        <v>4622410</v>
      </c>
      <c r="U40" s="40">
        <v>2.7258508007727572E-5</v>
      </c>
      <c r="V40" s="37">
        <v>4622410</v>
      </c>
      <c r="W40" s="40">
        <v>3.6041805032439791E-4</v>
      </c>
    </row>
    <row r="41" spans="1:23" x14ac:dyDescent="0.45">
      <c r="A41" s="41" t="s">
        <v>46</v>
      </c>
      <c r="B41" s="36">
        <v>2045877</v>
      </c>
      <c r="C41" s="36">
        <v>1831689</v>
      </c>
      <c r="D41" s="36">
        <v>917945</v>
      </c>
      <c r="E41" s="37">
        <v>913744</v>
      </c>
      <c r="F41" s="42">
        <v>213386</v>
      </c>
      <c r="G41" s="37">
        <v>107159</v>
      </c>
      <c r="H41" s="37">
        <v>106227</v>
      </c>
      <c r="I41" s="37">
        <v>55</v>
      </c>
      <c r="J41" s="37">
        <v>29</v>
      </c>
      <c r="K41" s="37">
        <v>26</v>
      </c>
      <c r="L41" s="56">
        <v>747</v>
      </c>
      <c r="M41" s="56">
        <v>451</v>
      </c>
      <c r="N41" s="56">
        <v>296</v>
      </c>
      <c r="O41" s="38"/>
      <c r="P41" s="37">
        <v>2242465</v>
      </c>
      <c r="Q41" s="39">
        <v>0.81681943753860153</v>
      </c>
      <c r="R41" s="43">
        <v>2242465</v>
      </c>
      <c r="S41" s="39">
        <v>9.5156892080812849E-2</v>
      </c>
      <c r="T41" s="37">
        <v>2242465</v>
      </c>
      <c r="U41" s="40">
        <v>2.4526581239840979E-5</v>
      </c>
      <c r="V41" s="37">
        <v>2242465</v>
      </c>
      <c r="W41" s="40">
        <v>3.3311556702111294E-4</v>
      </c>
    </row>
    <row r="42" spans="1:23" x14ac:dyDescent="0.45">
      <c r="A42" s="41" t="s">
        <v>47</v>
      </c>
      <c r="B42" s="36">
        <v>1097146</v>
      </c>
      <c r="C42" s="36">
        <v>944130</v>
      </c>
      <c r="D42" s="36">
        <v>473343</v>
      </c>
      <c r="E42" s="37">
        <v>470787</v>
      </c>
      <c r="F42" s="42">
        <v>152382</v>
      </c>
      <c r="G42" s="37">
        <v>76416</v>
      </c>
      <c r="H42" s="37">
        <v>75966</v>
      </c>
      <c r="I42" s="37">
        <v>167</v>
      </c>
      <c r="J42" s="37">
        <v>79</v>
      </c>
      <c r="K42" s="37">
        <v>88</v>
      </c>
      <c r="L42" s="56">
        <v>467</v>
      </c>
      <c r="M42" s="56">
        <v>279</v>
      </c>
      <c r="N42" s="56">
        <v>188</v>
      </c>
      <c r="O42" s="38"/>
      <c r="P42" s="37">
        <v>1188335</v>
      </c>
      <c r="Q42" s="39">
        <v>0.79449818443452391</v>
      </c>
      <c r="R42" s="43">
        <v>1188335</v>
      </c>
      <c r="S42" s="39">
        <v>0.12823151720684825</v>
      </c>
      <c r="T42" s="37">
        <v>1188335</v>
      </c>
      <c r="U42" s="40">
        <v>1.4053276222613994E-4</v>
      </c>
      <c r="V42" s="37">
        <v>1188335</v>
      </c>
      <c r="W42" s="40">
        <v>3.9298682610543325E-4</v>
      </c>
    </row>
    <row r="43" spans="1:23" x14ac:dyDescent="0.45">
      <c r="A43" s="41" t="s">
        <v>48</v>
      </c>
      <c r="B43" s="36">
        <v>1452793</v>
      </c>
      <c r="C43" s="36">
        <v>1339848</v>
      </c>
      <c r="D43" s="36">
        <v>671716</v>
      </c>
      <c r="E43" s="37">
        <v>668132</v>
      </c>
      <c r="F43" s="42">
        <v>112405</v>
      </c>
      <c r="G43" s="37">
        <v>56316</v>
      </c>
      <c r="H43" s="37">
        <v>56089</v>
      </c>
      <c r="I43" s="37">
        <v>174</v>
      </c>
      <c r="J43" s="37">
        <v>85</v>
      </c>
      <c r="K43" s="37">
        <v>89</v>
      </c>
      <c r="L43" s="56">
        <v>366</v>
      </c>
      <c r="M43" s="56">
        <v>233</v>
      </c>
      <c r="N43" s="56">
        <v>133</v>
      </c>
      <c r="O43" s="38"/>
      <c r="P43" s="37">
        <v>1547350</v>
      </c>
      <c r="Q43" s="39">
        <v>0.86589847158044397</v>
      </c>
      <c r="R43" s="43">
        <v>1547350</v>
      </c>
      <c r="S43" s="39">
        <v>7.2643551879018969E-2</v>
      </c>
      <c r="T43" s="37">
        <v>1547350</v>
      </c>
      <c r="U43" s="40">
        <v>1.1245031828610205E-4</v>
      </c>
      <c r="V43" s="37">
        <v>1547350</v>
      </c>
      <c r="W43" s="40">
        <v>2.3653342811904223E-4</v>
      </c>
    </row>
    <row r="44" spans="1:23" x14ac:dyDescent="0.45">
      <c r="A44" s="41" t="s">
        <v>49</v>
      </c>
      <c r="B44" s="36">
        <v>2068030</v>
      </c>
      <c r="C44" s="36">
        <v>1933544</v>
      </c>
      <c r="D44" s="36">
        <v>969439</v>
      </c>
      <c r="E44" s="37">
        <v>964105</v>
      </c>
      <c r="F44" s="42">
        <v>133099</v>
      </c>
      <c r="G44" s="37">
        <v>66823</v>
      </c>
      <c r="H44" s="37">
        <v>66276</v>
      </c>
      <c r="I44" s="37">
        <v>56</v>
      </c>
      <c r="J44" s="37">
        <v>26</v>
      </c>
      <c r="K44" s="37">
        <v>30</v>
      </c>
      <c r="L44" s="56">
        <v>1331</v>
      </c>
      <c r="M44" s="56">
        <v>755</v>
      </c>
      <c r="N44" s="56">
        <v>576</v>
      </c>
      <c r="O44" s="38"/>
      <c r="P44" s="37">
        <v>2249170</v>
      </c>
      <c r="Q44" s="39">
        <v>0.85967001160428069</v>
      </c>
      <c r="R44" s="43">
        <v>2249170</v>
      </c>
      <c r="S44" s="39">
        <v>5.9176940827060646E-2</v>
      </c>
      <c r="T44" s="37">
        <v>2249170</v>
      </c>
      <c r="U44" s="40">
        <v>2.4898073511562043E-5</v>
      </c>
      <c r="V44" s="37">
        <v>2249170</v>
      </c>
      <c r="W44" s="40">
        <v>5.9177385435516211E-4</v>
      </c>
    </row>
    <row r="45" spans="1:23" x14ac:dyDescent="0.45">
      <c r="A45" s="41" t="s">
        <v>50</v>
      </c>
      <c r="B45" s="36">
        <v>1042381</v>
      </c>
      <c r="C45" s="36">
        <v>982329</v>
      </c>
      <c r="D45" s="36">
        <v>493324</v>
      </c>
      <c r="E45" s="37">
        <v>489005</v>
      </c>
      <c r="F45" s="42">
        <v>59221</v>
      </c>
      <c r="G45" s="37">
        <v>29818</v>
      </c>
      <c r="H45" s="37">
        <v>29403</v>
      </c>
      <c r="I45" s="37">
        <v>74</v>
      </c>
      <c r="J45" s="37">
        <v>33</v>
      </c>
      <c r="K45" s="37">
        <v>41</v>
      </c>
      <c r="L45" s="56">
        <v>757</v>
      </c>
      <c r="M45" s="56">
        <v>423</v>
      </c>
      <c r="N45" s="56">
        <v>334</v>
      </c>
      <c r="O45" s="38"/>
      <c r="P45" s="37">
        <v>1118365</v>
      </c>
      <c r="Q45" s="39">
        <v>0.87836171554009645</v>
      </c>
      <c r="R45" s="43">
        <v>1118365</v>
      </c>
      <c r="S45" s="39">
        <v>5.2953195066011545E-2</v>
      </c>
      <c r="T45" s="37">
        <v>1118365</v>
      </c>
      <c r="U45" s="40">
        <v>6.6168022067929523E-5</v>
      </c>
      <c r="V45" s="37">
        <v>1118365</v>
      </c>
      <c r="W45" s="40">
        <v>6.7688098250571148E-4</v>
      </c>
    </row>
    <row r="46" spans="1:23" x14ac:dyDescent="0.45">
      <c r="A46" s="41" t="s">
        <v>51</v>
      </c>
      <c r="B46" s="36">
        <v>7695867</v>
      </c>
      <c r="C46" s="36">
        <v>6713012</v>
      </c>
      <c r="D46" s="36">
        <v>3371403</v>
      </c>
      <c r="E46" s="37">
        <v>3341609</v>
      </c>
      <c r="F46" s="42">
        <v>981758</v>
      </c>
      <c r="G46" s="37">
        <v>494496</v>
      </c>
      <c r="H46" s="37">
        <v>487262</v>
      </c>
      <c r="I46" s="37">
        <v>212</v>
      </c>
      <c r="J46" s="37">
        <v>91</v>
      </c>
      <c r="K46" s="37">
        <v>121</v>
      </c>
      <c r="L46" s="56">
        <v>885</v>
      </c>
      <c r="M46" s="56">
        <v>606</v>
      </c>
      <c r="N46" s="56">
        <v>279</v>
      </c>
      <c r="O46" s="38"/>
      <c r="P46" s="37">
        <v>8121480</v>
      </c>
      <c r="Q46" s="39">
        <v>0.82657495924388169</v>
      </c>
      <c r="R46" s="43">
        <v>8121480</v>
      </c>
      <c r="S46" s="39">
        <v>0.12088412456842841</v>
      </c>
      <c r="T46" s="37">
        <v>8121480</v>
      </c>
      <c r="U46" s="40">
        <v>2.6103616582199303E-5</v>
      </c>
      <c r="V46" s="37">
        <v>8121480</v>
      </c>
      <c r="W46" s="40">
        <v>1.0897028620399237E-4</v>
      </c>
    </row>
    <row r="47" spans="1:23" x14ac:dyDescent="0.45">
      <c r="A47" s="41" t="s">
        <v>52</v>
      </c>
      <c r="B47" s="36">
        <v>1196508</v>
      </c>
      <c r="C47" s="36">
        <v>1112471</v>
      </c>
      <c r="D47" s="36">
        <v>557748</v>
      </c>
      <c r="E47" s="37">
        <v>554723</v>
      </c>
      <c r="F47" s="42">
        <v>83732</v>
      </c>
      <c r="G47" s="37">
        <v>42187</v>
      </c>
      <c r="H47" s="37">
        <v>41545</v>
      </c>
      <c r="I47" s="37">
        <v>16</v>
      </c>
      <c r="J47" s="37">
        <v>5</v>
      </c>
      <c r="K47" s="37">
        <v>11</v>
      </c>
      <c r="L47" s="56">
        <v>289</v>
      </c>
      <c r="M47" s="56">
        <v>155</v>
      </c>
      <c r="N47" s="56">
        <v>134</v>
      </c>
      <c r="O47" s="38"/>
      <c r="P47" s="37">
        <v>1287865</v>
      </c>
      <c r="Q47" s="39">
        <v>0.86381025961572055</v>
      </c>
      <c r="R47" s="43">
        <v>1287865</v>
      </c>
      <c r="S47" s="39">
        <v>6.5016131349170919E-2</v>
      </c>
      <c r="T47" s="37">
        <v>1287865</v>
      </c>
      <c r="U47" s="40">
        <v>1.2423662418032945E-5</v>
      </c>
      <c r="V47" s="37">
        <v>1287865</v>
      </c>
      <c r="W47" s="40">
        <v>2.2440240242572009E-4</v>
      </c>
    </row>
    <row r="48" spans="1:23" x14ac:dyDescent="0.45">
      <c r="A48" s="41" t="s">
        <v>53</v>
      </c>
      <c r="B48" s="36">
        <v>2045291</v>
      </c>
      <c r="C48" s="36">
        <v>1759703</v>
      </c>
      <c r="D48" s="36">
        <v>883057</v>
      </c>
      <c r="E48" s="37">
        <v>876646</v>
      </c>
      <c r="F48" s="42">
        <v>285149</v>
      </c>
      <c r="G48" s="37">
        <v>142880</v>
      </c>
      <c r="H48" s="37">
        <v>142269</v>
      </c>
      <c r="I48" s="37">
        <v>32</v>
      </c>
      <c r="J48" s="37">
        <v>13</v>
      </c>
      <c r="K48" s="37">
        <v>19</v>
      </c>
      <c r="L48" s="56">
        <v>407</v>
      </c>
      <c r="M48" s="56">
        <v>235</v>
      </c>
      <c r="N48" s="56">
        <v>172</v>
      </c>
      <c r="O48" s="38"/>
      <c r="P48" s="37">
        <v>2202900</v>
      </c>
      <c r="Q48" s="39">
        <v>0.79881202051840761</v>
      </c>
      <c r="R48" s="43">
        <v>2202900</v>
      </c>
      <c r="S48" s="39">
        <v>0.12944255299832039</v>
      </c>
      <c r="T48" s="37">
        <v>2202900</v>
      </c>
      <c r="U48" s="40">
        <v>1.4526306232693268E-5</v>
      </c>
      <c r="V48" s="37">
        <v>2202900</v>
      </c>
      <c r="W48" s="40">
        <v>1.8475645739706749E-4</v>
      </c>
    </row>
    <row r="49" spans="1:23" x14ac:dyDescent="0.45">
      <c r="A49" s="41" t="s">
        <v>54</v>
      </c>
      <c r="B49" s="36">
        <v>2683054</v>
      </c>
      <c r="C49" s="36">
        <v>2313467</v>
      </c>
      <c r="D49" s="36">
        <v>1160328</v>
      </c>
      <c r="E49" s="37">
        <v>1153139</v>
      </c>
      <c r="F49" s="42">
        <v>368563</v>
      </c>
      <c r="G49" s="37">
        <v>184917</v>
      </c>
      <c r="H49" s="37">
        <v>183646</v>
      </c>
      <c r="I49" s="37">
        <v>264</v>
      </c>
      <c r="J49" s="37">
        <v>132</v>
      </c>
      <c r="K49" s="37">
        <v>132</v>
      </c>
      <c r="L49" s="56">
        <v>760</v>
      </c>
      <c r="M49" s="56">
        <v>490</v>
      </c>
      <c r="N49" s="56">
        <v>270</v>
      </c>
      <c r="O49" s="38"/>
      <c r="P49" s="37">
        <v>2892275</v>
      </c>
      <c r="Q49" s="39">
        <v>0.79987795074811352</v>
      </c>
      <c r="R49" s="43">
        <v>2892275</v>
      </c>
      <c r="S49" s="39">
        <v>0.12743013717575266</v>
      </c>
      <c r="T49" s="37">
        <v>2892275</v>
      </c>
      <c r="U49" s="40">
        <v>9.1277627473182869E-5</v>
      </c>
      <c r="V49" s="37">
        <v>2892275</v>
      </c>
      <c r="W49" s="40">
        <v>2.6276892757431432E-4</v>
      </c>
    </row>
    <row r="50" spans="1:23" x14ac:dyDescent="0.45">
      <c r="A50" s="41" t="s">
        <v>55</v>
      </c>
      <c r="B50" s="36">
        <v>1705221</v>
      </c>
      <c r="C50" s="36">
        <v>1568562</v>
      </c>
      <c r="D50" s="36">
        <v>787280</v>
      </c>
      <c r="E50" s="37">
        <v>781282</v>
      </c>
      <c r="F50" s="42">
        <v>135992</v>
      </c>
      <c r="G50" s="37">
        <v>68230</v>
      </c>
      <c r="H50" s="37">
        <v>67762</v>
      </c>
      <c r="I50" s="37">
        <v>102</v>
      </c>
      <c r="J50" s="37">
        <v>42</v>
      </c>
      <c r="K50" s="37">
        <v>60</v>
      </c>
      <c r="L50" s="56">
        <v>565</v>
      </c>
      <c r="M50" s="56">
        <v>307</v>
      </c>
      <c r="N50" s="56">
        <v>258</v>
      </c>
      <c r="O50" s="38"/>
      <c r="P50" s="37">
        <v>1803885</v>
      </c>
      <c r="Q50" s="39">
        <v>0.86954656200367542</v>
      </c>
      <c r="R50" s="43">
        <v>1803885</v>
      </c>
      <c r="S50" s="39">
        <v>7.5388397819151437E-2</v>
      </c>
      <c r="T50" s="37">
        <v>1803885</v>
      </c>
      <c r="U50" s="40">
        <v>5.6544624518747039E-5</v>
      </c>
      <c r="V50" s="37">
        <v>1803885</v>
      </c>
      <c r="W50" s="40">
        <v>3.1321287110874584E-4</v>
      </c>
    </row>
    <row r="51" spans="1:23" x14ac:dyDescent="0.45">
      <c r="A51" s="41" t="s">
        <v>56</v>
      </c>
      <c r="B51" s="36">
        <v>1621701</v>
      </c>
      <c r="C51" s="36">
        <v>1557633</v>
      </c>
      <c r="D51" s="36">
        <v>781726</v>
      </c>
      <c r="E51" s="37">
        <v>775907</v>
      </c>
      <c r="F51" s="42">
        <v>63290</v>
      </c>
      <c r="G51" s="37">
        <v>31767</v>
      </c>
      <c r="H51" s="37">
        <v>31523</v>
      </c>
      <c r="I51" s="37">
        <v>27</v>
      </c>
      <c r="J51" s="37">
        <v>10</v>
      </c>
      <c r="K51" s="37">
        <v>17</v>
      </c>
      <c r="L51" s="56">
        <v>751</v>
      </c>
      <c r="M51" s="56">
        <v>418</v>
      </c>
      <c r="N51" s="56">
        <v>333</v>
      </c>
      <c r="O51" s="38"/>
      <c r="P51" s="37">
        <v>1682365</v>
      </c>
      <c r="Q51" s="39">
        <v>0.92585913282789412</v>
      </c>
      <c r="R51" s="43">
        <v>1682365</v>
      </c>
      <c r="S51" s="39">
        <v>3.7619660418517976E-2</v>
      </c>
      <c r="T51" s="37">
        <v>1682365</v>
      </c>
      <c r="U51" s="40">
        <v>1.6048836013588014E-5</v>
      </c>
      <c r="V51" s="37">
        <v>1682365</v>
      </c>
      <c r="W51" s="40">
        <v>4.4639540171128146E-4</v>
      </c>
    </row>
    <row r="52" spans="1:23" x14ac:dyDescent="0.45">
      <c r="A52" s="41" t="s">
        <v>57</v>
      </c>
      <c r="B52" s="36">
        <v>2427461</v>
      </c>
      <c r="C52" s="36">
        <v>2226578</v>
      </c>
      <c r="D52" s="36">
        <v>1117885</v>
      </c>
      <c r="E52" s="37">
        <v>1108693</v>
      </c>
      <c r="F52" s="42">
        <v>200084</v>
      </c>
      <c r="G52" s="37">
        <v>100481</v>
      </c>
      <c r="H52" s="37">
        <v>99603</v>
      </c>
      <c r="I52" s="37">
        <v>233</v>
      </c>
      <c r="J52" s="37">
        <v>115</v>
      </c>
      <c r="K52" s="37">
        <v>118</v>
      </c>
      <c r="L52" s="56">
        <v>566</v>
      </c>
      <c r="M52" s="56">
        <v>351</v>
      </c>
      <c r="N52" s="56">
        <v>215</v>
      </c>
      <c r="O52" s="38"/>
      <c r="P52" s="37">
        <v>2611560</v>
      </c>
      <c r="Q52" s="39">
        <v>0.85258542786686886</v>
      </c>
      <c r="R52" s="43">
        <v>2611560</v>
      </c>
      <c r="S52" s="39">
        <v>7.661474367810811E-2</v>
      </c>
      <c r="T52" s="37">
        <v>2611560</v>
      </c>
      <c r="U52" s="40">
        <v>8.9218704529093728E-5</v>
      </c>
      <c r="V52" s="37">
        <v>2611560</v>
      </c>
      <c r="W52" s="40">
        <v>2.1672869855565255E-4</v>
      </c>
    </row>
    <row r="53" spans="1:23" x14ac:dyDescent="0.45">
      <c r="A53" s="41" t="s">
        <v>58</v>
      </c>
      <c r="B53" s="36">
        <v>1971334</v>
      </c>
      <c r="C53" s="36">
        <v>1690832</v>
      </c>
      <c r="D53" s="36">
        <v>849952</v>
      </c>
      <c r="E53" s="37">
        <v>840880</v>
      </c>
      <c r="F53" s="42">
        <v>279369</v>
      </c>
      <c r="G53" s="37">
        <v>140453</v>
      </c>
      <c r="H53" s="37">
        <v>138916</v>
      </c>
      <c r="I53" s="37">
        <v>490</v>
      </c>
      <c r="J53" s="37">
        <v>242</v>
      </c>
      <c r="K53" s="37">
        <v>248</v>
      </c>
      <c r="L53" s="56">
        <v>643</v>
      </c>
      <c r="M53" s="56">
        <v>378</v>
      </c>
      <c r="N53" s="56">
        <v>265</v>
      </c>
      <c r="O53" s="38"/>
      <c r="P53" s="37">
        <v>2269725</v>
      </c>
      <c r="Q53" s="39">
        <v>0.74495015916025065</v>
      </c>
      <c r="R53" s="43">
        <v>2269725</v>
      </c>
      <c r="S53" s="39">
        <v>0.12308495522585335</v>
      </c>
      <c r="T53" s="37">
        <v>2269725</v>
      </c>
      <c r="U53" s="40">
        <v>2.1588518432849794E-4</v>
      </c>
      <c r="V53" s="37">
        <v>2269725</v>
      </c>
      <c r="W53" s="40">
        <v>2.8329423168004935E-4</v>
      </c>
    </row>
    <row r="55" spans="1:23" x14ac:dyDescent="0.45">
      <c r="A55" s="132" t="s">
        <v>127</v>
      </c>
      <c r="B55" s="132"/>
      <c r="C55" s="132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</row>
    <row r="56" spans="1:23" x14ac:dyDescent="0.45">
      <c r="A56" s="133" t="s">
        <v>157</v>
      </c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</row>
    <row r="57" spans="1:23" x14ac:dyDescent="0.45">
      <c r="A57" s="133" t="s">
        <v>128</v>
      </c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</row>
    <row r="58" spans="1:23" x14ac:dyDescent="0.45">
      <c r="A58" s="133" t="s">
        <v>129</v>
      </c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</row>
    <row r="59" spans="1:23" ht="18" customHeight="1" x14ac:dyDescent="0.45">
      <c r="A59" s="132" t="s">
        <v>130</v>
      </c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3" x14ac:dyDescent="0.45">
      <c r="A60" s="22" t="s">
        <v>131</v>
      </c>
    </row>
    <row r="61" spans="1:23" x14ac:dyDescent="0.45">
      <c r="A61" s="22" t="s">
        <v>132</v>
      </c>
    </row>
  </sheetData>
  <mergeCells count="19"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  <mergeCell ref="A59:S59"/>
    <mergeCell ref="A55:S55"/>
    <mergeCell ref="A56:S56"/>
    <mergeCell ref="A57:S57"/>
    <mergeCell ref="A58:S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F19" sqref="F19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133</v>
      </c>
    </row>
    <row r="2" spans="1:6" x14ac:dyDescent="0.45">
      <c r="D2" s="45" t="s">
        <v>134</v>
      </c>
    </row>
    <row r="3" spans="1:6" ht="36" x14ac:dyDescent="0.45">
      <c r="A3" s="41" t="s">
        <v>2</v>
      </c>
      <c r="B3" s="35" t="s">
        <v>135</v>
      </c>
      <c r="C3" s="46" t="s">
        <v>91</v>
      </c>
      <c r="D3" s="46" t="s">
        <v>92</v>
      </c>
      <c r="E3" s="24"/>
    </row>
    <row r="4" spans="1:6" x14ac:dyDescent="0.45">
      <c r="A4" s="28" t="s">
        <v>11</v>
      </c>
      <c r="B4" s="47">
        <f>SUM(B5:B51)</f>
        <v>12294115</v>
      </c>
      <c r="C4" s="47">
        <f t="shared" ref="C4:D4" si="0">SUM(C5:C51)</f>
        <v>6532164</v>
      </c>
      <c r="D4" s="47">
        <f t="shared" si="0"/>
        <v>5761951</v>
      </c>
      <c r="E4" s="48"/>
    </row>
    <row r="5" spans="1:6" x14ac:dyDescent="0.45">
      <c r="A5" s="41" t="s">
        <v>12</v>
      </c>
      <c r="B5" s="47">
        <f>SUM(C5:D5)</f>
        <v>622010</v>
      </c>
      <c r="C5" s="47">
        <v>329121</v>
      </c>
      <c r="D5" s="47">
        <v>292889</v>
      </c>
      <c r="E5" s="48"/>
    </row>
    <row r="6" spans="1:6" x14ac:dyDescent="0.45">
      <c r="A6" s="41" t="s">
        <v>13</v>
      </c>
      <c r="B6" s="47">
        <f t="shared" ref="B6:B51" si="1">SUM(C6:D6)</f>
        <v>127635</v>
      </c>
      <c r="C6" s="47">
        <v>67672</v>
      </c>
      <c r="D6" s="47">
        <v>59963</v>
      </c>
      <c r="E6" s="48"/>
    </row>
    <row r="7" spans="1:6" x14ac:dyDescent="0.45">
      <c r="A7" s="41" t="s">
        <v>14</v>
      </c>
      <c r="B7" s="47">
        <f t="shared" si="1"/>
        <v>136340</v>
      </c>
      <c r="C7" s="47">
        <v>72438</v>
      </c>
      <c r="D7" s="47">
        <v>63902</v>
      </c>
      <c r="E7" s="48"/>
    </row>
    <row r="8" spans="1:6" x14ac:dyDescent="0.45">
      <c r="A8" s="41" t="s">
        <v>15</v>
      </c>
      <c r="B8" s="47">
        <f t="shared" si="1"/>
        <v>279258</v>
      </c>
      <c r="C8" s="47">
        <v>151012</v>
      </c>
      <c r="D8" s="47">
        <v>128246</v>
      </c>
      <c r="E8" s="48"/>
    </row>
    <row r="9" spans="1:6" x14ac:dyDescent="0.45">
      <c r="A9" s="41" t="s">
        <v>16</v>
      </c>
      <c r="B9" s="47">
        <f t="shared" si="1"/>
        <v>109968</v>
      </c>
      <c r="C9" s="47">
        <v>57783</v>
      </c>
      <c r="D9" s="47">
        <v>52185</v>
      </c>
      <c r="E9" s="48"/>
    </row>
    <row r="10" spans="1:6" x14ac:dyDescent="0.45">
      <c r="A10" s="41" t="s">
        <v>17</v>
      </c>
      <c r="B10" s="47">
        <f t="shared" si="1"/>
        <v>114558</v>
      </c>
      <c r="C10" s="47">
        <v>59511</v>
      </c>
      <c r="D10" s="47">
        <v>55047</v>
      </c>
      <c r="E10" s="48"/>
    </row>
    <row r="11" spans="1:6" x14ac:dyDescent="0.45">
      <c r="A11" s="41" t="s">
        <v>18</v>
      </c>
      <c r="B11" s="47">
        <f t="shared" si="1"/>
        <v>202123</v>
      </c>
      <c r="C11" s="47">
        <v>105214</v>
      </c>
      <c r="D11" s="47">
        <v>96909</v>
      </c>
      <c r="E11" s="48"/>
    </row>
    <row r="12" spans="1:6" x14ac:dyDescent="0.45">
      <c r="A12" s="41" t="s">
        <v>19</v>
      </c>
      <c r="B12" s="47">
        <f t="shared" si="1"/>
        <v>272373</v>
      </c>
      <c r="C12" s="47">
        <v>145190</v>
      </c>
      <c r="D12" s="47">
        <v>127183</v>
      </c>
      <c r="E12" s="48"/>
      <c r="F12" s="1"/>
    </row>
    <row r="13" spans="1:6" x14ac:dyDescent="0.45">
      <c r="A13" s="44" t="s">
        <v>20</v>
      </c>
      <c r="B13" s="47">
        <f t="shared" si="1"/>
        <v>160736</v>
      </c>
      <c r="C13" s="47">
        <v>85170</v>
      </c>
      <c r="D13" s="47">
        <v>75566</v>
      </c>
      <c r="E13" s="24"/>
    </row>
    <row r="14" spans="1:6" x14ac:dyDescent="0.45">
      <c r="A14" s="41" t="s">
        <v>21</v>
      </c>
      <c r="B14" s="47">
        <f t="shared" si="1"/>
        <v>193603</v>
      </c>
      <c r="C14" s="47">
        <v>104105</v>
      </c>
      <c r="D14" s="47">
        <v>89498</v>
      </c>
    </row>
    <row r="15" spans="1:6" x14ac:dyDescent="0.45">
      <c r="A15" s="41" t="s">
        <v>22</v>
      </c>
      <c r="B15" s="47">
        <f t="shared" si="1"/>
        <v>594185</v>
      </c>
      <c r="C15" s="47">
        <v>316629</v>
      </c>
      <c r="D15" s="47">
        <v>277556</v>
      </c>
    </row>
    <row r="16" spans="1:6" x14ac:dyDescent="0.45">
      <c r="A16" s="41" t="s">
        <v>23</v>
      </c>
      <c r="B16" s="47">
        <f t="shared" si="1"/>
        <v>510380</v>
      </c>
      <c r="C16" s="47">
        <v>270761</v>
      </c>
      <c r="D16" s="47">
        <v>239619</v>
      </c>
    </row>
    <row r="17" spans="1:4" x14ac:dyDescent="0.45">
      <c r="A17" s="41" t="s">
        <v>24</v>
      </c>
      <c r="B17" s="47">
        <f t="shared" si="1"/>
        <v>1156429</v>
      </c>
      <c r="C17" s="47">
        <v>610484</v>
      </c>
      <c r="D17" s="47">
        <v>545945</v>
      </c>
    </row>
    <row r="18" spans="1:4" x14ac:dyDescent="0.45">
      <c r="A18" s="41" t="s">
        <v>25</v>
      </c>
      <c r="B18" s="47">
        <f t="shared" si="1"/>
        <v>744461</v>
      </c>
      <c r="C18" s="47">
        <v>396406</v>
      </c>
      <c r="D18" s="47">
        <v>348055</v>
      </c>
    </row>
    <row r="19" spans="1:4" x14ac:dyDescent="0.45">
      <c r="A19" s="41" t="s">
        <v>26</v>
      </c>
      <c r="B19" s="47">
        <f t="shared" si="1"/>
        <v>219377</v>
      </c>
      <c r="C19" s="47">
        <v>120665</v>
      </c>
      <c r="D19" s="47">
        <v>98712</v>
      </c>
    </row>
    <row r="20" spans="1:4" x14ac:dyDescent="0.45">
      <c r="A20" s="41" t="s">
        <v>27</v>
      </c>
      <c r="B20" s="47">
        <f t="shared" si="1"/>
        <v>108367</v>
      </c>
      <c r="C20" s="47">
        <v>56053</v>
      </c>
      <c r="D20" s="47">
        <v>52314</v>
      </c>
    </row>
    <row r="21" spans="1:4" x14ac:dyDescent="0.45">
      <c r="A21" s="41" t="s">
        <v>28</v>
      </c>
      <c r="B21" s="47">
        <f t="shared" si="1"/>
        <v>127843</v>
      </c>
      <c r="C21" s="47">
        <v>66996</v>
      </c>
      <c r="D21" s="47">
        <v>60847</v>
      </c>
    </row>
    <row r="22" spans="1:4" x14ac:dyDescent="0.45">
      <c r="A22" s="41" t="s">
        <v>29</v>
      </c>
      <c r="B22" s="47">
        <f t="shared" si="1"/>
        <v>94396</v>
      </c>
      <c r="C22" s="47">
        <v>48565</v>
      </c>
      <c r="D22" s="47">
        <v>45831</v>
      </c>
    </row>
    <row r="23" spans="1:4" x14ac:dyDescent="0.45">
      <c r="A23" s="41" t="s">
        <v>30</v>
      </c>
      <c r="B23" s="47">
        <f t="shared" si="1"/>
        <v>80670</v>
      </c>
      <c r="C23" s="47">
        <v>42589</v>
      </c>
      <c r="D23" s="47">
        <v>38081</v>
      </c>
    </row>
    <row r="24" spans="1:4" x14ac:dyDescent="0.45">
      <c r="A24" s="41" t="s">
        <v>31</v>
      </c>
      <c r="B24" s="47">
        <f t="shared" si="1"/>
        <v>196409</v>
      </c>
      <c r="C24" s="47">
        <v>104803</v>
      </c>
      <c r="D24" s="47">
        <v>91606</v>
      </c>
    </row>
    <row r="25" spans="1:4" x14ac:dyDescent="0.45">
      <c r="A25" s="41" t="s">
        <v>32</v>
      </c>
      <c r="B25" s="47">
        <f t="shared" si="1"/>
        <v>202127</v>
      </c>
      <c r="C25" s="47">
        <v>104076</v>
      </c>
      <c r="D25" s="47">
        <v>98051</v>
      </c>
    </row>
    <row r="26" spans="1:4" x14ac:dyDescent="0.45">
      <c r="A26" s="41" t="s">
        <v>33</v>
      </c>
      <c r="B26" s="47">
        <f t="shared" si="1"/>
        <v>311028</v>
      </c>
      <c r="C26" s="47">
        <v>163684</v>
      </c>
      <c r="D26" s="47">
        <v>147344</v>
      </c>
    </row>
    <row r="27" spans="1:4" x14ac:dyDescent="0.45">
      <c r="A27" s="41" t="s">
        <v>34</v>
      </c>
      <c r="B27" s="47">
        <f t="shared" si="1"/>
        <v>683602</v>
      </c>
      <c r="C27" s="47">
        <v>377735</v>
      </c>
      <c r="D27" s="47">
        <v>305867</v>
      </c>
    </row>
    <row r="28" spans="1:4" x14ac:dyDescent="0.45">
      <c r="A28" s="41" t="s">
        <v>35</v>
      </c>
      <c r="B28" s="47">
        <f t="shared" si="1"/>
        <v>170728</v>
      </c>
      <c r="C28" s="47">
        <v>89383</v>
      </c>
      <c r="D28" s="47">
        <v>81345</v>
      </c>
    </row>
    <row r="29" spans="1:4" x14ac:dyDescent="0.45">
      <c r="A29" s="41" t="s">
        <v>36</v>
      </c>
      <c r="B29" s="47">
        <f t="shared" si="1"/>
        <v>121154</v>
      </c>
      <c r="C29" s="47">
        <v>63126</v>
      </c>
      <c r="D29" s="47">
        <v>58028</v>
      </c>
    </row>
    <row r="30" spans="1:4" x14ac:dyDescent="0.45">
      <c r="A30" s="41" t="s">
        <v>37</v>
      </c>
      <c r="B30" s="47">
        <f t="shared" si="1"/>
        <v>262814</v>
      </c>
      <c r="C30" s="47">
        <v>141663</v>
      </c>
      <c r="D30" s="47">
        <v>121151</v>
      </c>
    </row>
    <row r="31" spans="1:4" x14ac:dyDescent="0.45">
      <c r="A31" s="41" t="s">
        <v>38</v>
      </c>
      <c r="B31" s="47">
        <f t="shared" si="1"/>
        <v>788849</v>
      </c>
      <c r="C31" s="47">
        <v>419978</v>
      </c>
      <c r="D31" s="47">
        <v>368871</v>
      </c>
    </row>
    <row r="32" spans="1:4" x14ac:dyDescent="0.45">
      <c r="A32" s="41" t="s">
        <v>39</v>
      </c>
      <c r="B32" s="47">
        <f t="shared" si="1"/>
        <v>503825</v>
      </c>
      <c r="C32" s="47">
        <v>265713</v>
      </c>
      <c r="D32" s="47">
        <v>238112</v>
      </c>
    </row>
    <row r="33" spans="1:4" x14ac:dyDescent="0.45">
      <c r="A33" s="41" t="s">
        <v>40</v>
      </c>
      <c r="B33" s="47">
        <f t="shared" si="1"/>
        <v>138127</v>
      </c>
      <c r="C33" s="47">
        <v>71939</v>
      </c>
      <c r="D33" s="47">
        <v>66188</v>
      </c>
    </row>
    <row r="34" spans="1:4" x14ac:dyDescent="0.45">
      <c r="A34" s="41" t="s">
        <v>41</v>
      </c>
      <c r="B34" s="47">
        <f t="shared" si="1"/>
        <v>101989</v>
      </c>
      <c r="C34" s="47">
        <v>53764</v>
      </c>
      <c r="D34" s="47">
        <v>48225</v>
      </c>
    </row>
    <row r="35" spans="1:4" x14ac:dyDescent="0.45">
      <c r="A35" s="41" t="s">
        <v>42</v>
      </c>
      <c r="B35" s="47">
        <f t="shared" si="1"/>
        <v>64807</v>
      </c>
      <c r="C35" s="47">
        <v>33734</v>
      </c>
      <c r="D35" s="47">
        <v>31073</v>
      </c>
    </row>
    <row r="36" spans="1:4" x14ac:dyDescent="0.45">
      <c r="A36" s="41" t="s">
        <v>43</v>
      </c>
      <c r="B36" s="47">
        <f t="shared" si="1"/>
        <v>75967</v>
      </c>
      <c r="C36" s="47">
        <v>40916</v>
      </c>
      <c r="D36" s="47">
        <v>35051</v>
      </c>
    </row>
    <row r="37" spans="1:4" x14ac:dyDescent="0.45">
      <c r="A37" s="41" t="s">
        <v>44</v>
      </c>
      <c r="B37" s="47">
        <f t="shared" si="1"/>
        <v>245459</v>
      </c>
      <c r="C37" s="47">
        <v>132914</v>
      </c>
      <c r="D37" s="47">
        <v>112545</v>
      </c>
    </row>
    <row r="38" spans="1:4" x14ac:dyDescent="0.45">
      <c r="A38" s="41" t="s">
        <v>45</v>
      </c>
      <c r="B38" s="47">
        <f t="shared" si="1"/>
        <v>317115</v>
      </c>
      <c r="C38" s="47">
        <v>166219</v>
      </c>
      <c r="D38" s="47">
        <v>150896</v>
      </c>
    </row>
    <row r="39" spans="1:4" x14ac:dyDescent="0.45">
      <c r="A39" s="41" t="s">
        <v>46</v>
      </c>
      <c r="B39" s="47">
        <f t="shared" si="1"/>
        <v>185631</v>
      </c>
      <c r="C39" s="47">
        <v>101685</v>
      </c>
      <c r="D39" s="47">
        <v>83946</v>
      </c>
    </row>
    <row r="40" spans="1:4" x14ac:dyDescent="0.45">
      <c r="A40" s="41" t="s">
        <v>47</v>
      </c>
      <c r="B40" s="47">
        <f t="shared" si="1"/>
        <v>98243</v>
      </c>
      <c r="C40" s="47">
        <v>51317</v>
      </c>
      <c r="D40" s="47">
        <v>46926</v>
      </c>
    </row>
    <row r="41" spans="1:4" x14ac:dyDescent="0.45">
      <c r="A41" s="41" t="s">
        <v>48</v>
      </c>
      <c r="B41" s="47">
        <f t="shared" si="1"/>
        <v>104837</v>
      </c>
      <c r="C41" s="47">
        <v>54695</v>
      </c>
      <c r="D41" s="47">
        <v>50142</v>
      </c>
    </row>
    <row r="42" spans="1:4" x14ac:dyDescent="0.45">
      <c r="A42" s="41" t="s">
        <v>49</v>
      </c>
      <c r="B42" s="47">
        <f t="shared" si="1"/>
        <v>158805</v>
      </c>
      <c r="C42" s="47">
        <v>81880</v>
      </c>
      <c r="D42" s="47">
        <v>76925</v>
      </c>
    </row>
    <row r="43" spans="1:4" x14ac:dyDescent="0.45">
      <c r="A43" s="41" t="s">
        <v>50</v>
      </c>
      <c r="B43" s="47">
        <f t="shared" si="1"/>
        <v>86080</v>
      </c>
      <c r="C43" s="47">
        <v>44293</v>
      </c>
      <c r="D43" s="47">
        <v>41787</v>
      </c>
    </row>
    <row r="44" spans="1:4" x14ac:dyDescent="0.45">
      <c r="A44" s="41" t="s">
        <v>51</v>
      </c>
      <c r="B44" s="47">
        <f t="shared" si="1"/>
        <v>524934</v>
      </c>
      <c r="C44" s="47">
        <v>284356</v>
      </c>
      <c r="D44" s="47">
        <v>240578</v>
      </c>
    </row>
    <row r="45" spans="1:4" x14ac:dyDescent="0.45">
      <c r="A45" s="41" t="s">
        <v>52</v>
      </c>
      <c r="B45" s="47">
        <f t="shared" si="1"/>
        <v>116046</v>
      </c>
      <c r="C45" s="47">
        <v>60085</v>
      </c>
      <c r="D45" s="47">
        <v>55961</v>
      </c>
    </row>
    <row r="46" spans="1:4" x14ac:dyDescent="0.45">
      <c r="A46" s="41" t="s">
        <v>53</v>
      </c>
      <c r="B46" s="47">
        <f t="shared" si="1"/>
        <v>151179</v>
      </c>
      <c r="C46" s="47">
        <v>80004</v>
      </c>
      <c r="D46" s="47">
        <v>71175</v>
      </c>
    </row>
    <row r="47" spans="1:4" x14ac:dyDescent="0.45">
      <c r="A47" s="41" t="s">
        <v>54</v>
      </c>
      <c r="B47" s="47">
        <f t="shared" si="1"/>
        <v>234197</v>
      </c>
      <c r="C47" s="47">
        <v>121032</v>
      </c>
      <c r="D47" s="47">
        <v>113165</v>
      </c>
    </row>
    <row r="48" spans="1:4" x14ac:dyDescent="0.45">
      <c r="A48" s="41" t="s">
        <v>55</v>
      </c>
      <c r="B48" s="47">
        <f t="shared" si="1"/>
        <v>139125</v>
      </c>
      <c r="C48" s="47">
        <v>73914</v>
      </c>
      <c r="D48" s="47">
        <v>65211</v>
      </c>
    </row>
    <row r="49" spans="1:4" x14ac:dyDescent="0.45">
      <c r="A49" s="41" t="s">
        <v>56</v>
      </c>
      <c r="B49" s="47">
        <f t="shared" si="1"/>
        <v>117802</v>
      </c>
      <c r="C49" s="47">
        <v>61886</v>
      </c>
      <c r="D49" s="47">
        <v>55916</v>
      </c>
    </row>
    <row r="50" spans="1:4" x14ac:dyDescent="0.45">
      <c r="A50" s="41" t="s">
        <v>57</v>
      </c>
      <c r="B50" s="47">
        <f t="shared" si="1"/>
        <v>204871</v>
      </c>
      <c r="C50" s="47">
        <v>109133</v>
      </c>
      <c r="D50" s="47">
        <v>95738</v>
      </c>
    </row>
    <row r="51" spans="1:4" x14ac:dyDescent="0.45">
      <c r="A51" s="41" t="s">
        <v>58</v>
      </c>
      <c r="B51" s="47">
        <f t="shared" si="1"/>
        <v>133653</v>
      </c>
      <c r="C51" s="47">
        <v>71873</v>
      </c>
      <c r="D51" s="47">
        <v>61780</v>
      </c>
    </row>
    <row r="53" spans="1:4" x14ac:dyDescent="0.45">
      <c r="A53" s="24" t="s">
        <v>136</v>
      </c>
    </row>
    <row r="54" spans="1:4" x14ac:dyDescent="0.45">
      <c r="A54" t="s">
        <v>137</v>
      </c>
    </row>
    <row r="55" spans="1:4" x14ac:dyDescent="0.45">
      <c r="A55" t="s">
        <v>138</v>
      </c>
    </row>
    <row r="56" spans="1:4" x14ac:dyDescent="0.45">
      <c r="A56" t="s">
        <v>139</v>
      </c>
    </row>
    <row r="57" spans="1:4" x14ac:dyDescent="0.45">
      <c r="A57" s="22" t="s">
        <v>140</v>
      </c>
    </row>
    <row r="58" spans="1:4" x14ac:dyDescent="0.45">
      <c r="A58" t="s">
        <v>141</v>
      </c>
    </row>
    <row r="59" spans="1:4" x14ac:dyDescent="0.45">
      <c r="A59" t="s">
        <v>142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DIGI-808455956-4103309</_dlc_DocId>
    <_dlc_DocIdUrl xmlns="89559dea-130d-4237-8e78-1ce7f44b9a24">
      <Url>https://digitalgojp.sharepoint.com/sites/digi_portal/_layouts/15/DocIdRedir.aspx?ID=DIGI-808455956-4103309</Url>
      <Description>DIGI-808455956-4103309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2022-09-21T09:25:38Z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3678d7cc-d037-4baa-85ff-d2032c459bd0</vt:lpwstr>
  </property>
  <property fmtid="{D5CDD505-2E9C-101B-9397-08002B2CF9AE}" pid="4" name="MediaServiceImageTags">
    <vt:lpwstr/>
  </property>
</Properties>
</file>