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9040" windowHeight="15840"/>
  </bookViews>
  <sheets>
    <sheet name="進捗状況 (都道府県別)" sheetId="9" r:id="rId1"/>
    <sheet name="進捗状況（政令市・特別区）" sheetId="10" r:id="rId2"/>
    <sheet name="総接種回数" sheetId="11" r:id="rId3"/>
    <sheet name="一般接種" sheetId="12" r:id="rId4"/>
    <sheet name="医療従事者等" sheetId="13" r:id="rId5"/>
  </sheets>
  <definedNames>
    <definedName name="_xlnm.Print_Area" localSheetId="0">'進捗状況 (都道府県別)'!$A$1:$I$64</definedName>
    <definedName name="_xlnm.Print_Area" localSheetId="1">'進捗状況（政令市・特別区）'!$A$1:$I$46</definedName>
    <definedName name="_xlnm.Print_Area" localSheetId="2">総接種回数!$A$1:$AB$62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2" l="1"/>
  <c r="I11" i="9"/>
  <c r="H10" i="9"/>
  <c r="AD7" i="11" l="1"/>
  <c r="B10" i="10"/>
  <c r="I39" i="10"/>
  <c r="G39" i="10"/>
  <c r="E39" i="10"/>
  <c r="I29" i="10"/>
  <c r="I25" i="10"/>
  <c r="I23" i="10"/>
  <c r="I21" i="10"/>
  <c r="I17" i="10"/>
  <c r="I15" i="10"/>
  <c r="I13" i="10"/>
  <c r="I11" i="10"/>
  <c r="G24" i="10"/>
  <c r="G23" i="10"/>
  <c r="G19" i="10"/>
  <c r="G16" i="10"/>
  <c r="G15" i="10"/>
  <c r="G11" i="10"/>
  <c r="I12" i="10"/>
  <c r="I14" i="10"/>
  <c r="I16" i="10"/>
  <c r="I18" i="10"/>
  <c r="I19" i="10"/>
  <c r="I20" i="10"/>
  <c r="I22" i="10"/>
  <c r="I24" i="10"/>
  <c r="I26" i="10"/>
  <c r="I27" i="10"/>
  <c r="I28" i="10"/>
  <c r="I30" i="10"/>
  <c r="G12" i="10"/>
  <c r="G13" i="10"/>
  <c r="G14" i="10"/>
  <c r="G17" i="10"/>
  <c r="G18" i="10"/>
  <c r="G20" i="10"/>
  <c r="G21" i="10"/>
  <c r="G22" i="10"/>
  <c r="G25" i="10"/>
  <c r="G26" i="10"/>
  <c r="G27" i="10"/>
  <c r="G28" i="10"/>
  <c r="G29" i="10"/>
  <c r="G3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B10" i="9" l="1"/>
  <c r="D10" i="9" l="1"/>
  <c r="D10" i="10"/>
  <c r="J7" i="11"/>
  <c r="G7" i="11"/>
  <c r="D7" i="11"/>
  <c r="V8" i="11" l="1"/>
  <c r="AA7" i="11"/>
  <c r="I8" i="11"/>
  <c r="K8" i="11" s="1"/>
  <c r="T7" i="11"/>
  <c r="S7" i="11" l="1"/>
  <c r="Z7" i="11"/>
  <c r="X7" i="11"/>
  <c r="P3" i="12"/>
  <c r="B3" i="11"/>
  <c r="Y7" i="11" l="1"/>
  <c r="L7" i="11"/>
  <c r="R7" i="11"/>
  <c r="I9" i="11" l="1"/>
  <c r="I10" i="11"/>
  <c r="K10" i="11" s="1"/>
  <c r="I11" i="11"/>
  <c r="K11" i="11" s="1"/>
  <c r="I12" i="11"/>
  <c r="K12" i="11" s="1"/>
  <c r="I13" i="11"/>
  <c r="K13" i="11" s="1"/>
  <c r="I14" i="11"/>
  <c r="K14" i="11" s="1"/>
  <c r="I15" i="11"/>
  <c r="K15" i="11" s="1"/>
  <c r="I16" i="11"/>
  <c r="K16" i="11" s="1"/>
  <c r="I17" i="11"/>
  <c r="K17" i="11" s="1"/>
  <c r="I18" i="11"/>
  <c r="K18" i="11" s="1"/>
  <c r="I19" i="11"/>
  <c r="K19" i="11" s="1"/>
  <c r="I20" i="11"/>
  <c r="K20" i="11" s="1"/>
  <c r="I21" i="11"/>
  <c r="K21" i="11" s="1"/>
  <c r="I22" i="11"/>
  <c r="K22" i="11" s="1"/>
  <c r="I23" i="11"/>
  <c r="K23" i="11" s="1"/>
  <c r="I24" i="11"/>
  <c r="K24" i="11" s="1"/>
  <c r="I25" i="11"/>
  <c r="K25" i="11" s="1"/>
  <c r="I26" i="11"/>
  <c r="K26" i="11" s="1"/>
  <c r="I27" i="11"/>
  <c r="K27" i="11" s="1"/>
  <c r="I28" i="11"/>
  <c r="K28" i="11" s="1"/>
  <c r="I29" i="11"/>
  <c r="K29" i="11" s="1"/>
  <c r="I30" i="11"/>
  <c r="K30" i="11" s="1"/>
  <c r="I31" i="11"/>
  <c r="K31" i="11" s="1"/>
  <c r="I32" i="11"/>
  <c r="K32" i="11" s="1"/>
  <c r="I33" i="11"/>
  <c r="K33" i="11" s="1"/>
  <c r="I34" i="11"/>
  <c r="K34" i="11" s="1"/>
  <c r="I35" i="11"/>
  <c r="K35" i="11" s="1"/>
  <c r="I36" i="11"/>
  <c r="K36" i="11" s="1"/>
  <c r="I37" i="11"/>
  <c r="K37" i="11" s="1"/>
  <c r="I38" i="11"/>
  <c r="K38" i="11" s="1"/>
  <c r="I39" i="11"/>
  <c r="K39" i="11" s="1"/>
  <c r="I40" i="11"/>
  <c r="K40" i="11" s="1"/>
  <c r="I41" i="11"/>
  <c r="K41" i="11" s="1"/>
  <c r="I42" i="11"/>
  <c r="K42" i="11" s="1"/>
  <c r="I43" i="11"/>
  <c r="K43" i="11" s="1"/>
  <c r="I44" i="11"/>
  <c r="K44" i="11" s="1"/>
  <c r="I45" i="11"/>
  <c r="K45" i="11" s="1"/>
  <c r="I46" i="11"/>
  <c r="K46" i="11" s="1"/>
  <c r="I47" i="11"/>
  <c r="K47" i="11" s="1"/>
  <c r="I48" i="11"/>
  <c r="K48" i="11" s="1"/>
  <c r="I49" i="11"/>
  <c r="K49" i="11" s="1"/>
  <c r="I50" i="11"/>
  <c r="K50" i="11" s="1"/>
  <c r="I51" i="11"/>
  <c r="K51" i="11" s="1"/>
  <c r="I52" i="11"/>
  <c r="K52" i="11" s="1"/>
  <c r="I53" i="11"/>
  <c r="K53" i="11" s="1"/>
  <c r="I54" i="11"/>
  <c r="K54" i="11" s="1"/>
  <c r="Q7" i="11"/>
  <c r="V2" i="12"/>
  <c r="V54" i="11"/>
  <c r="V53" i="11"/>
  <c r="V52" i="11"/>
  <c r="V51" i="11"/>
  <c r="V50" i="11"/>
  <c r="V49" i="11"/>
  <c r="V48" i="11"/>
  <c r="V47" i="11"/>
  <c r="V46" i="11"/>
  <c r="V45" i="11"/>
  <c r="V44" i="11"/>
  <c r="V43" i="11"/>
  <c r="V42" i="11"/>
  <c r="V41" i="11"/>
  <c r="V40" i="11"/>
  <c r="V39" i="11"/>
  <c r="V38" i="11"/>
  <c r="V37" i="11"/>
  <c r="V36" i="11"/>
  <c r="V35" i="11"/>
  <c r="V34" i="11"/>
  <c r="V33" i="11"/>
  <c r="V32" i="11"/>
  <c r="V31" i="11"/>
  <c r="V30" i="11"/>
  <c r="V29" i="11"/>
  <c r="V28" i="11"/>
  <c r="V27" i="11"/>
  <c r="V26" i="11"/>
  <c r="V25" i="11"/>
  <c r="V24" i="11"/>
  <c r="V23" i="11"/>
  <c r="V22" i="11"/>
  <c r="V21" i="11"/>
  <c r="V20" i="11"/>
  <c r="V19" i="11"/>
  <c r="V18" i="11"/>
  <c r="V17" i="11"/>
  <c r="V16" i="11"/>
  <c r="V15" i="11"/>
  <c r="V14" i="11"/>
  <c r="V13" i="11"/>
  <c r="V12" i="11"/>
  <c r="V11" i="11"/>
  <c r="V10" i="11"/>
  <c r="V9" i="11"/>
  <c r="K9" i="11" l="1"/>
  <c r="I7" i="11"/>
  <c r="K7" i="11" s="1"/>
  <c r="V7" i="11"/>
  <c r="V6" i="12"/>
  <c r="W54" i="11" l="1"/>
  <c r="W53" i="11"/>
  <c r="W52" i="11"/>
  <c r="W51" i="11"/>
  <c r="W50" i="11"/>
  <c r="W49" i="11"/>
  <c r="W48" i="11"/>
  <c r="W47" i="11"/>
  <c r="W46" i="11"/>
  <c r="W45" i="11"/>
  <c r="W44" i="11"/>
  <c r="W43" i="11"/>
  <c r="W42" i="11"/>
  <c r="W41" i="11"/>
  <c r="W40" i="11"/>
  <c r="W39" i="11"/>
  <c r="W38" i="11"/>
  <c r="W37" i="11"/>
  <c r="W36" i="11"/>
  <c r="W35" i="11"/>
  <c r="W34" i="11"/>
  <c r="W33" i="11"/>
  <c r="W32" i="11"/>
  <c r="W31" i="11"/>
  <c r="W30" i="11"/>
  <c r="W29" i="11"/>
  <c r="W28" i="11"/>
  <c r="W27" i="11"/>
  <c r="W26" i="11"/>
  <c r="W25" i="11"/>
  <c r="W24" i="11"/>
  <c r="W23" i="11"/>
  <c r="W22" i="11"/>
  <c r="W21" i="11"/>
  <c r="W20" i="11"/>
  <c r="W19" i="11"/>
  <c r="W18" i="11"/>
  <c r="W17" i="11"/>
  <c r="W16" i="11"/>
  <c r="W15" i="11"/>
  <c r="W14" i="11"/>
  <c r="W13" i="11"/>
  <c r="W12" i="11"/>
  <c r="W11" i="11"/>
  <c r="W10" i="11"/>
  <c r="W9" i="11"/>
  <c r="W8" i="11" l="1"/>
  <c r="W7" i="11"/>
  <c r="AB7" i="11" l="1"/>
  <c r="Y2" i="11"/>
  <c r="P7" i="11" l="1"/>
  <c r="O7" i="11"/>
  <c r="H5" i="10"/>
  <c r="U7" i="11" l="1"/>
  <c r="M7" i="11" l="1"/>
  <c r="N7" i="11"/>
  <c r="B51" i="13"/>
  <c r="B50" i="13"/>
  <c r="B49" i="13"/>
  <c r="B48" i="13"/>
  <c r="B47" i="13"/>
  <c r="B46" i="13"/>
  <c r="B45" i="13"/>
  <c r="B44" i="13"/>
  <c r="B43" i="13"/>
  <c r="B42" i="13"/>
  <c r="B41" i="13"/>
  <c r="B40" i="13"/>
  <c r="B39" i="13"/>
  <c r="B38" i="13"/>
  <c r="B37" i="13"/>
  <c r="B36" i="13"/>
  <c r="B35" i="13"/>
  <c r="B34" i="13"/>
  <c r="B33" i="13"/>
  <c r="B32" i="13"/>
  <c r="B31" i="13"/>
  <c r="B30" i="13"/>
  <c r="B29" i="13"/>
  <c r="B28" i="13"/>
  <c r="B27" i="13"/>
  <c r="B26" i="13"/>
  <c r="B25" i="13"/>
  <c r="B24" i="13"/>
  <c r="B23" i="13"/>
  <c r="B22" i="13"/>
  <c r="B21" i="13"/>
  <c r="B20" i="13"/>
  <c r="B19" i="13"/>
  <c r="B18" i="13"/>
  <c r="B17" i="13"/>
  <c r="B16" i="13"/>
  <c r="B15" i="13"/>
  <c r="B14" i="13"/>
  <c r="B13" i="13"/>
  <c r="B12" i="13"/>
  <c r="B11" i="13"/>
  <c r="B10" i="13"/>
  <c r="B9" i="13"/>
  <c r="B8" i="13"/>
  <c r="B7" i="13"/>
  <c r="B6" i="13"/>
  <c r="B5" i="13"/>
  <c r="D4" i="13"/>
  <c r="C4" i="13"/>
  <c r="B4" i="13" l="1"/>
  <c r="R6" i="12"/>
  <c r="T6" i="12"/>
  <c r="P6" i="12"/>
  <c r="I53" i="9" l="1"/>
  <c r="I50" i="9"/>
  <c r="I45" i="9"/>
  <c r="I42" i="9"/>
  <c r="I29" i="9"/>
  <c r="I26" i="9"/>
  <c r="I21" i="9"/>
  <c r="I18" i="9"/>
  <c r="I13" i="9"/>
  <c r="I44" i="9"/>
  <c r="I36" i="9"/>
  <c r="I34" i="9"/>
  <c r="I28" i="9"/>
  <c r="I20" i="9"/>
  <c r="I12" i="9"/>
  <c r="C10" i="10"/>
  <c r="E10" i="10" s="1"/>
  <c r="F10" i="10"/>
  <c r="H10" i="10"/>
  <c r="I52" i="9"/>
  <c r="F5" i="10"/>
  <c r="F34" i="10" s="1"/>
  <c r="H3" i="10"/>
  <c r="I14" i="9"/>
  <c r="I15" i="9"/>
  <c r="I16" i="9"/>
  <c r="I17" i="9"/>
  <c r="I19" i="9"/>
  <c r="I22" i="9"/>
  <c r="I23" i="9"/>
  <c r="I24" i="9"/>
  <c r="I25" i="9"/>
  <c r="I27" i="9"/>
  <c r="I30" i="9"/>
  <c r="I31" i="9"/>
  <c r="I32" i="9"/>
  <c r="I33" i="9"/>
  <c r="I35" i="9"/>
  <c r="I37" i="9"/>
  <c r="I38" i="9"/>
  <c r="I39" i="9"/>
  <c r="I40" i="9"/>
  <c r="I41" i="9"/>
  <c r="I43" i="9"/>
  <c r="I46" i="9"/>
  <c r="I47" i="9"/>
  <c r="I48" i="9"/>
  <c r="I49" i="9"/>
  <c r="I51" i="9"/>
  <c r="I54" i="9"/>
  <c r="I55" i="9"/>
  <c r="I56" i="9"/>
  <c r="I57" i="9"/>
  <c r="I10" i="9"/>
  <c r="H34" i="10"/>
  <c r="F10" i="9" l="1"/>
  <c r="G10" i="9" s="1"/>
  <c r="I10" i="10"/>
  <c r="G10" i="10"/>
  <c r="C10" i="9" l="1"/>
  <c r="E10" i="9" s="1"/>
  <c r="F6" i="12" l="1"/>
  <c r="S6" i="12" s="1"/>
  <c r="C6" i="12"/>
  <c r="Q6" i="12" s="1"/>
  <c r="I6" i="12"/>
  <c r="U6" i="12" s="1"/>
  <c r="L6" i="12"/>
  <c r="W6" i="12" s="1"/>
  <c r="C49" i="11"/>
  <c r="E49" i="11" s="1"/>
  <c r="C26" i="11"/>
  <c r="E26" i="11" s="1"/>
  <c r="C34" i="11"/>
  <c r="C42" i="11"/>
  <c r="E42" i="11" s="1"/>
  <c r="C50" i="11"/>
  <c r="E50" i="11" s="1"/>
  <c r="C17" i="11"/>
  <c r="C11" i="11"/>
  <c r="C35" i="11"/>
  <c r="B35" i="11" s="1"/>
  <c r="E35" i="11"/>
  <c r="C43" i="11"/>
  <c r="E43" i="11" s="1"/>
  <c r="C51" i="11"/>
  <c r="E51" i="11" s="1"/>
  <c r="C33" i="11"/>
  <c r="E33" i="11" s="1"/>
  <c r="C10" i="11"/>
  <c r="E10" i="11"/>
  <c r="C27" i="11"/>
  <c r="E27" i="11" s="1"/>
  <c r="C20" i="11"/>
  <c r="C36" i="11"/>
  <c r="C44" i="11"/>
  <c r="E44" i="11" s="1"/>
  <c r="C52" i="11"/>
  <c r="E52" i="11" s="1"/>
  <c r="F8" i="11"/>
  <c r="H8" i="11" s="1"/>
  <c r="C13" i="11"/>
  <c r="C21" i="11"/>
  <c r="C29" i="11"/>
  <c r="E29" i="11"/>
  <c r="B37" i="11"/>
  <c r="C37" i="11"/>
  <c r="E37" i="11" s="1"/>
  <c r="C45" i="11"/>
  <c r="E45" i="11" s="1"/>
  <c r="C53" i="11"/>
  <c r="E53" i="11" s="1"/>
  <c r="C9" i="11"/>
  <c r="E9" i="11"/>
  <c r="C41" i="11"/>
  <c r="E41" i="11" s="1"/>
  <c r="C18" i="11"/>
  <c r="C12" i="11"/>
  <c r="B12" i="11" s="1"/>
  <c r="C28" i="11"/>
  <c r="C22" i="11"/>
  <c r="E22" i="11" s="1"/>
  <c r="C23" i="11"/>
  <c r="E23" i="11" s="1"/>
  <c r="C47" i="11"/>
  <c r="C25" i="11"/>
  <c r="E25" i="11" s="1"/>
  <c r="C19" i="11"/>
  <c r="E19" i="11" s="1"/>
  <c r="C14" i="11"/>
  <c r="C30" i="11"/>
  <c r="C38" i="11"/>
  <c r="E38" i="11" s="1"/>
  <c r="C46" i="11"/>
  <c r="E46" i="11" s="1"/>
  <c r="C54" i="11"/>
  <c r="E54" i="11" s="1"/>
  <c r="C15" i="11"/>
  <c r="E15" i="11"/>
  <c r="C31" i="11"/>
  <c r="E31" i="11"/>
  <c r="C39" i="11"/>
  <c r="E39" i="11" s="1"/>
  <c r="C8" i="11"/>
  <c r="B8" i="11" s="1"/>
  <c r="C16" i="11"/>
  <c r="C24" i="11"/>
  <c r="E24" i="11"/>
  <c r="C32" i="11"/>
  <c r="E32" i="11" s="1"/>
  <c r="C40" i="11"/>
  <c r="B40" i="11" s="1"/>
  <c r="C48" i="11"/>
  <c r="B48" i="11" s="1"/>
  <c r="H48" i="11"/>
  <c r="F48" i="11"/>
  <c r="F40" i="11"/>
  <c r="H40" i="11" s="1"/>
  <c r="F32" i="11"/>
  <c r="H32" i="11" s="1"/>
  <c r="F16" i="11"/>
  <c r="H16" i="11" s="1"/>
  <c r="F53" i="11"/>
  <c r="H53" i="11" s="1"/>
  <c r="F45" i="11"/>
  <c r="B45" i="11" s="1"/>
  <c r="F37" i="11"/>
  <c r="H37" i="11" s="1"/>
  <c r="F29" i="11"/>
  <c r="H29" i="11" s="1"/>
  <c r="F21" i="11"/>
  <c r="H21" i="11" s="1"/>
  <c r="F13" i="11"/>
  <c r="H13" i="11" s="1"/>
  <c r="H24" i="11"/>
  <c r="F24" i="11"/>
  <c r="F50" i="11"/>
  <c r="H50" i="11" s="1"/>
  <c r="F42" i="11"/>
  <c r="B42" i="11" s="1"/>
  <c r="F34" i="11"/>
  <c r="H34" i="11" s="1"/>
  <c r="F26" i="11"/>
  <c r="H26" i="11" s="1"/>
  <c r="F18" i="11"/>
  <c r="H18" i="11" s="1"/>
  <c r="F10" i="11"/>
  <c r="B10" i="11" s="1"/>
  <c r="F39" i="11"/>
  <c r="H39" i="11" s="1"/>
  <c r="F31" i="11"/>
  <c r="F23" i="11"/>
  <c r="H23" i="11" s="1"/>
  <c r="F15" i="11"/>
  <c r="H15" i="11" s="1"/>
  <c r="F52" i="11"/>
  <c r="H52" i="11" s="1"/>
  <c r="F44" i="11"/>
  <c r="H44" i="11" s="1"/>
  <c r="F36" i="11"/>
  <c r="H36" i="11" s="1"/>
  <c r="F28" i="11"/>
  <c r="H28" i="11" s="1"/>
  <c r="F20" i="11"/>
  <c r="H20" i="11" s="1"/>
  <c r="F12" i="11"/>
  <c r="H12" i="11" s="1"/>
  <c r="F47" i="11"/>
  <c r="H47" i="11" s="1"/>
  <c r="F33" i="11"/>
  <c r="H33" i="11" s="1"/>
  <c r="F25" i="11"/>
  <c r="B25" i="11" s="1"/>
  <c r="F54" i="11"/>
  <c r="B54" i="11" s="1"/>
  <c r="F46" i="11"/>
  <c r="H46" i="11" s="1"/>
  <c r="F38" i="11"/>
  <c r="H38" i="11" s="1"/>
  <c r="F30" i="11"/>
  <c r="H30" i="11" s="1"/>
  <c r="F22" i="11"/>
  <c r="H22" i="11" s="1"/>
  <c r="F14" i="11"/>
  <c r="H14" i="11" s="1"/>
  <c r="F49" i="11"/>
  <c r="B49" i="11" s="1"/>
  <c r="F41" i="11"/>
  <c r="H41" i="11" s="1"/>
  <c r="F17" i="11"/>
  <c r="H17" i="11" s="1"/>
  <c r="F9" i="11"/>
  <c r="H9" i="11" s="1"/>
  <c r="H51" i="11"/>
  <c r="F51" i="11"/>
  <c r="F43" i="11"/>
  <c r="H43" i="11" s="1"/>
  <c r="F35" i="11"/>
  <c r="H35" i="11" s="1"/>
  <c r="F27" i="11"/>
  <c r="H27" i="11" s="1"/>
  <c r="F19" i="11"/>
  <c r="H19" i="11" s="1"/>
  <c r="F11" i="11"/>
  <c r="H11" i="11" s="1"/>
  <c r="B6" i="12"/>
  <c r="D6" i="12"/>
  <c r="G6" i="12"/>
  <c r="J6" i="12"/>
  <c r="E6" i="12"/>
  <c r="M6" i="12"/>
  <c r="H6" i="12"/>
  <c r="K6" i="12"/>
  <c r="N6" i="12"/>
  <c r="B15" i="11" l="1"/>
  <c r="B24" i="11"/>
  <c r="H49" i="11"/>
  <c r="B47" i="11"/>
  <c r="H10" i="11"/>
  <c r="B31" i="11"/>
  <c r="B28" i="11"/>
  <c r="E48" i="11"/>
  <c r="B30" i="11"/>
  <c r="B44" i="11"/>
  <c r="B34" i="11"/>
  <c r="H54" i="11"/>
  <c r="H45" i="11"/>
  <c r="B32" i="11"/>
  <c r="B38" i="11"/>
  <c r="B18" i="11"/>
  <c r="B52" i="11"/>
  <c r="H31" i="11"/>
  <c r="B14" i="11"/>
  <c r="B33" i="11"/>
  <c r="B11" i="11"/>
  <c r="B22" i="11"/>
  <c r="B17" i="11"/>
  <c r="B26" i="11"/>
  <c r="H42" i="11"/>
  <c r="E40" i="11"/>
  <c r="B16" i="11"/>
  <c r="E28" i="11"/>
  <c r="B21" i="11"/>
  <c r="B36" i="11"/>
  <c r="B51" i="11"/>
  <c r="B53" i="11"/>
  <c r="B13" i="11"/>
  <c r="B20" i="11"/>
  <c r="E47" i="11"/>
  <c r="B43" i="11"/>
  <c r="E34" i="11"/>
  <c r="E16" i="11"/>
  <c r="B39" i="11"/>
  <c r="E30" i="11"/>
  <c r="B19" i="11"/>
  <c r="E12" i="11"/>
  <c r="B41" i="11"/>
  <c r="E21" i="11"/>
  <c r="F7" i="11"/>
  <c r="H7" i="11" s="1"/>
  <c r="E36" i="11"/>
  <c r="B27" i="11"/>
  <c r="E11" i="11"/>
  <c r="B50" i="11"/>
  <c r="C7" i="11"/>
  <c r="H25" i="11"/>
  <c r="B23" i="11"/>
  <c r="B29" i="11"/>
  <c r="E8" i="11"/>
  <c r="E14" i="11"/>
  <c r="E18" i="11"/>
  <c r="B9" i="11"/>
  <c r="E13" i="11"/>
  <c r="E20" i="11"/>
  <c r="E17" i="11"/>
  <c r="B46" i="11"/>
  <c r="E7" i="11" l="1"/>
  <c r="B7" i="11"/>
</calcChain>
</file>

<file path=xl/sharedStrings.xml><?xml version="1.0" encoding="utf-8"?>
<sst xmlns="http://schemas.openxmlformats.org/spreadsheetml/2006/main" count="365" uniqueCount="160">
  <si>
    <t>３回目接種の進捗状況（都道府県別）</t>
    <rPh sb="1" eb="3">
      <t>カイメ</t>
    </rPh>
    <rPh sb="3" eb="5">
      <t>セッシュ</t>
    </rPh>
    <rPh sb="6" eb="8">
      <t>シンチョク</t>
    </rPh>
    <rPh sb="8" eb="10">
      <t>ジョウキョウ</t>
    </rPh>
    <rPh sb="11" eb="15">
      <t>トドウフケン</t>
    </rPh>
    <rPh sb="15" eb="16">
      <t>ベツ</t>
    </rPh>
    <phoneticPr fontId="2"/>
  </si>
  <si>
    <t>（単位：人口（人）、増加回数（回））</t>
    <rPh sb="1" eb="3">
      <t>タンイ</t>
    </rPh>
    <rPh sb="4" eb="6">
      <t>ジンコウ</t>
    </rPh>
    <rPh sb="7" eb="8">
      <t>ヒト</t>
    </rPh>
    <rPh sb="10" eb="12">
      <t>ゾウカ</t>
    </rPh>
    <rPh sb="12" eb="14">
      <t>カイスウ</t>
    </rPh>
    <rPh sb="15" eb="16">
      <t>カイ</t>
    </rPh>
    <rPh sb="16" eb="17">
      <t>マンカイ</t>
    </rPh>
    <phoneticPr fontId="2"/>
  </si>
  <si>
    <t>都道府県名</t>
    <rPh sb="0" eb="4">
      <t>トドウフケン</t>
    </rPh>
    <rPh sb="4" eb="5">
      <t>メイ</t>
    </rPh>
    <phoneticPr fontId="2"/>
  </si>
  <si>
    <t>人口</t>
    <rPh sb="0" eb="2">
      <t>ジンコウ</t>
    </rPh>
    <phoneticPr fontId="2"/>
  </si>
  <si>
    <t>累計接種回数</t>
    <rPh sb="0" eb="2">
      <t>ルイケイ</t>
    </rPh>
    <rPh sb="2" eb="4">
      <t>セッシュ</t>
    </rPh>
    <rPh sb="4" eb="6">
      <t>カイスウ</t>
    </rPh>
    <phoneticPr fontId="2"/>
  </si>
  <si>
    <t>（増加回数ベース）※1</t>
    <phoneticPr fontId="2"/>
  </si>
  <si>
    <t>（増加回数ベース）※2</t>
    <phoneticPr fontId="2"/>
  </si>
  <si>
    <t>接種回数</t>
    <rPh sb="0" eb="2">
      <t>セッシュ</t>
    </rPh>
    <rPh sb="2" eb="4">
      <t>カイスウ</t>
    </rPh>
    <phoneticPr fontId="2"/>
  </si>
  <si>
    <t>増加回数</t>
    <rPh sb="0" eb="2">
      <t>ゾウカ</t>
    </rPh>
    <rPh sb="2" eb="4">
      <t>カイスウ</t>
    </rPh>
    <phoneticPr fontId="2"/>
  </si>
  <si>
    <t>人口比</t>
    <rPh sb="0" eb="3">
      <t>ジンコウヒ</t>
    </rPh>
    <phoneticPr fontId="2"/>
  </si>
  <si>
    <t>人口比</t>
    <rPh sb="0" eb="2">
      <t>ジンコウ</t>
    </rPh>
    <rPh sb="2" eb="3">
      <t>ヒ</t>
    </rPh>
    <phoneticPr fontId="2"/>
  </si>
  <si>
    <t>合計</t>
    <rPh sb="0" eb="2">
      <t>ゴウケイ</t>
    </rPh>
    <phoneticPr fontId="2"/>
  </si>
  <si>
    <t>01 北海道</t>
  </si>
  <si>
    <t>02 青森県</t>
  </si>
  <si>
    <t>03 岩手県</t>
  </si>
  <si>
    <t>04 宮城県</t>
  </si>
  <si>
    <t>05 秋田県</t>
  </si>
  <si>
    <t>06 山形県</t>
  </si>
  <si>
    <t>07 福島県</t>
  </si>
  <si>
    <t>08 茨城県</t>
  </si>
  <si>
    <t>09 栃木県</t>
  </si>
  <si>
    <t>10 群馬県</t>
  </si>
  <si>
    <t>11 埼玉県</t>
  </si>
  <si>
    <t>12 千葉県</t>
  </si>
  <si>
    <t>13 東京都</t>
  </si>
  <si>
    <t>14 神奈川県</t>
  </si>
  <si>
    <t>15 新潟県</t>
  </si>
  <si>
    <t>16 富山県</t>
  </si>
  <si>
    <t>17 石川県</t>
  </si>
  <si>
    <t>18 福井県</t>
  </si>
  <si>
    <t>19 山梨県</t>
  </si>
  <si>
    <t>20 長野県</t>
  </si>
  <si>
    <t>21 岐阜県</t>
  </si>
  <si>
    <t>22 静岡県</t>
  </si>
  <si>
    <t>23 愛知県</t>
  </si>
  <si>
    <t>24 三重県</t>
  </si>
  <si>
    <t>25 滋賀県</t>
  </si>
  <si>
    <t>26 京都府</t>
  </si>
  <si>
    <t>27 大阪府</t>
  </si>
  <si>
    <t>28 兵庫県</t>
  </si>
  <si>
    <t>29 奈良県</t>
  </si>
  <si>
    <t>30 和歌山県</t>
  </si>
  <si>
    <t>31 鳥取県</t>
  </si>
  <si>
    <t>32 島根県</t>
  </si>
  <si>
    <t>33 岡山県</t>
  </si>
  <si>
    <t>34 広島県</t>
  </si>
  <si>
    <t>35 山口県</t>
  </si>
  <si>
    <t>36 徳島県</t>
  </si>
  <si>
    <t>37 香川県</t>
  </si>
  <si>
    <t>38 愛媛県</t>
  </si>
  <si>
    <t>39 高知県</t>
  </si>
  <si>
    <t>40 福岡県</t>
  </si>
  <si>
    <t>41 佐賀県</t>
  </si>
  <si>
    <t>42 長崎県</t>
  </si>
  <si>
    <t>43 熊本県</t>
  </si>
  <si>
    <t>44 大分県</t>
  </si>
  <si>
    <t>45 宮崎県</t>
  </si>
  <si>
    <t>46 鹿児島県</t>
  </si>
  <si>
    <t>47 沖縄県</t>
  </si>
  <si>
    <t>各市町村の性別及び年齢階級の数字を集計したものを使用</t>
    <phoneticPr fontId="2"/>
  </si>
  <si>
    <t>※1：前週同曜日の公表分との差を使用</t>
    <rPh sb="3" eb="5">
      <t>ゼンシュウ</t>
    </rPh>
    <rPh sb="5" eb="6">
      <t>ドウ</t>
    </rPh>
    <rPh sb="6" eb="8">
      <t>ヨウビ</t>
    </rPh>
    <rPh sb="9" eb="11">
      <t>コウヒョウ</t>
    </rPh>
    <rPh sb="11" eb="12">
      <t>ブン</t>
    </rPh>
    <rPh sb="14" eb="15">
      <t>サ</t>
    </rPh>
    <rPh sb="16" eb="18">
      <t>シヨウ</t>
    </rPh>
    <phoneticPr fontId="2"/>
  </si>
  <si>
    <t>※2：直近の公表分との差を使用。</t>
    <rPh sb="3" eb="5">
      <t>チョッキン</t>
    </rPh>
    <rPh sb="6" eb="8">
      <t>コウヒョウ</t>
    </rPh>
    <rPh sb="8" eb="9">
      <t>ブン</t>
    </rPh>
    <rPh sb="11" eb="12">
      <t>サ</t>
    </rPh>
    <rPh sb="13" eb="15">
      <t>シヨウ</t>
    </rPh>
    <phoneticPr fontId="2"/>
  </si>
  <si>
    <t>ただし、土日祝日直後の公表においては、直近の平日１日の入力数（直近の公表分とその翌日の集計値との差）を使用。</t>
    <phoneticPr fontId="2"/>
  </si>
  <si>
    <t>３回目接種の進捗状況（政令指定都市・特別区）</t>
    <rPh sb="1" eb="3">
      <t>カイメ</t>
    </rPh>
    <rPh sb="3" eb="5">
      <t>セッシュ</t>
    </rPh>
    <rPh sb="6" eb="8">
      <t>シンチョク</t>
    </rPh>
    <rPh sb="8" eb="10">
      <t>ジョウキョウ</t>
    </rPh>
    <rPh sb="11" eb="13">
      <t>セイレイ</t>
    </rPh>
    <rPh sb="13" eb="15">
      <t>シテイ</t>
    </rPh>
    <rPh sb="15" eb="17">
      <t>トシ</t>
    </rPh>
    <rPh sb="18" eb="21">
      <t>トクベツク</t>
    </rPh>
    <phoneticPr fontId="2"/>
  </si>
  <si>
    <t>（１）政令指定都市</t>
    <rPh sb="3" eb="5">
      <t>セイレイ</t>
    </rPh>
    <rPh sb="5" eb="7">
      <t>シテイ</t>
    </rPh>
    <rPh sb="7" eb="9">
      <t>トシ</t>
    </rPh>
    <phoneticPr fontId="2"/>
  </si>
  <si>
    <t>政令指定
都市名</t>
    <rPh sb="0" eb="2">
      <t>セイレイ</t>
    </rPh>
    <rPh sb="2" eb="4">
      <t>シテイ</t>
    </rPh>
    <rPh sb="5" eb="7">
      <t>トシ</t>
    </rPh>
    <rPh sb="7" eb="8">
      <t>メイ</t>
    </rPh>
    <phoneticPr fontId="2"/>
  </si>
  <si>
    <t>合計</t>
    <rPh sb="0" eb="2">
      <t>ゴウケイ</t>
    </rPh>
    <phoneticPr fontId="1"/>
  </si>
  <si>
    <t>札幌市</t>
  </si>
  <si>
    <t>仙台市</t>
  </si>
  <si>
    <t>さいたま市</t>
  </si>
  <si>
    <t>千葉市</t>
  </si>
  <si>
    <t>横浜市</t>
  </si>
  <si>
    <t>川崎市</t>
  </si>
  <si>
    <t>相模原市</t>
  </si>
  <si>
    <t>新潟市</t>
  </si>
  <si>
    <t>静岡市</t>
  </si>
  <si>
    <t>浜松市</t>
  </si>
  <si>
    <t>名古屋市</t>
  </si>
  <si>
    <t>京都市</t>
  </si>
  <si>
    <t>大阪市</t>
  </si>
  <si>
    <t>堺市</t>
  </si>
  <si>
    <t>神戸市</t>
  </si>
  <si>
    <t>岡山市</t>
  </si>
  <si>
    <t>広島市</t>
  </si>
  <si>
    <t>北九州市</t>
  </si>
  <si>
    <t>福岡市</t>
  </si>
  <si>
    <t>熊本市</t>
  </si>
  <si>
    <t>（２）特別区</t>
    <rPh sb="3" eb="6">
      <t>トクベツク</t>
    </rPh>
    <phoneticPr fontId="2"/>
  </si>
  <si>
    <t>各市町村の性別及び年齢階級の数字を集計したものを使用</t>
  </si>
  <si>
    <t>※2：直近の公表分との差を使用</t>
    <rPh sb="3" eb="5">
      <t>チョッキン</t>
    </rPh>
    <rPh sb="6" eb="8">
      <t>コウヒョウ</t>
    </rPh>
    <rPh sb="8" eb="9">
      <t>ブン</t>
    </rPh>
    <rPh sb="11" eb="12">
      <t>サ</t>
    </rPh>
    <rPh sb="13" eb="15">
      <t>シヨウ</t>
    </rPh>
    <phoneticPr fontId="2"/>
  </si>
  <si>
    <t>これまでのワクチン総接種回数（都道府県別）</t>
    <rPh sb="9" eb="10">
      <t>ソウ</t>
    </rPh>
    <rPh sb="10" eb="12">
      <t>セッシュ</t>
    </rPh>
    <rPh sb="12" eb="14">
      <t>カイスウ</t>
    </rPh>
    <rPh sb="15" eb="19">
      <t>トドウフケン</t>
    </rPh>
    <rPh sb="19" eb="20">
      <t>ベツ</t>
    </rPh>
    <phoneticPr fontId="2"/>
  </si>
  <si>
    <t>内１回目</t>
    <rPh sb="0" eb="1">
      <t>ウチ</t>
    </rPh>
    <phoneticPr fontId="2"/>
  </si>
  <si>
    <t>内２回目</t>
    <rPh sb="0" eb="1">
      <t>ウチ</t>
    </rPh>
    <phoneticPr fontId="2"/>
  </si>
  <si>
    <t>内３回目</t>
    <rPh sb="0" eb="1">
      <t>ウチ</t>
    </rPh>
    <phoneticPr fontId="2"/>
  </si>
  <si>
    <t>内４回目</t>
    <phoneticPr fontId="2"/>
  </si>
  <si>
    <t>内12月分</t>
    <rPh sb="0" eb="1">
      <t>ウチ</t>
    </rPh>
    <rPh sb="3" eb="4">
      <t>ガツ</t>
    </rPh>
    <rPh sb="4" eb="5">
      <t>ブン</t>
    </rPh>
    <phoneticPr fontId="2"/>
  </si>
  <si>
    <t>内1月分</t>
    <rPh sb="0" eb="1">
      <t>ウチ</t>
    </rPh>
    <rPh sb="2" eb="3">
      <t>ガツ</t>
    </rPh>
    <rPh sb="3" eb="4">
      <t>ブン</t>
    </rPh>
    <phoneticPr fontId="2"/>
  </si>
  <si>
    <t>内2月分</t>
    <rPh sb="0" eb="1">
      <t>ウチ</t>
    </rPh>
    <rPh sb="2" eb="3">
      <t>ガツ</t>
    </rPh>
    <rPh sb="3" eb="4">
      <t>ブン</t>
    </rPh>
    <phoneticPr fontId="2"/>
  </si>
  <si>
    <t>内3月分</t>
    <rPh sb="0" eb="1">
      <t>ウチ</t>
    </rPh>
    <rPh sb="2" eb="3">
      <t>ガツ</t>
    </rPh>
    <rPh sb="3" eb="4">
      <t>ブン</t>
    </rPh>
    <phoneticPr fontId="2"/>
  </si>
  <si>
    <t>内4月分</t>
  </si>
  <si>
    <t>内5月分</t>
    <phoneticPr fontId="2"/>
  </si>
  <si>
    <t>内6月分</t>
  </si>
  <si>
    <t>内7月分</t>
    <phoneticPr fontId="2"/>
  </si>
  <si>
    <t>内5月分</t>
    <rPh sb="0" eb="1">
      <t>ウチ</t>
    </rPh>
    <rPh sb="2" eb="3">
      <t>ガツ</t>
    </rPh>
    <rPh sb="3" eb="4">
      <t>ブン</t>
    </rPh>
    <phoneticPr fontId="2"/>
  </si>
  <si>
    <t>内6月分</t>
    <rPh sb="0" eb="1">
      <t>ウチ</t>
    </rPh>
    <rPh sb="2" eb="3">
      <t>ガツ</t>
    </rPh>
    <rPh sb="3" eb="4">
      <t>ブン</t>
    </rPh>
    <phoneticPr fontId="2"/>
  </si>
  <si>
    <t>内7月分</t>
    <rPh sb="0" eb="1">
      <t>ウチ</t>
    </rPh>
    <rPh sb="2" eb="3">
      <t>ガツ</t>
    </rPh>
    <rPh sb="3" eb="4">
      <t>ブン</t>
    </rPh>
    <phoneticPr fontId="2"/>
  </si>
  <si>
    <t>接種率</t>
    <rPh sb="0" eb="2">
      <t>セッシュ</t>
    </rPh>
    <rPh sb="2" eb="3">
      <t>リツ</t>
    </rPh>
    <phoneticPr fontId="2"/>
  </si>
  <si>
    <t>接種回数</t>
    <phoneticPr fontId="2"/>
  </si>
  <si>
    <t>参考：人口</t>
    <rPh sb="0" eb="2">
      <t>サンコウ</t>
    </rPh>
    <rPh sb="3" eb="5">
      <t>ジンコウ</t>
    </rPh>
    <phoneticPr fontId="2"/>
  </si>
  <si>
    <t>注：１回目及び２回目は、接種回数は一般接種（高齢者含む）と医療従事者等の合計。</t>
    <rPh sb="0" eb="1">
      <t>チュウ</t>
    </rPh>
    <rPh sb="3" eb="5">
      <t>カイメ</t>
    </rPh>
    <rPh sb="5" eb="6">
      <t>オヨ</t>
    </rPh>
    <rPh sb="8" eb="10">
      <t>カイメ</t>
    </rPh>
    <rPh sb="12" eb="14">
      <t>セッシュ</t>
    </rPh>
    <rPh sb="14" eb="16">
      <t>カイスウ</t>
    </rPh>
    <rPh sb="17" eb="19">
      <t>イッパン</t>
    </rPh>
    <rPh sb="19" eb="21">
      <t>セッシュ</t>
    </rPh>
    <rPh sb="22" eb="25">
      <t>コウレイシャ</t>
    </rPh>
    <rPh sb="25" eb="26">
      <t>フク</t>
    </rPh>
    <rPh sb="29" eb="31">
      <t>イリョウ</t>
    </rPh>
    <rPh sb="31" eb="34">
      <t>ジュウジシャ</t>
    </rPh>
    <rPh sb="34" eb="35">
      <t>トウ</t>
    </rPh>
    <rPh sb="36" eb="38">
      <t>ゴウケイ</t>
    </rPh>
    <phoneticPr fontId="2"/>
  </si>
  <si>
    <t>　　一般接種（高齢者含む）はワクチン接種記録システム(VRS)への報告と、</t>
    <rPh sb="7" eb="10">
      <t>コウレイシャ</t>
    </rPh>
    <rPh sb="10" eb="11">
      <t>フク</t>
    </rPh>
    <phoneticPr fontId="2"/>
  </si>
  <si>
    <t>　　医療従事者等はワクチン接種円滑化システム（V-SYS）への報告を、公表日で集計したもの。</t>
    <rPh sb="39" eb="41">
      <t>シュウケイ</t>
    </rPh>
    <phoneticPr fontId="2"/>
  </si>
  <si>
    <t>注：３回目は、ワクチン接種記録システム（VRS）への報告を、公表日で集計したもの。</t>
    <rPh sb="0" eb="1">
      <t>チュウ</t>
    </rPh>
    <rPh sb="3" eb="5">
      <t>カイメ</t>
    </rPh>
    <rPh sb="11" eb="13">
      <t>セッシュ</t>
    </rPh>
    <rPh sb="13" eb="15">
      <t>キロク</t>
    </rPh>
    <rPh sb="26" eb="28">
      <t>ホウコク</t>
    </rPh>
    <rPh sb="30" eb="32">
      <t>コウヒョウ</t>
    </rPh>
    <rPh sb="32" eb="33">
      <t>ビ</t>
    </rPh>
    <rPh sb="34" eb="36">
      <t>シュウケイ</t>
    </rPh>
    <phoneticPr fontId="2"/>
  </si>
  <si>
    <t>　　月ごとの内訳は、公表日時点で、各月を接種日とする接種実績を集計したもの。</t>
    <rPh sb="2" eb="3">
      <t>ツキ</t>
    </rPh>
    <rPh sb="6" eb="8">
      <t>ウチワケ</t>
    </rPh>
    <rPh sb="10" eb="12">
      <t>コウヒョウ</t>
    </rPh>
    <rPh sb="12" eb="13">
      <t>ビ</t>
    </rPh>
    <rPh sb="13" eb="15">
      <t>ジテン</t>
    </rPh>
    <rPh sb="17" eb="19">
      <t>カクツキ</t>
    </rPh>
    <rPh sb="20" eb="22">
      <t>セッシュ</t>
    </rPh>
    <rPh sb="22" eb="23">
      <t>ビ</t>
    </rPh>
    <rPh sb="26" eb="28">
      <t>セッシュ</t>
    </rPh>
    <rPh sb="28" eb="30">
      <t>ジッセキ</t>
    </rPh>
    <rPh sb="31" eb="33">
      <t>シュウケイ</t>
    </rPh>
    <phoneticPr fontId="2"/>
  </si>
  <si>
    <r>
      <t>これまでのワクチン総接種回数およびワクチン供給量（</t>
    </r>
    <r>
      <rPr>
        <sz val="11"/>
        <rFont val="游ゴシック"/>
        <family val="3"/>
        <charset val="128"/>
        <scheme val="minor"/>
      </rPr>
      <t>一般接種（高齢者含む）、都道府県別）</t>
    </r>
    <rPh sb="9" eb="10">
      <t>ソウ</t>
    </rPh>
    <rPh sb="10" eb="12">
      <t>セッシュ</t>
    </rPh>
    <rPh sb="12" eb="14">
      <t>カイスウ</t>
    </rPh>
    <rPh sb="21" eb="24">
      <t>キョウキュウリョウ</t>
    </rPh>
    <rPh sb="25" eb="27">
      <t>イッパン</t>
    </rPh>
    <rPh sb="27" eb="29">
      <t>セッシュ</t>
    </rPh>
    <rPh sb="30" eb="33">
      <t>コウレイシャ</t>
    </rPh>
    <rPh sb="33" eb="34">
      <t>フク</t>
    </rPh>
    <rPh sb="37" eb="41">
      <t>トドウフケン</t>
    </rPh>
    <rPh sb="41" eb="42">
      <t>ベツ</t>
    </rPh>
    <phoneticPr fontId="2"/>
  </si>
  <si>
    <r>
      <t>ファイザー社</t>
    </r>
    <r>
      <rPr>
        <sz val="8"/>
        <color theme="1"/>
        <rFont val="游ゴシック"/>
        <family val="3"/>
        <charset val="128"/>
        <scheme val="minor"/>
      </rPr>
      <t>※6</t>
    </r>
    <phoneticPr fontId="2"/>
  </si>
  <si>
    <t>アストラゼネカ社</t>
    <rPh sb="7" eb="8">
      <t>シャ</t>
    </rPh>
    <phoneticPr fontId="2"/>
  </si>
  <si>
    <t>武田社（ノババックス）</t>
    <rPh sb="0" eb="2">
      <t>タケダ</t>
    </rPh>
    <rPh sb="2" eb="3">
      <t>シャ</t>
    </rPh>
    <phoneticPr fontId="2"/>
  </si>
  <si>
    <t xml:space="preserve"> ファイザー社※5※6 </t>
    <phoneticPr fontId="2"/>
  </si>
  <si>
    <t>武田社（ノババックス）</t>
  </si>
  <si>
    <t>計</t>
    <rPh sb="0" eb="1">
      <t>ケイ</t>
    </rPh>
    <phoneticPr fontId="2"/>
  </si>
  <si>
    <t>ワクチン
累積供給量</t>
    <phoneticPr fontId="2"/>
  </si>
  <si>
    <r>
      <t>対供給量
接種率</t>
    </r>
    <r>
      <rPr>
        <sz val="8"/>
        <color theme="1"/>
        <rFont val="游ゴシック"/>
        <family val="3"/>
        <charset val="128"/>
        <scheme val="minor"/>
      </rPr>
      <t>※3</t>
    </r>
    <rPh sb="0" eb="1">
      <t>タイ</t>
    </rPh>
    <rPh sb="1" eb="4">
      <t>キョウキュウリョウセッシュリツ</t>
    </rPh>
    <phoneticPr fontId="2"/>
  </si>
  <si>
    <r>
      <t>ワクチン
累積供給量</t>
    </r>
    <r>
      <rPr>
        <sz val="8"/>
        <color theme="1"/>
        <rFont val="游ゴシック"/>
        <family val="3"/>
        <charset val="128"/>
        <scheme val="minor"/>
      </rPr>
      <t>※2</t>
    </r>
    <rPh sb="5" eb="7">
      <t>ルイセキ</t>
    </rPh>
    <rPh sb="7" eb="10">
      <t>キョウキュウリョウ</t>
    </rPh>
    <phoneticPr fontId="2"/>
  </si>
  <si>
    <r>
      <t>対供給量
接種率</t>
    </r>
    <r>
      <rPr>
        <sz val="8"/>
        <color theme="1"/>
        <rFont val="游ゴシック"/>
        <family val="3"/>
        <charset val="128"/>
        <scheme val="minor"/>
      </rPr>
      <t>※3</t>
    </r>
    <phoneticPr fontId="2"/>
  </si>
  <si>
    <t>ワクチン
累積供給量</t>
  </si>
  <si>
    <t>全国</t>
    <rPh sb="0" eb="2">
      <t>ゼンコク</t>
    </rPh>
    <phoneticPr fontId="2"/>
  </si>
  <si>
    <t>注：ワクチン接種記録システム(VRS)への報告を居住地の都道府県別に集計。</t>
    <rPh sb="0" eb="1">
      <t>チュウ</t>
    </rPh>
    <rPh sb="8" eb="10">
      <t>キロク</t>
    </rPh>
    <rPh sb="21" eb="23">
      <t>ホウコク</t>
    </rPh>
    <phoneticPr fontId="2"/>
  </si>
  <si>
    <t>※2：職域接種等の会場の種別を問わず、ワクチンが配送された先の施設が所在する都道府県ごとに集計。</t>
    <rPh sb="3" eb="5">
      <t>ショクイキ</t>
    </rPh>
    <rPh sb="5" eb="7">
      <t>セッシュ</t>
    </rPh>
    <rPh sb="7" eb="8">
      <t>トウ</t>
    </rPh>
    <rPh sb="9" eb="11">
      <t>カイジョウ</t>
    </rPh>
    <rPh sb="12" eb="14">
      <t>シュベツ</t>
    </rPh>
    <rPh sb="15" eb="16">
      <t>ト</t>
    </rPh>
    <rPh sb="24" eb="26">
      <t>ハイソウ</t>
    </rPh>
    <rPh sb="29" eb="30">
      <t>サキ</t>
    </rPh>
    <rPh sb="31" eb="33">
      <t>シセツ</t>
    </rPh>
    <rPh sb="34" eb="36">
      <t>ショザイ</t>
    </rPh>
    <rPh sb="38" eb="42">
      <t>トドウフケン</t>
    </rPh>
    <rPh sb="45" eb="47">
      <t>シュウケイ</t>
    </rPh>
    <phoneticPr fontId="2"/>
  </si>
  <si>
    <t>※3：VRSに登録された接種回数を、ワクチン接種円滑化システム(V-SYS)に登録されたワクチンの累計供給量で除したもの。</t>
    <phoneticPr fontId="2"/>
  </si>
  <si>
    <t>※4：一般接種用の1、2回目向け供給が対象。</t>
  </si>
  <si>
    <t>※5：ファイザー社から無償提供された、2020年東京オリンピック・パラリンピック競技大会関係者分を含む。</t>
    <phoneticPr fontId="2"/>
  </si>
  <si>
    <t>※6：小児（5-11歳）対象の接種およびワクチンも含む</t>
  </si>
  <si>
    <t>これまでのワクチン総接種回数（医療従事者等、都道府県別）</t>
    <rPh sb="9" eb="10">
      <t>ソウ</t>
    </rPh>
    <rPh sb="10" eb="12">
      <t>セッシュ</t>
    </rPh>
    <rPh sb="12" eb="14">
      <t>カイスウ</t>
    </rPh>
    <rPh sb="15" eb="17">
      <t>イリョウ</t>
    </rPh>
    <rPh sb="17" eb="20">
      <t>ジュウジシャ</t>
    </rPh>
    <rPh sb="20" eb="21">
      <t>トウ</t>
    </rPh>
    <rPh sb="22" eb="26">
      <t>トドウフケン</t>
    </rPh>
    <rPh sb="26" eb="27">
      <t>ベツ</t>
    </rPh>
    <phoneticPr fontId="2"/>
  </si>
  <si>
    <t>（8月2日公表時点）</t>
    <rPh sb="2" eb="3">
      <t>ガツ</t>
    </rPh>
    <rPh sb="4" eb="5">
      <t>ニチ</t>
    </rPh>
    <rPh sb="5" eb="7">
      <t>コウヒョウ</t>
    </rPh>
    <rPh sb="7" eb="9">
      <t>ジテン</t>
    </rPh>
    <phoneticPr fontId="2"/>
  </si>
  <si>
    <t>接種回数
（7月30日まで）</t>
    <rPh sb="0" eb="2">
      <t>セッシュ</t>
    </rPh>
    <rPh sb="2" eb="4">
      <t>カイスウ</t>
    </rPh>
    <rPh sb="7" eb="8">
      <t>ガツ</t>
    </rPh>
    <rPh sb="10" eb="11">
      <t>ニチ</t>
    </rPh>
    <phoneticPr fontId="2"/>
  </si>
  <si>
    <t>注：ワクチン接種円滑化システム（V-SYS）への報告（17時時点）を</t>
    <rPh sb="6" eb="8">
      <t>セッシュ</t>
    </rPh>
    <rPh sb="8" eb="11">
      <t>エンカツカ</t>
    </rPh>
    <rPh sb="24" eb="26">
      <t>ホウコク</t>
    </rPh>
    <rPh sb="29" eb="30">
      <t>ジ</t>
    </rPh>
    <rPh sb="30" eb="32">
      <t>ジテン</t>
    </rPh>
    <phoneticPr fontId="2"/>
  </si>
  <si>
    <r>
      <t>　　接種実施機関所在地の都道府県別に集計（</t>
    </r>
    <r>
      <rPr>
        <sz val="11"/>
        <rFont val="游ゴシック"/>
        <family val="3"/>
        <charset val="128"/>
        <scheme val="minor"/>
      </rPr>
      <t>高齢者、基礎疾患保有者、その他</t>
    </r>
    <r>
      <rPr>
        <sz val="11"/>
        <color theme="1"/>
        <rFont val="游ゴシック"/>
        <family val="2"/>
        <charset val="128"/>
        <scheme val="minor"/>
      </rPr>
      <t>を除く）。</t>
    </r>
    <rPh sb="2" eb="4">
      <t>セッシュ</t>
    </rPh>
    <rPh sb="4" eb="6">
      <t>ジッシ</t>
    </rPh>
    <rPh sb="6" eb="8">
      <t>キカン</t>
    </rPh>
    <rPh sb="8" eb="11">
      <t>ショザイチ</t>
    </rPh>
    <rPh sb="12" eb="16">
      <t>トドウフケン</t>
    </rPh>
    <rPh sb="16" eb="17">
      <t>ベツ</t>
    </rPh>
    <rPh sb="21" eb="24">
      <t>コウレイシャ</t>
    </rPh>
    <rPh sb="25" eb="27">
      <t>キソ</t>
    </rPh>
    <rPh sb="27" eb="29">
      <t>シッカン</t>
    </rPh>
    <rPh sb="29" eb="32">
      <t>ホユウシャ</t>
    </rPh>
    <rPh sb="35" eb="36">
      <t>ホカ</t>
    </rPh>
    <phoneticPr fontId="2"/>
  </si>
  <si>
    <t>　　医療従事者等向け優先接種の接種実績は、45都道府県は7月21日時点まで、兵庫県、沖縄県は７月27日時点までの実績を集計。</t>
    <phoneticPr fontId="2"/>
  </si>
  <si>
    <t>　　高齢者施設等従事者向け優先接種の接種実績は、７月30日時点までの実績を集計。</t>
    <phoneticPr fontId="2"/>
  </si>
  <si>
    <r>
      <t>　　</t>
    </r>
    <r>
      <rPr>
        <sz val="11"/>
        <rFont val="游ゴシック"/>
        <family val="3"/>
        <charset val="128"/>
        <scheme val="minor"/>
      </rPr>
      <t>医療従事者等は、令和３年７月30日で集計を終了。</t>
    </r>
    <rPh sb="10" eb="12">
      <t>レイワ</t>
    </rPh>
    <rPh sb="13" eb="14">
      <t>ネン</t>
    </rPh>
    <rPh sb="15" eb="16">
      <t>ガツ</t>
    </rPh>
    <rPh sb="18" eb="19">
      <t>ニチ</t>
    </rPh>
    <rPh sb="20" eb="22">
      <t>シュウケイ</t>
    </rPh>
    <rPh sb="23" eb="25">
      <t>シュウリョウ</t>
    </rPh>
    <phoneticPr fontId="2"/>
  </si>
  <si>
    <t>　　4月9日までの接種実績は厚生労働省の「新型コロナワクチン接種実績」のページをご覧ください。</t>
    <rPh sb="3" eb="4">
      <t>ガツ</t>
    </rPh>
    <rPh sb="5" eb="6">
      <t>ニチ</t>
    </rPh>
    <rPh sb="9" eb="11">
      <t>セッシュ</t>
    </rPh>
    <rPh sb="11" eb="13">
      <t>ジッセキ</t>
    </rPh>
    <rPh sb="14" eb="16">
      <t>コウセイ</t>
    </rPh>
    <rPh sb="16" eb="19">
      <t>ロウドウショウ</t>
    </rPh>
    <rPh sb="21" eb="23">
      <t>シンガタ</t>
    </rPh>
    <rPh sb="30" eb="32">
      <t>セッシュ</t>
    </rPh>
    <rPh sb="32" eb="34">
      <t>ジッセキ</t>
    </rPh>
    <rPh sb="41" eb="42">
      <t>ラン</t>
    </rPh>
    <phoneticPr fontId="2"/>
  </si>
  <si>
    <t>　　https://www.mhlw.go.jp/stf/seisakunitsuite/bunya/vaccine_sesshujisseki.html</t>
    <phoneticPr fontId="2"/>
  </si>
  <si>
    <t>モデルナ社</t>
    <rPh sb="4" eb="5">
      <t>シャ</t>
    </rPh>
    <phoneticPr fontId="2"/>
  </si>
  <si>
    <r>
      <t>モデルナ社</t>
    </r>
    <r>
      <rPr>
        <sz val="8"/>
        <color theme="1"/>
        <rFont val="游ゴシック"/>
        <family val="3"/>
        <charset val="128"/>
        <scheme val="minor"/>
      </rPr>
      <t>※1</t>
    </r>
    <rPh sb="4" eb="5">
      <t>シャ</t>
    </rPh>
    <phoneticPr fontId="2"/>
  </si>
  <si>
    <t>内８月分</t>
    <rPh sb="0" eb="1">
      <t>ウチ</t>
    </rPh>
    <rPh sb="2" eb="3">
      <t>ガツ</t>
    </rPh>
    <rPh sb="3" eb="4">
      <t>ブン</t>
    </rPh>
    <phoneticPr fontId="2"/>
  </si>
  <si>
    <t>内８月分</t>
    <phoneticPr fontId="2"/>
  </si>
  <si>
    <t>除外する回数</t>
    <rPh sb="0" eb="2">
      <t>ジョガイ</t>
    </rPh>
    <rPh sb="4" eb="6">
      <t>カイスウ</t>
    </rPh>
    <phoneticPr fontId="2"/>
  </si>
  <si>
    <t>注：「除外する回数」は、死亡した方の、接種日が令和３年中の接種回数。</t>
    <rPh sb="3" eb="5">
      <t>ジョガイ</t>
    </rPh>
    <rPh sb="7" eb="9">
      <t>カイスウ</t>
    </rPh>
    <phoneticPr fontId="2"/>
  </si>
  <si>
    <t>注：公表日におけるデータの計上方法等の注釈については、以下を参照（https://www.kantei.go.jp/jp/content/000086996.pdf）。</t>
    <rPh sb="2" eb="5">
      <t>コウヒョウビ</t>
    </rPh>
    <rPh sb="13" eb="15">
      <t>ケイジョウ</t>
    </rPh>
    <rPh sb="15" eb="17">
      <t>ホウホウ</t>
    </rPh>
    <rPh sb="17" eb="18">
      <t>トウ</t>
    </rPh>
    <rPh sb="19" eb="21">
      <t>チュウシャク</t>
    </rPh>
    <rPh sb="27" eb="29">
      <t>イカ</t>
    </rPh>
    <rPh sb="30" eb="32">
      <t>サンショウ</t>
    </rPh>
    <phoneticPr fontId="2"/>
  </si>
  <si>
    <t>内９月分</t>
    <phoneticPr fontId="2"/>
  </si>
  <si>
    <t>内９月分</t>
    <rPh sb="0" eb="1">
      <t>ウチ</t>
    </rPh>
    <rPh sb="2" eb="3">
      <t>ガツ</t>
    </rPh>
    <rPh sb="3" eb="4">
      <t>ブン</t>
    </rPh>
    <phoneticPr fontId="2"/>
  </si>
  <si>
    <t>除外する回数</t>
    <rPh sb="0" eb="2">
      <t>ジョガイ</t>
    </rPh>
    <rPh sb="4" eb="6">
      <t>カイスウ</t>
    </rPh>
    <phoneticPr fontId="2"/>
  </si>
  <si>
    <t>除外する回数
※３</t>
    <rPh sb="0" eb="2">
      <t>ジョガイ</t>
    </rPh>
    <rPh sb="4" eb="6">
      <t>カイスウ</t>
    </rPh>
    <phoneticPr fontId="2"/>
  </si>
  <si>
    <t>※3：「除外する回数」は、死亡した方の、接種日が令和３年中の接種回数</t>
    <rPh sb="4" eb="6">
      <t>ジョガイ</t>
    </rPh>
    <rPh sb="8" eb="10">
      <t>カイスウ</t>
    </rPh>
    <rPh sb="13" eb="15">
      <t>シボウ</t>
    </rPh>
    <rPh sb="17" eb="18">
      <t>ホウ</t>
    </rPh>
    <rPh sb="20" eb="22">
      <t>セッシュ</t>
    </rPh>
    <rPh sb="22" eb="23">
      <t>ビ</t>
    </rPh>
    <rPh sb="24" eb="26">
      <t>レイワ</t>
    </rPh>
    <rPh sb="27" eb="28">
      <t>ネン</t>
    </rPh>
    <rPh sb="28" eb="29">
      <t>チュウ</t>
    </rPh>
    <rPh sb="30" eb="32">
      <t>セッシュ</t>
    </rPh>
    <rPh sb="32" eb="34">
      <t>カイスウ</t>
    </rPh>
    <phoneticPr fontId="2"/>
  </si>
  <si>
    <t>ただし、土日祝日直後の公表においては、直近の平日１日の入力数（直近の公表分とその翌日の集計値との差）を使用</t>
    <phoneticPr fontId="2"/>
  </si>
  <si>
    <t>※1：モデルナ社のワクチンは、大規模接種会場（一部会場を除く）と職域接種会場で利用。</t>
    <rPh sb="7" eb="8">
      <t>シャ</t>
    </rPh>
    <rPh sb="15" eb="22">
      <t>ダイキボセッシュカイジョウ</t>
    </rPh>
    <rPh sb="23" eb="25">
      <t>イチブ</t>
    </rPh>
    <rPh sb="25" eb="27">
      <t>カイジョウ</t>
    </rPh>
    <rPh sb="28" eb="29">
      <t>ノゾ</t>
    </rPh>
    <rPh sb="32" eb="34">
      <t>ショクイキ</t>
    </rPh>
    <rPh sb="34" eb="36">
      <t>セッシュ</t>
    </rPh>
    <rPh sb="36" eb="38">
      <t>カイジョウ</t>
    </rPh>
    <rPh sb="39" eb="41">
      <t>リヨウ</t>
    </rPh>
    <phoneticPr fontId="2"/>
  </si>
  <si>
    <t>注：人口は、総務省が公表している、「令和4年住民基本台帳年齢階級別人口（市区町村別）」のうち、</t>
    <phoneticPr fontId="2"/>
  </si>
  <si>
    <t>注：人口は、総務省が公表している、「令和4年住民基本台帳年齢階級別人口（市区町村別）」のうち、</t>
    <rPh sb="0" eb="1">
      <t>チュウ</t>
    </rPh>
    <rPh sb="2" eb="4">
      <t>ジンコウ</t>
    </rPh>
    <rPh sb="6" eb="9">
      <t>ソウムショウ</t>
    </rPh>
    <rPh sb="10" eb="12">
      <t>コウヒョウ</t>
    </rPh>
    <rPh sb="18" eb="20">
      <t>レイワ</t>
    </rPh>
    <rPh sb="21" eb="22">
      <t>ネン</t>
    </rPh>
    <rPh sb="22" eb="24">
      <t>ジュウミン</t>
    </rPh>
    <rPh sb="24" eb="26">
      <t>キホン</t>
    </rPh>
    <rPh sb="26" eb="28">
      <t>ダイチョウ</t>
    </rPh>
    <rPh sb="28" eb="30">
      <t>ネンレイ</t>
    </rPh>
    <rPh sb="30" eb="32">
      <t>カイキュウ</t>
    </rPh>
    <rPh sb="32" eb="33">
      <t>ベツ</t>
    </rPh>
    <rPh sb="33" eb="35">
      <t>ジンコウ</t>
    </rPh>
    <rPh sb="36" eb="38">
      <t>シク</t>
    </rPh>
    <rPh sb="38" eb="40">
      <t>チョウソン</t>
    </rPh>
    <rPh sb="40" eb="41">
      <t>ベツ</t>
    </rPh>
    <phoneticPr fontId="2"/>
  </si>
  <si>
    <t>直近10日間</t>
    <rPh sb="4" eb="6">
      <t>ニチカン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</si>
</sst>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76" formatCode="#,##0_ "/>
    <numFmt numFmtId="177" formatCode="0.0%"/>
    <numFmt numFmtId="178" formatCode="#,##0.0;[Red]\-#,##0.0"/>
    <numFmt numFmtId="179" formatCode="#,##0_ ;[Red]\-#,##0\ "/>
    <numFmt numFmtId="180" formatCode="#,##0_);[Red]\(#,##0\)"/>
    <numFmt numFmtId="181" formatCode="\(m&quot;月&quot;d&quot;日&quot;&quot;公&quot;&quot;表&quot;&quot;時&quot;&quot;点&quot;\)"/>
  </numFmts>
  <fonts count="12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theme="1"/>
      <name val="游ゴシック"/>
      <family val="2"/>
      <scheme val="minor"/>
    </font>
    <font>
      <sz val="11"/>
      <color theme="1"/>
      <name val="游ゴシック"/>
      <family val="3"/>
      <charset val="128"/>
      <scheme val="minor"/>
    </font>
    <font>
      <sz val="11"/>
      <color rgb="FF000000"/>
      <name val="游ゴシック"/>
      <family val="3"/>
      <charset val="128"/>
    </font>
    <font>
      <sz val="11"/>
      <color rgb="FFFF0000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  <font>
      <sz val="8"/>
      <color theme="1"/>
      <name val="游ゴシック"/>
      <family val="3"/>
      <charset val="128"/>
      <scheme val="minor"/>
    </font>
    <font>
      <sz val="11"/>
      <color rgb="FFFF0000"/>
      <name val="游ゴシック"/>
      <family val="3"/>
      <charset val="128"/>
      <scheme val="minor"/>
    </font>
    <font>
      <sz val="11"/>
      <name val="游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</borders>
  <cellStyleXfs count="4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4" fillId="0" borderId="0"/>
    <xf numFmtId="9" fontId="1" fillId="0" borderId="0" applyFont="0" applyFill="0" applyBorder="0" applyAlignment="0" applyProtection="0">
      <alignment vertical="center"/>
    </xf>
  </cellStyleXfs>
  <cellXfs count="169">
    <xf numFmtId="0" fontId="0" fillId="0" borderId="0" xfId="0">
      <alignment vertical="center"/>
    </xf>
    <xf numFmtId="38" fontId="0" fillId="0" borderId="0" xfId="1" applyFont="1">
      <alignment vertical="center"/>
    </xf>
    <xf numFmtId="0" fontId="5" fillId="0" borderId="0" xfId="0" applyFont="1" applyAlignment="1">
      <alignment horizontal="left" vertical="center"/>
    </xf>
    <xf numFmtId="38" fontId="5" fillId="0" borderId="0" xfId="1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38" fontId="5" fillId="0" borderId="0" xfId="1" applyFont="1" applyAlignment="1">
      <alignment horizontal="center" vertical="center"/>
    </xf>
    <xf numFmtId="176" fontId="6" fillId="0" borderId="0" xfId="0" applyNumberFormat="1" applyFont="1">
      <alignment vertical="center"/>
    </xf>
    <xf numFmtId="0" fontId="5" fillId="0" borderId="0" xfId="0" applyFont="1" applyAlignment="1">
      <alignment horizontal="right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1" xfId="0" applyFont="1" applyBorder="1" applyAlignment="1">
      <alignment horizontal="right" vertical="center"/>
    </xf>
    <xf numFmtId="177" fontId="5" fillId="0" borderId="1" xfId="3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38" fontId="3" fillId="0" borderId="0" xfId="1" applyFont="1" applyFill="1" applyBorder="1" applyAlignment="1">
      <alignment horizontal="center" vertical="center"/>
    </xf>
    <xf numFmtId="38" fontId="5" fillId="0" borderId="0" xfId="1" applyFont="1" applyFill="1" applyBorder="1" applyAlignment="1">
      <alignment horizontal="center" vertical="center"/>
    </xf>
    <xf numFmtId="177" fontId="5" fillId="0" borderId="0" xfId="3" applyNumberFormat="1" applyFont="1" applyFill="1" applyBorder="1" applyAlignment="1">
      <alignment horizontal="center" vertical="center"/>
    </xf>
    <xf numFmtId="178" fontId="5" fillId="0" borderId="0" xfId="1" applyNumberFormat="1" applyFont="1" applyFill="1" applyBorder="1" applyAlignment="1">
      <alignment horizontal="center" vertical="center"/>
    </xf>
    <xf numFmtId="38" fontId="5" fillId="0" borderId="0" xfId="1" applyFont="1">
      <alignment vertical="center"/>
    </xf>
    <xf numFmtId="0" fontId="5" fillId="0" borderId="0" xfId="0" applyFont="1">
      <alignment vertical="center"/>
    </xf>
    <xf numFmtId="179" fontId="3" fillId="0" borderId="1" xfId="1" applyNumberFormat="1" applyFont="1" applyFill="1" applyBorder="1" applyAlignment="1">
      <alignment vertical="center"/>
    </xf>
    <xf numFmtId="179" fontId="5" fillId="0" borderId="1" xfId="1" applyNumberFormat="1" applyFont="1" applyFill="1" applyBorder="1" applyAlignment="1">
      <alignment vertical="center"/>
    </xf>
    <xf numFmtId="0" fontId="8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7" fillId="0" borderId="0" xfId="0" applyFont="1" applyAlignment="1">
      <alignment horizontal="right" vertical="center"/>
    </xf>
    <xf numFmtId="0" fontId="8" fillId="0" borderId="0" xfId="0" applyFont="1" applyAlignment="1">
      <alignment horizontal="right" vertical="center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right" vertical="center"/>
    </xf>
    <xf numFmtId="180" fontId="3" fillId="0" borderId="1" xfId="1" applyNumberFormat="1" applyFont="1" applyBorder="1">
      <alignment vertical="center"/>
    </xf>
    <xf numFmtId="180" fontId="3" fillId="0" borderId="6" xfId="1" applyNumberFormat="1" applyFont="1" applyBorder="1">
      <alignment vertical="center"/>
    </xf>
    <xf numFmtId="0" fontId="3" fillId="0" borderId="1" xfId="0" applyFont="1" applyBorder="1" applyAlignment="1">
      <alignment horizontal="left" vertical="center"/>
    </xf>
    <xf numFmtId="180" fontId="3" fillId="0" borderId="1" xfId="1" applyNumberFormat="1" applyFont="1" applyFill="1" applyBorder="1">
      <alignment vertical="center"/>
    </xf>
    <xf numFmtId="38" fontId="3" fillId="0" borderId="1" xfId="1" applyFont="1" applyBorder="1" applyAlignment="1">
      <alignment horizontal="left" vertical="center"/>
    </xf>
    <xf numFmtId="0" fontId="0" fillId="0" borderId="1" xfId="0" applyBorder="1" applyAlignment="1"/>
    <xf numFmtId="0" fontId="0" fillId="0" borderId="1" xfId="0" applyBorder="1" applyAlignment="1">
      <alignment vertical="center" wrapText="1"/>
    </xf>
    <xf numFmtId="180" fontId="0" fillId="0" borderId="1" xfId="1" applyNumberFormat="1" applyFont="1" applyBorder="1">
      <alignment vertical="center"/>
    </xf>
    <xf numFmtId="180" fontId="0" fillId="0" borderId="1" xfId="0" applyNumberFormat="1" applyBorder="1">
      <alignment vertical="center"/>
    </xf>
    <xf numFmtId="180" fontId="0" fillId="0" borderId="0" xfId="0" applyNumberFormat="1">
      <alignment vertical="center"/>
    </xf>
    <xf numFmtId="10" fontId="0" fillId="0" borderId="1" xfId="0" applyNumberFormat="1" applyBorder="1">
      <alignment vertical="center"/>
    </xf>
    <xf numFmtId="10" fontId="0" fillId="0" borderId="1" xfId="3" applyNumberFormat="1" applyFont="1" applyBorder="1">
      <alignment vertical="center"/>
    </xf>
    <xf numFmtId="0" fontId="0" fillId="0" borderId="1" xfId="0" applyBorder="1" applyAlignment="1">
      <alignment horizontal="left" vertical="center"/>
    </xf>
    <xf numFmtId="180" fontId="4" fillId="0" borderId="1" xfId="3" applyNumberFormat="1" applyFont="1" applyBorder="1" applyAlignment="1"/>
    <xf numFmtId="176" fontId="0" fillId="0" borderId="1" xfId="0" applyNumberFormat="1" applyBorder="1">
      <alignment vertical="center"/>
    </xf>
    <xf numFmtId="38" fontId="0" fillId="0" borderId="1" xfId="1" applyFont="1" applyBorder="1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1" xfId="0" applyBorder="1">
      <alignment vertical="center"/>
    </xf>
    <xf numFmtId="38" fontId="0" fillId="0" borderId="1" xfId="1" applyFont="1" applyBorder="1">
      <alignment vertical="center"/>
    </xf>
    <xf numFmtId="38" fontId="3" fillId="0" borderId="0" xfId="1" applyFont="1">
      <alignment vertical="center"/>
    </xf>
    <xf numFmtId="0" fontId="3" fillId="0" borderId="0" xfId="0" applyFont="1" applyAlignment="1">
      <alignment horizontal="left" vertical="center"/>
    </xf>
    <xf numFmtId="38" fontId="3" fillId="0" borderId="0" xfId="1" applyFont="1" applyFill="1">
      <alignment vertical="center"/>
    </xf>
    <xf numFmtId="0" fontId="3" fillId="0" borderId="6" xfId="0" applyFont="1" applyBorder="1" applyAlignment="1">
      <alignment horizontal="center" vertical="center"/>
    </xf>
    <xf numFmtId="180" fontId="3" fillId="0" borderId="6" xfId="1" applyNumberFormat="1" applyFont="1" applyFill="1" applyBorder="1">
      <alignment vertical="center"/>
    </xf>
    <xf numFmtId="10" fontId="3" fillId="0" borderId="1" xfId="1" applyNumberFormat="1" applyFont="1" applyFill="1" applyBorder="1">
      <alignment vertical="center"/>
    </xf>
    <xf numFmtId="0" fontId="0" fillId="2" borderId="1" xfId="0" applyFill="1" applyBorder="1" applyAlignment="1"/>
    <xf numFmtId="180" fontId="0" fillId="2" borderId="1" xfId="0" applyNumberFormat="1" applyFill="1" applyBorder="1">
      <alignment vertical="center"/>
    </xf>
    <xf numFmtId="0" fontId="3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38" fontId="10" fillId="0" borderId="0" xfId="1" applyFont="1">
      <alignment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180" fontId="3" fillId="0" borderId="1" xfId="0" applyNumberFormat="1" applyFont="1" applyFill="1" applyBorder="1">
      <alignment vertical="center"/>
    </xf>
    <xf numFmtId="10" fontId="3" fillId="0" borderId="1" xfId="0" applyNumberFormat="1" applyFont="1" applyFill="1" applyBorder="1">
      <alignment vertical="center"/>
    </xf>
    <xf numFmtId="38" fontId="5" fillId="0" borderId="4" xfId="1" applyFont="1" applyFill="1" applyBorder="1" applyAlignment="1">
      <alignment horizontal="center" vertical="center"/>
    </xf>
    <xf numFmtId="0" fontId="10" fillId="0" borderId="0" xfId="0" applyFont="1">
      <alignment vertical="center"/>
    </xf>
    <xf numFmtId="0" fontId="3" fillId="0" borderId="0" xfId="0" applyFont="1" applyFill="1">
      <alignment vertical="center"/>
    </xf>
    <xf numFmtId="0" fontId="8" fillId="0" borderId="0" xfId="0" applyFont="1" applyFill="1">
      <alignment vertical="center"/>
    </xf>
    <xf numFmtId="10" fontId="3" fillId="0" borderId="6" xfId="3" applyNumberFormat="1" applyFont="1" applyFill="1" applyBorder="1">
      <alignment vertical="center"/>
    </xf>
    <xf numFmtId="0" fontId="3" fillId="0" borderId="0" xfId="0" applyFont="1" applyFill="1" applyAlignment="1">
      <alignment horizontal="left" vertical="center"/>
    </xf>
    <xf numFmtId="0" fontId="0" fillId="0" borderId="0" xfId="0" applyFill="1">
      <alignment vertical="center"/>
    </xf>
    <xf numFmtId="14" fontId="5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6" xfId="0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38" fontId="3" fillId="0" borderId="0" xfId="1" applyFont="1" applyAlignment="1">
      <alignment horizontal="left" vertical="center"/>
    </xf>
    <xf numFmtId="38" fontId="3" fillId="0" borderId="0" xfId="1" applyFont="1" applyAlignment="1">
      <alignment horizontal="center" vertical="center"/>
    </xf>
    <xf numFmtId="38" fontId="11" fillId="0" borderId="0" xfId="1" applyFont="1">
      <alignment vertical="center"/>
    </xf>
    <xf numFmtId="176" fontId="11" fillId="0" borderId="0" xfId="0" applyNumberFormat="1" applyFont="1">
      <alignment vertical="center"/>
    </xf>
    <xf numFmtId="0" fontId="3" fillId="0" borderId="0" xfId="0" applyFont="1" applyAlignment="1">
      <alignment horizontal="right" vertical="center"/>
    </xf>
    <xf numFmtId="38" fontId="3" fillId="0" borderId="4" xfId="1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177" fontId="3" fillId="0" borderId="1" xfId="3" applyNumberFormat="1" applyFont="1" applyFill="1" applyBorder="1" applyAlignment="1">
      <alignment horizontal="center" vertical="center"/>
    </xf>
    <xf numFmtId="177" fontId="3" fillId="0" borderId="0" xfId="3" applyNumberFormat="1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38" fontId="5" fillId="0" borderId="1" xfId="1" applyFont="1" applyFill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56" fontId="3" fillId="0" borderId="2" xfId="0" applyNumberFormat="1" applyFont="1" applyBorder="1" applyAlignment="1">
      <alignment horizontal="center" vertical="center" wrapText="1"/>
    </xf>
    <xf numFmtId="56" fontId="3" fillId="0" borderId="2" xfId="0" applyNumberFormat="1" applyFont="1" applyBorder="1" applyAlignment="1">
      <alignment horizontal="center" vertical="center"/>
    </xf>
    <xf numFmtId="56" fontId="3" fillId="0" borderId="7" xfId="0" applyNumberFormat="1" applyFont="1" applyBorder="1" applyAlignment="1">
      <alignment horizontal="center" vertical="center" wrapText="1"/>
    </xf>
    <xf numFmtId="56" fontId="3" fillId="0" borderId="8" xfId="0" applyNumberFormat="1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56" fontId="5" fillId="0" borderId="9" xfId="0" applyNumberFormat="1" applyFont="1" applyBorder="1" applyAlignment="1">
      <alignment horizontal="center" vertical="center" wrapText="1"/>
    </xf>
    <xf numFmtId="56" fontId="5" fillId="0" borderId="10" xfId="0" applyNumberFormat="1" applyFont="1" applyBorder="1" applyAlignment="1">
      <alignment horizontal="center" vertical="center" wrapText="1"/>
    </xf>
    <xf numFmtId="38" fontId="5" fillId="0" borderId="3" xfId="1" applyFont="1" applyFill="1" applyBorder="1" applyAlignment="1">
      <alignment horizontal="center" vertical="center"/>
    </xf>
    <xf numFmtId="38" fontId="5" fillId="0" borderId="1" xfId="1" applyFont="1" applyFill="1" applyBorder="1" applyAlignment="1">
      <alignment horizontal="center" vertical="center"/>
    </xf>
    <xf numFmtId="181" fontId="3" fillId="0" borderId="0" xfId="0" applyNumberFormat="1" applyFont="1" applyAlignment="1">
      <alignment horizontal="right" vertical="center"/>
    </xf>
    <xf numFmtId="0" fontId="5" fillId="0" borderId="2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38" fontId="3" fillId="0" borderId="1" xfId="1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56" fontId="3" fillId="0" borderId="9" xfId="0" applyNumberFormat="1" applyFont="1" applyBorder="1" applyAlignment="1">
      <alignment horizontal="center" vertical="center" wrapText="1"/>
    </xf>
    <xf numFmtId="56" fontId="3" fillId="0" borderId="10" xfId="0" applyNumberFormat="1" applyFont="1" applyBorder="1" applyAlignment="1">
      <alignment horizontal="center" vertical="center" wrapText="1"/>
    </xf>
    <xf numFmtId="38" fontId="3" fillId="0" borderId="3" xfId="1" applyFont="1" applyFill="1" applyBorder="1" applyAlignment="1">
      <alignment horizontal="center" vertical="center"/>
    </xf>
    <xf numFmtId="38" fontId="3" fillId="0" borderId="1" xfId="1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2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/>
    </xf>
    <xf numFmtId="181" fontId="3" fillId="0" borderId="16" xfId="0" applyNumberFormat="1" applyFont="1" applyBorder="1" applyAlignment="1">
      <alignment horizontal="right" vertical="center"/>
    </xf>
    <xf numFmtId="0" fontId="3" fillId="0" borderId="12" xfId="0" applyFont="1" applyBorder="1" applyAlignment="1">
      <alignment horizontal="center" vertical="center"/>
    </xf>
    <xf numFmtId="14" fontId="3" fillId="2" borderId="9" xfId="0" applyNumberFormat="1" applyFont="1" applyFill="1" applyBorder="1" applyAlignment="1">
      <alignment horizontal="center" vertical="center"/>
    </xf>
    <xf numFmtId="14" fontId="3" fillId="2" borderId="16" xfId="0" applyNumberFormat="1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center" vertical="center" shrinkToFit="1"/>
    </xf>
    <xf numFmtId="0" fontId="8" fillId="0" borderId="13" xfId="0" applyFont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0" fillId="0" borderId="0" xfId="0" applyAlignment="1">
      <alignment horizontal="right" vertical="center"/>
    </xf>
    <xf numFmtId="0" fontId="0" fillId="0" borderId="2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181" fontId="3" fillId="0" borderId="17" xfId="0" applyNumberFormat="1" applyFont="1" applyBorder="1" applyAlignment="1">
      <alignment horizontal="right" vertical="center"/>
    </xf>
  </cellXfs>
  <cellStyles count="4">
    <cellStyle name="パーセント" xfId="3" builtinId="5"/>
    <cellStyle name="桁区切り" xfId="1" builtinId="6"/>
    <cellStyle name="標準" xfId="0" builtinId="0"/>
    <cellStyle name="標準 2" xfId="2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64"/>
  <sheetViews>
    <sheetView tabSelected="1" view="pageBreakPreview" zoomScaleNormal="100" zoomScaleSheetLayoutView="100" workbookViewId="0">
      <selection activeCell="F5" sqref="F5:G5"/>
    </sheetView>
  </sheetViews>
  <sheetFormatPr defaultRowHeight="18" x14ac:dyDescent="0.45"/>
  <cols>
    <col min="1" max="1" width="13.59765625" customWidth="1"/>
    <col min="2" max="4" width="13.59765625" style="1" customWidth="1"/>
    <col min="5" max="8" width="13.59765625" customWidth="1"/>
    <col min="9" max="9" width="15.19921875" customWidth="1"/>
    <col min="10" max="10" width="7" customWidth="1"/>
    <col min="11" max="11" width="10.5" bestFit="1" customWidth="1"/>
  </cols>
  <sheetData>
    <row r="1" spans="1:9" x14ac:dyDescent="0.45">
      <c r="A1" s="93" t="s">
        <v>0</v>
      </c>
      <c r="B1" s="93"/>
      <c r="C1" s="93"/>
      <c r="D1" s="93"/>
      <c r="E1" s="93"/>
      <c r="F1" s="93"/>
      <c r="G1" s="93"/>
      <c r="H1" s="93"/>
      <c r="I1" s="93"/>
    </row>
    <row r="2" spans="1:9" x14ac:dyDescent="0.45">
      <c r="A2" s="2"/>
      <c r="B2" s="3"/>
      <c r="C2" s="3"/>
      <c r="D2" s="3"/>
      <c r="E2" s="2"/>
      <c r="F2" s="2"/>
      <c r="G2" s="2"/>
      <c r="H2" s="2"/>
      <c r="I2" s="2"/>
    </row>
    <row r="3" spans="1:9" x14ac:dyDescent="0.45">
      <c r="A3" s="2"/>
      <c r="B3" s="3"/>
      <c r="C3" s="3"/>
      <c r="D3" s="3"/>
      <c r="E3" s="2"/>
      <c r="F3" s="2"/>
      <c r="G3" s="74"/>
      <c r="H3" s="110">
        <v>44830</v>
      </c>
      <c r="I3" s="110"/>
    </row>
    <row r="4" spans="1:9" x14ac:dyDescent="0.45">
      <c r="A4" s="4"/>
      <c r="B4" s="5"/>
      <c r="C4" s="5"/>
      <c r="D4" s="5"/>
      <c r="E4" s="4"/>
      <c r="F4" s="6"/>
      <c r="G4" s="6"/>
      <c r="H4" s="6"/>
      <c r="I4" s="7" t="s">
        <v>1</v>
      </c>
    </row>
    <row r="5" spans="1:9" ht="19.5" customHeight="1" x14ac:dyDescent="0.45">
      <c r="A5" s="89" t="s">
        <v>2</v>
      </c>
      <c r="B5" s="94" t="s">
        <v>3</v>
      </c>
      <c r="C5" s="90" t="s">
        <v>4</v>
      </c>
      <c r="D5" s="95"/>
      <c r="E5" s="96"/>
      <c r="F5" s="100" t="s">
        <v>159</v>
      </c>
      <c r="G5" s="101"/>
      <c r="H5" s="102">
        <v>44826</v>
      </c>
      <c r="I5" s="103"/>
    </row>
    <row r="6" spans="1:9" ht="21.75" customHeight="1" x14ac:dyDescent="0.45">
      <c r="A6" s="89"/>
      <c r="B6" s="94"/>
      <c r="C6" s="97"/>
      <c r="D6" s="98"/>
      <c r="E6" s="99"/>
      <c r="F6" s="104" t="s">
        <v>5</v>
      </c>
      <c r="G6" s="105"/>
      <c r="H6" s="106" t="s">
        <v>6</v>
      </c>
      <c r="I6" s="107"/>
    </row>
    <row r="7" spans="1:9" ht="18.75" customHeight="1" x14ac:dyDescent="0.45">
      <c r="A7" s="89"/>
      <c r="B7" s="94"/>
      <c r="C7" s="108" t="s">
        <v>7</v>
      </c>
      <c r="D7" s="67"/>
      <c r="E7" s="8"/>
      <c r="F7" s="88" t="s">
        <v>8</v>
      </c>
      <c r="G7" s="8"/>
      <c r="H7" s="88" t="s">
        <v>8</v>
      </c>
      <c r="I7" s="9"/>
    </row>
    <row r="8" spans="1:9" ht="18.75" customHeight="1" x14ac:dyDescent="0.45">
      <c r="A8" s="89"/>
      <c r="B8" s="94"/>
      <c r="C8" s="109"/>
      <c r="D8" s="111" t="s">
        <v>153</v>
      </c>
      <c r="E8" s="90" t="s">
        <v>9</v>
      </c>
      <c r="F8" s="89"/>
      <c r="G8" s="90" t="s">
        <v>10</v>
      </c>
      <c r="H8" s="89"/>
      <c r="I8" s="92" t="s">
        <v>10</v>
      </c>
    </row>
    <row r="9" spans="1:9" ht="35.1" customHeight="1" x14ac:dyDescent="0.45">
      <c r="A9" s="89"/>
      <c r="B9" s="94"/>
      <c r="C9" s="109"/>
      <c r="D9" s="112"/>
      <c r="E9" s="91"/>
      <c r="F9" s="89"/>
      <c r="G9" s="91"/>
      <c r="H9" s="89"/>
      <c r="I9" s="91"/>
    </row>
    <row r="10" spans="1:9" x14ac:dyDescent="0.45">
      <c r="A10" s="10" t="s">
        <v>11</v>
      </c>
      <c r="B10" s="19">
        <f>SUM(B11:B57)</f>
        <v>125918711</v>
      </c>
      <c r="C10" s="20">
        <f>SUM(C11:C57)</f>
        <v>82216479</v>
      </c>
      <c r="D10" s="20">
        <f>SUM(D11:D57)</f>
        <v>3927</v>
      </c>
      <c r="E10" s="11">
        <f>(C10-D10)/$B10</f>
        <v>0.6529017915375579</v>
      </c>
      <c r="F10" s="20">
        <f>SUM(F11:F57)</f>
        <v>238360</v>
      </c>
      <c r="G10" s="11">
        <f>F10/$B10</f>
        <v>1.8929672810897818E-3</v>
      </c>
      <c r="H10" s="20">
        <f>SUM(H11:H57)</f>
        <v>23364</v>
      </c>
      <c r="I10" s="11">
        <f>H10/$B10</f>
        <v>1.8554827804741425E-4</v>
      </c>
    </row>
    <row r="11" spans="1:9" x14ac:dyDescent="0.45">
      <c r="A11" s="12" t="s">
        <v>12</v>
      </c>
      <c r="B11" s="19">
        <v>5181747</v>
      </c>
      <c r="C11" s="20">
        <v>3505620</v>
      </c>
      <c r="D11" s="20">
        <v>77</v>
      </c>
      <c r="E11" s="11">
        <f t="shared" ref="E11:E57" si="0">(C11-D11)/$B11</f>
        <v>0.67651759146094936</v>
      </c>
      <c r="F11" s="20">
        <v>9977</v>
      </c>
      <c r="G11" s="11">
        <f t="shared" ref="G11:G57" si="1">F11/$B11</f>
        <v>1.9254124139985993E-3</v>
      </c>
      <c r="H11" s="20">
        <v>1143</v>
      </c>
      <c r="I11" s="11">
        <f>H11/$B11</f>
        <v>2.2058197746821679E-4</v>
      </c>
    </row>
    <row r="12" spans="1:9" x14ac:dyDescent="0.45">
      <c r="A12" s="12" t="s">
        <v>13</v>
      </c>
      <c r="B12" s="19">
        <v>1242614</v>
      </c>
      <c r="C12" s="20">
        <v>898258</v>
      </c>
      <c r="D12" s="20">
        <v>41</v>
      </c>
      <c r="E12" s="11">
        <f t="shared" si="0"/>
        <v>0.72284474502942986</v>
      </c>
      <c r="F12" s="20">
        <v>2104</v>
      </c>
      <c r="G12" s="11">
        <f t="shared" si="1"/>
        <v>1.6932048085728955E-3</v>
      </c>
      <c r="H12" s="20">
        <v>318</v>
      </c>
      <c r="I12" s="11">
        <f t="shared" ref="I12:I57" si="2">H12/$B12</f>
        <v>2.5591213361510494E-4</v>
      </c>
    </row>
    <row r="13" spans="1:9" x14ac:dyDescent="0.45">
      <c r="A13" s="12" t="s">
        <v>14</v>
      </c>
      <c r="B13" s="19">
        <v>1206138</v>
      </c>
      <c r="C13" s="20">
        <v>886791</v>
      </c>
      <c r="D13" s="20">
        <v>60</v>
      </c>
      <c r="E13" s="11">
        <f t="shared" si="0"/>
        <v>0.73518204384572905</v>
      </c>
      <c r="F13" s="20">
        <v>2195</v>
      </c>
      <c r="G13" s="11">
        <f t="shared" si="1"/>
        <v>1.8198580925234094E-3</v>
      </c>
      <c r="H13" s="20">
        <v>279</v>
      </c>
      <c r="I13" s="11">
        <f t="shared" si="2"/>
        <v>2.3131681449386389E-4</v>
      </c>
    </row>
    <row r="14" spans="1:9" x14ac:dyDescent="0.45">
      <c r="A14" s="12" t="s">
        <v>15</v>
      </c>
      <c r="B14" s="19">
        <v>2268244</v>
      </c>
      <c r="C14" s="20">
        <v>1552694</v>
      </c>
      <c r="D14" s="20">
        <v>29</v>
      </c>
      <c r="E14" s="11">
        <f t="shared" si="0"/>
        <v>0.6845229172875581</v>
      </c>
      <c r="F14" s="20">
        <v>3743</v>
      </c>
      <c r="G14" s="11">
        <f t="shared" si="1"/>
        <v>1.6501752016097034E-3</v>
      </c>
      <c r="H14" s="20">
        <v>461</v>
      </c>
      <c r="I14" s="11">
        <f t="shared" si="2"/>
        <v>2.0324092117073825E-4</v>
      </c>
    </row>
    <row r="15" spans="1:9" x14ac:dyDescent="0.45">
      <c r="A15" s="12" t="s">
        <v>16</v>
      </c>
      <c r="B15" s="19">
        <v>956417</v>
      </c>
      <c r="C15" s="20">
        <v>732833</v>
      </c>
      <c r="D15" s="20">
        <v>5</v>
      </c>
      <c r="E15" s="11">
        <f t="shared" si="0"/>
        <v>0.76622226497437829</v>
      </c>
      <c r="F15" s="20">
        <v>2258</v>
      </c>
      <c r="G15" s="11">
        <f t="shared" si="1"/>
        <v>2.3608948816259017E-3</v>
      </c>
      <c r="H15" s="20">
        <v>169</v>
      </c>
      <c r="I15" s="11">
        <f t="shared" si="2"/>
        <v>1.7670116695960025E-4</v>
      </c>
    </row>
    <row r="16" spans="1:9" x14ac:dyDescent="0.45">
      <c r="A16" s="12" t="s">
        <v>17</v>
      </c>
      <c r="B16" s="19">
        <v>1056157</v>
      </c>
      <c r="C16" s="20">
        <v>783408</v>
      </c>
      <c r="D16" s="20">
        <v>39</v>
      </c>
      <c r="E16" s="11">
        <f t="shared" si="0"/>
        <v>0.7417164304170687</v>
      </c>
      <c r="F16" s="20">
        <v>1782</v>
      </c>
      <c r="G16" s="11">
        <f t="shared" si="1"/>
        <v>1.6872491495109156E-3</v>
      </c>
      <c r="H16" s="20">
        <v>137</v>
      </c>
      <c r="I16" s="11">
        <f t="shared" si="2"/>
        <v>1.2971556312177073E-4</v>
      </c>
    </row>
    <row r="17" spans="1:9" x14ac:dyDescent="0.45">
      <c r="A17" s="12" t="s">
        <v>18</v>
      </c>
      <c r="B17" s="19">
        <v>1840525</v>
      </c>
      <c r="C17" s="20">
        <v>1329010</v>
      </c>
      <c r="D17" s="20">
        <v>82</v>
      </c>
      <c r="E17" s="11">
        <f t="shared" si="0"/>
        <v>0.72203746213716191</v>
      </c>
      <c r="F17" s="20">
        <v>3915</v>
      </c>
      <c r="G17" s="11">
        <f t="shared" si="1"/>
        <v>2.1271104711970768E-3</v>
      </c>
      <c r="H17" s="20">
        <v>421</v>
      </c>
      <c r="I17" s="11">
        <f t="shared" si="2"/>
        <v>2.2873908259871505E-4</v>
      </c>
    </row>
    <row r="18" spans="1:9" x14ac:dyDescent="0.45">
      <c r="A18" s="12" t="s">
        <v>19</v>
      </c>
      <c r="B18" s="19">
        <v>2890374</v>
      </c>
      <c r="C18" s="20">
        <v>2007863</v>
      </c>
      <c r="D18" s="20">
        <v>49</v>
      </c>
      <c r="E18" s="11">
        <f t="shared" si="0"/>
        <v>0.69465543213438818</v>
      </c>
      <c r="F18" s="20">
        <v>6275</v>
      </c>
      <c r="G18" s="11">
        <f t="shared" si="1"/>
        <v>2.1709993239629197E-3</v>
      </c>
      <c r="H18" s="20">
        <v>429</v>
      </c>
      <c r="I18" s="11">
        <f t="shared" si="2"/>
        <v>1.4842369880160836E-4</v>
      </c>
    </row>
    <row r="19" spans="1:9" x14ac:dyDescent="0.45">
      <c r="A19" s="12" t="s">
        <v>20</v>
      </c>
      <c r="B19" s="19">
        <v>1942493</v>
      </c>
      <c r="C19" s="20">
        <v>1338771</v>
      </c>
      <c r="D19" s="20">
        <v>43</v>
      </c>
      <c r="E19" s="11">
        <f t="shared" si="0"/>
        <v>0.68918034711064591</v>
      </c>
      <c r="F19" s="20">
        <v>4412</v>
      </c>
      <c r="G19" s="11">
        <f t="shared" si="1"/>
        <v>2.2713080561937676E-3</v>
      </c>
      <c r="H19" s="20">
        <v>375</v>
      </c>
      <c r="I19" s="11">
        <f t="shared" si="2"/>
        <v>1.9305088872907135E-4</v>
      </c>
    </row>
    <row r="20" spans="1:9" x14ac:dyDescent="0.45">
      <c r="A20" s="12" t="s">
        <v>21</v>
      </c>
      <c r="B20" s="19">
        <v>1943567</v>
      </c>
      <c r="C20" s="20">
        <v>1309388</v>
      </c>
      <c r="D20" s="20">
        <v>45</v>
      </c>
      <c r="E20" s="11">
        <f t="shared" si="0"/>
        <v>0.67368040309389898</v>
      </c>
      <c r="F20" s="20">
        <v>4295</v>
      </c>
      <c r="G20" s="11">
        <f t="shared" si="1"/>
        <v>2.2098543554197E-3</v>
      </c>
      <c r="H20" s="20">
        <v>497</v>
      </c>
      <c r="I20" s="11">
        <f t="shared" si="2"/>
        <v>2.5571539339780928E-4</v>
      </c>
    </row>
    <row r="21" spans="1:9" x14ac:dyDescent="0.45">
      <c r="A21" s="12" t="s">
        <v>22</v>
      </c>
      <c r="B21" s="19">
        <v>7385810</v>
      </c>
      <c r="C21" s="20">
        <v>4871319</v>
      </c>
      <c r="D21" s="20">
        <v>135</v>
      </c>
      <c r="E21" s="11">
        <f t="shared" si="0"/>
        <v>0.65953280682822868</v>
      </c>
      <c r="F21" s="20">
        <v>17269</v>
      </c>
      <c r="G21" s="11">
        <f t="shared" si="1"/>
        <v>2.3381321750762609E-3</v>
      </c>
      <c r="H21" s="20">
        <v>1616</v>
      </c>
      <c r="I21" s="11">
        <f t="shared" si="2"/>
        <v>2.1879793820853773E-4</v>
      </c>
    </row>
    <row r="22" spans="1:9" x14ac:dyDescent="0.45">
      <c r="A22" s="12" t="s">
        <v>23</v>
      </c>
      <c r="B22" s="19">
        <v>6310821</v>
      </c>
      <c r="C22" s="20">
        <v>4234932</v>
      </c>
      <c r="D22" s="20">
        <v>227</v>
      </c>
      <c r="E22" s="11">
        <f t="shared" si="0"/>
        <v>0.67102283522223183</v>
      </c>
      <c r="F22" s="20">
        <v>13389</v>
      </c>
      <c r="G22" s="11">
        <f t="shared" si="1"/>
        <v>2.1215940049638549E-3</v>
      </c>
      <c r="H22" s="20">
        <v>1290</v>
      </c>
      <c r="I22" s="11">
        <f t="shared" si="2"/>
        <v>2.0441080486992104E-4</v>
      </c>
    </row>
    <row r="23" spans="1:9" x14ac:dyDescent="0.45">
      <c r="A23" s="12" t="s">
        <v>24</v>
      </c>
      <c r="B23" s="19">
        <v>13794837</v>
      </c>
      <c r="C23" s="20">
        <v>8806941</v>
      </c>
      <c r="D23" s="20">
        <v>579</v>
      </c>
      <c r="E23" s="11">
        <f t="shared" si="0"/>
        <v>0.6383810116784997</v>
      </c>
      <c r="F23" s="20">
        <v>26449</v>
      </c>
      <c r="G23" s="11">
        <f t="shared" si="1"/>
        <v>1.9173115274939458E-3</v>
      </c>
      <c r="H23" s="20">
        <v>2557</v>
      </c>
      <c r="I23" s="11">
        <f t="shared" si="2"/>
        <v>1.8535920359189455E-4</v>
      </c>
    </row>
    <row r="24" spans="1:9" x14ac:dyDescent="0.45">
      <c r="A24" s="12" t="s">
        <v>25</v>
      </c>
      <c r="B24" s="19">
        <v>9215144</v>
      </c>
      <c r="C24" s="20">
        <v>6001896</v>
      </c>
      <c r="D24" s="20">
        <v>290</v>
      </c>
      <c r="E24" s="11">
        <f t="shared" si="0"/>
        <v>0.65127642063976432</v>
      </c>
      <c r="F24" s="20">
        <v>19351</v>
      </c>
      <c r="G24" s="11">
        <f t="shared" si="1"/>
        <v>2.0999129259401698E-3</v>
      </c>
      <c r="H24" s="20">
        <v>1682</v>
      </c>
      <c r="I24" s="11">
        <f t="shared" si="2"/>
        <v>1.8252563389134233E-4</v>
      </c>
    </row>
    <row r="25" spans="1:9" x14ac:dyDescent="0.45">
      <c r="A25" s="12" t="s">
        <v>26</v>
      </c>
      <c r="B25" s="19">
        <v>2188274</v>
      </c>
      <c r="C25" s="20">
        <v>1607088</v>
      </c>
      <c r="D25" s="20">
        <v>5</v>
      </c>
      <c r="E25" s="11">
        <f t="shared" si="0"/>
        <v>0.73440666022627876</v>
      </c>
      <c r="F25" s="20">
        <v>3417</v>
      </c>
      <c r="G25" s="11">
        <f t="shared" si="1"/>
        <v>1.5615046379018349E-3</v>
      </c>
      <c r="H25" s="20">
        <v>270</v>
      </c>
      <c r="I25" s="11">
        <f t="shared" si="2"/>
        <v>1.2338491432060153E-4</v>
      </c>
    </row>
    <row r="26" spans="1:9" x14ac:dyDescent="0.45">
      <c r="A26" s="12" t="s">
        <v>27</v>
      </c>
      <c r="B26" s="19">
        <v>1037280</v>
      </c>
      <c r="C26" s="20">
        <v>724013</v>
      </c>
      <c r="D26" s="20">
        <v>10</v>
      </c>
      <c r="E26" s="11">
        <f t="shared" si="0"/>
        <v>0.69798222273638744</v>
      </c>
      <c r="F26" s="20">
        <v>1829</v>
      </c>
      <c r="G26" s="11">
        <f t="shared" si="1"/>
        <v>1.7632654635199754E-3</v>
      </c>
      <c r="H26" s="20">
        <v>198</v>
      </c>
      <c r="I26" s="11">
        <f t="shared" si="2"/>
        <v>1.908838500694123E-4</v>
      </c>
    </row>
    <row r="27" spans="1:9" x14ac:dyDescent="0.45">
      <c r="A27" s="12" t="s">
        <v>28</v>
      </c>
      <c r="B27" s="19">
        <v>1124501</v>
      </c>
      <c r="C27" s="20">
        <v>746326</v>
      </c>
      <c r="D27" s="20">
        <v>54</v>
      </c>
      <c r="E27" s="11">
        <f t="shared" si="0"/>
        <v>0.66364725331502594</v>
      </c>
      <c r="F27" s="20">
        <v>2433</v>
      </c>
      <c r="G27" s="11">
        <f t="shared" si="1"/>
        <v>2.1636263551566429E-3</v>
      </c>
      <c r="H27" s="20">
        <v>268</v>
      </c>
      <c r="I27" s="11">
        <f t="shared" si="2"/>
        <v>2.3832793390134825E-4</v>
      </c>
    </row>
    <row r="28" spans="1:9" x14ac:dyDescent="0.45">
      <c r="A28" s="12" t="s">
        <v>29</v>
      </c>
      <c r="B28" s="19">
        <v>767548</v>
      </c>
      <c r="C28" s="20">
        <v>521022</v>
      </c>
      <c r="D28" s="20">
        <v>50</v>
      </c>
      <c r="E28" s="11">
        <f t="shared" si="0"/>
        <v>0.67874843006561159</v>
      </c>
      <c r="F28" s="20">
        <v>1811</v>
      </c>
      <c r="G28" s="11">
        <f t="shared" si="1"/>
        <v>2.3594615581045094E-3</v>
      </c>
      <c r="H28" s="20">
        <v>84</v>
      </c>
      <c r="I28" s="11">
        <f t="shared" si="2"/>
        <v>1.0943940965255593E-4</v>
      </c>
    </row>
    <row r="29" spans="1:9" x14ac:dyDescent="0.45">
      <c r="A29" s="12" t="s">
        <v>30</v>
      </c>
      <c r="B29" s="19">
        <v>816231</v>
      </c>
      <c r="C29" s="20">
        <v>547665</v>
      </c>
      <c r="D29" s="20">
        <v>6</v>
      </c>
      <c r="E29" s="11">
        <f t="shared" si="0"/>
        <v>0.67096079418693977</v>
      </c>
      <c r="F29" s="20">
        <v>976</v>
      </c>
      <c r="G29" s="11">
        <f t="shared" si="1"/>
        <v>1.1957399314654798E-3</v>
      </c>
      <c r="H29" s="20">
        <v>57</v>
      </c>
      <c r="I29" s="11">
        <f t="shared" si="2"/>
        <v>6.9833172226979864E-5</v>
      </c>
    </row>
    <row r="30" spans="1:9" x14ac:dyDescent="0.45">
      <c r="A30" s="12" t="s">
        <v>31</v>
      </c>
      <c r="B30" s="19">
        <v>2056494</v>
      </c>
      <c r="C30" s="20">
        <v>1443287</v>
      </c>
      <c r="D30" s="20">
        <v>19</v>
      </c>
      <c r="E30" s="11">
        <f t="shared" si="0"/>
        <v>0.70180997367364062</v>
      </c>
      <c r="F30" s="20">
        <v>3555</v>
      </c>
      <c r="G30" s="11">
        <f t="shared" si="1"/>
        <v>1.7286702514084651E-3</v>
      </c>
      <c r="H30" s="20">
        <v>420</v>
      </c>
      <c r="I30" s="11">
        <f t="shared" si="2"/>
        <v>2.0423108455458659E-4</v>
      </c>
    </row>
    <row r="31" spans="1:9" x14ac:dyDescent="0.45">
      <c r="A31" s="12" t="s">
        <v>32</v>
      </c>
      <c r="B31" s="19">
        <v>1996605</v>
      </c>
      <c r="C31" s="20">
        <v>1353891</v>
      </c>
      <c r="D31" s="20">
        <v>45</v>
      </c>
      <c r="E31" s="11">
        <f t="shared" si="0"/>
        <v>0.67807403066705729</v>
      </c>
      <c r="F31" s="20">
        <v>3416</v>
      </c>
      <c r="G31" s="11">
        <f t="shared" si="1"/>
        <v>1.7109042599813182E-3</v>
      </c>
      <c r="H31" s="20">
        <v>266</v>
      </c>
      <c r="I31" s="11">
        <f t="shared" si="2"/>
        <v>1.3322615139198791E-4</v>
      </c>
    </row>
    <row r="32" spans="1:9" x14ac:dyDescent="0.45">
      <c r="A32" s="12" t="s">
        <v>33</v>
      </c>
      <c r="B32" s="19">
        <v>3658300</v>
      </c>
      <c r="C32" s="20">
        <v>2475335</v>
      </c>
      <c r="D32" s="20">
        <v>53</v>
      </c>
      <c r="E32" s="11">
        <f t="shared" si="0"/>
        <v>0.67662083481398461</v>
      </c>
      <c r="F32" s="20">
        <v>7095</v>
      </c>
      <c r="G32" s="11">
        <f t="shared" si="1"/>
        <v>1.9394254161769129E-3</v>
      </c>
      <c r="H32" s="20">
        <v>670</v>
      </c>
      <c r="I32" s="11">
        <f t="shared" si="2"/>
        <v>1.8314517672142797E-4</v>
      </c>
    </row>
    <row r="33" spans="1:9" x14ac:dyDescent="0.45">
      <c r="A33" s="12" t="s">
        <v>34</v>
      </c>
      <c r="B33" s="19">
        <v>7528445</v>
      </c>
      <c r="C33" s="20">
        <v>4661250</v>
      </c>
      <c r="D33" s="20">
        <v>163</v>
      </c>
      <c r="E33" s="11">
        <f t="shared" si="0"/>
        <v>0.61913011252655759</v>
      </c>
      <c r="F33" s="20">
        <v>13615</v>
      </c>
      <c r="G33" s="11">
        <f t="shared" si="1"/>
        <v>1.8084743927862924E-3</v>
      </c>
      <c r="H33" s="20">
        <v>1016</v>
      </c>
      <c r="I33" s="11">
        <f t="shared" si="2"/>
        <v>1.3495482798904688E-4</v>
      </c>
    </row>
    <row r="34" spans="1:9" x14ac:dyDescent="0.45">
      <c r="A34" s="12" t="s">
        <v>35</v>
      </c>
      <c r="B34" s="19">
        <v>1784880</v>
      </c>
      <c r="C34" s="20">
        <v>1175530</v>
      </c>
      <c r="D34" s="20">
        <v>44</v>
      </c>
      <c r="E34" s="11">
        <f t="shared" si="0"/>
        <v>0.65857984850522167</v>
      </c>
      <c r="F34" s="20">
        <v>3487</v>
      </c>
      <c r="G34" s="11">
        <f t="shared" si="1"/>
        <v>1.9536327372148268E-3</v>
      </c>
      <c r="H34" s="20">
        <v>415</v>
      </c>
      <c r="I34" s="11">
        <f t="shared" si="2"/>
        <v>2.3250862803101609E-4</v>
      </c>
    </row>
    <row r="35" spans="1:9" x14ac:dyDescent="0.45">
      <c r="A35" s="12" t="s">
        <v>36</v>
      </c>
      <c r="B35" s="19">
        <v>1415176</v>
      </c>
      <c r="C35" s="20">
        <v>903820</v>
      </c>
      <c r="D35" s="20">
        <v>14</v>
      </c>
      <c r="E35" s="11">
        <f t="shared" si="0"/>
        <v>0.63865271881377295</v>
      </c>
      <c r="F35" s="20">
        <v>2631</v>
      </c>
      <c r="G35" s="11">
        <f t="shared" si="1"/>
        <v>1.8591327156480891E-3</v>
      </c>
      <c r="H35" s="20">
        <v>124</v>
      </c>
      <c r="I35" s="11">
        <f t="shared" si="2"/>
        <v>8.7621610315607385E-5</v>
      </c>
    </row>
    <row r="36" spans="1:9" x14ac:dyDescent="0.45">
      <c r="A36" s="12" t="s">
        <v>37</v>
      </c>
      <c r="B36" s="19">
        <v>2511426</v>
      </c>
      <c r="C36" s="20">
        <v>1566117</v>
      </c>
      <c r="D36" s="20">
        <v>81</v>
      </c>
      <c r="E36" s="11">
        <f t="shared" si="0"/>
        <v>0.62356446098750273</v>
      </c>
      <c r="F36" s="20">
        <v>4834</v>
      </c>
      <c r="G36" s="11">
        <f t="shared" si="1"/>
        <v>1.9248028809130749E-3</v>
      </c>
      <c r="H36" s="20">
        <v>386</v>
      </c>
      <c r="I36" s="11">
        <f t="shared" si="2"/>
        <v>1.5369754075971181E-4</v>
      </c>
    </row>
    <row r="37" spans="1:9" x14ac:dyDescent="0.45">
      <c r="A37" s="12" t="s">
        <v>38</v>
      </c>
      <c r="B37" s="19">
        <v>8800726</v>
      </c>
      <c r="C37" s="20">
        <v>5169206</v>
      </c>
      <c r="D37" s="20">
        <v>478</v>
      </c>
      <c r="E37" s="11">
        <f t="shared" si="0"/>
        <v>0.5873070017178128</v>
      </c>
      <c r="F37" s="20">
        <v>16275</v>
      </c>
      <c r="G37" s="11">
        <f t="shared" si="1"/>
        <v>1.849279252643475E-3</v>
      </c>
      <c r="H37" s="20">
        <v>1713</v>
      </c>
      <c r="I37" s="11">
        <f t="shared" si="2"/>
        <v>1.9464303285888005E-4</v>
      </c>
    </row>
    <row r="38" spans="1:9" x14ac:dyDescent="0.45">
      <c r="A38" s="12" t="s">
        <v>39</v>
      </c>
      <c r="B38" s="19">
        <v>5488603</v>
      </c>
      <c r="C38" s="20">
        <v>3430434</v>
      </c>
      <c r="D38" s="20">
        <v>86</v>
      </c>
      <c r="E38" s="11">
        <f t="shared" si="0"/>
        <v>0.62499473909845549</v>
      </c>
      <c r="F38" s="20">
        <v>10071</v>
      </c>
      <c r="G38" s="11">
        <f t="shared" si="1"/>
        <v>1.8348931412966105E-3</v>
      </c>
      <c r="H38" s="20">
        <v>1015</v>
      </c>
      <c r="I38" s="11">
        <f t="shared" si="2"/>
        <v>1.8492866035309895E-4</v>
      </c>
    </row>
    <row r="39" spans="1:9" x14ac:dyDescent="0.45">
      <c r="A39" s="12" t="s">
        <v>40</v>
      </c>
      <c r="B39" s="19">
        <v>1335166</v>
      </c>
      <c r="C39" s="20">
        <v>865636</v>
      </c>
      <c r="D39" s="20">
        <v>44</v>
      </c>
      <c r="E39" s="11">
        <f t="shared" si="0"/>
        <v>0.64830290765343035</v>
      </c>
      <c r="F39" s="20">
        <v>2236</v>
      </c>
      <c r="G39" s="11">
        <f t="shared" si="1"/>
        <v>1.6746981274238558E-3</v>
      </c>
      <c r="H39" s="20">
        <v>467</v>
      </c>
      <c r="I39" s="11">
        <f t="shared" si="2"/>
        <v>3.4976924217662824E-4</v>
      </c>
    </row>
    <row r="40" spans="1:9" x14ac:dyDescent="0.45">
      <c r="A40" s="12" t="s">
        <v>41</v>
      </c>
      <c r="B40" s="19">
        <v>934751</v>
      </c>
      <c r="C40" s="20">
        <v>606408</v>
      </c>
      <c r="D40" s="20">
        <v>15</v>
      </c>
      <c r="E40" s="11">
        <f t="shared" si="0"/>
        <v>0.64872142420815815</v>
      </c>
      <c r="F40" s="20">
        <v>1341</v>
      </c>
      <c r="G40" s="11">
        <f t="shared" si="1"/>
        <v>1.4346066492573958E-3</v>
      </c>
      <c r="H40" s="20">
        <v>253</v>
      </c>
      <c r="I40" s="11">
        <f t="shared" si="2"/>
        <v>2.7066031488599639E-4</v>
      </c>
    </row>
    <row r="41" spans="1:9" x14ac:dyDescent="0.45">
      <c r="A41" s="12" t="s">
        <v>42</v>
      </c>
      <c r="B41" s="19">
        <v>551609</v>
      </c>
      <c r="C41" s="20">
        <v>357563</v>
      </c>
      <c r="D41" s="20">
        <v>1</v>
      </c>
      <c r="E41" s="11">
        <f t="shared" si="0"/>
        <v>0.64821639965990407</v>
      </c>
      <c r="F41" s="20">
        <v>1160</v>
      </c>
      <c r="G41" s="11">
        <f t="shared" si="1"/>
        <v>2.1029388570527312E-3</v>
      </c>
      <c r="H41" s="20">
        <v>86</v>
      </c>
      <c r="I41" s="11">
        <f t="shared" si="2"/>
        <v>1.5590753595390937E-4</v>
      </c>
    </row>
    <row r="42" spans="1:9" x14ac:dyDescent="0.45">
      <c r="A42" s="12" t="s">
        <v>43</v>
      </c>
      <c r="B42" s="19">
        <v>666176</v>
      </c>
      <c r="C42" s="20">
        <v>459976</v>
      </c>
      <c r="D42" s="20">
        <v>12</v>
      </c>
      <c r="E42" s="11">
        <f t="shared" si="0"/>
        <v>0.69045417427226441</v>
      </c>
      <c r="F42" s="20">
        <v>1170</v>
      </c>
      <c r="G42" s="11">
        <f t="shared" si="1"/>
        <v>1.7562926313766933E-3</v>
      </c>
      <c r="H42" s="20">
        <v>222</v>
      </c>
      <c r="I42" s="11">
        <f t="shared" si="2"/>
        <v>3.33245268517629E-4</v>
      </c>
    </row>
    <row r="43" spans="1:9" x14ac:dyDescent="0.45">
      <c r="A43" s="12" t="s">
        <v>44</v>
      </c>
      <c r="B43" s="19">
        <v>1879187</v>
      </c>
      <c r="C43" s="20">
        <v>1214414</v>
      </c>
      <c r="D43" s="20">
        <v>34</v>
      </c>
      <c r="E43" s="11">
        <f t="shared" si="0"/>
        <v>0.64622626699737706</v>
      </c>
      <c r="F43" s="20">
        <v>3663</v>
      </c>
      <c r="G43" s="11">
        <f t="shared" si="1"/>
        <v>1.9492472010502414E-3</v>
      </c>
      <c r="H43" s="20">
        <v>406</v>
      </c>
      <c r="I43" s="11">
        <f t="shared" si="2"/>
        <v>2.1605087732088398E-4</v>
      </c>
    </row>
    <row r="44" spans="1:9" x14ac:dyDescent="0.45">
      <c r="A44" s="12" t="s">
        <v>45</v>
      </c>
      <c r="B44" s="19">
        <v>2788648</v>
      </c>
      <c r="C44" s="20">
        <v>1758460</v>
      </c>
      <c r="D44" s="20">
        <v>28</v>
      </c>
      <c r="E44" s="11">
        <f t="shared" si="0"/>
        <v>0.63056793112648135</v>
      </c>
      <c r="F44" s="20">
        <v>4806</v>
      </c>
      <c r="G44" s="11">
        <f t="shared" si="1"/>
        <v>1.7234157914516283E-3</v>
      </c>
      <c r="H44" s="20">
        <v>388</v>
      </c>
      <c r="I44" s="11">
        <f t="shared" si="2"/>
        <v>1.3913552373766785E-4</v>
      </c>
    </row>
    <row r="45" spans="1:9" x14ac:dyDescent="0.45">
      <c r="A45" s="12" t="s">
        <v>46</v>
      </c>
      <c r="B45" s="19">
        <v>1340431</v>
      </c>
      <c r="C45" s="20">
        <v>923049</v>
      </c>
      <c r="D45" s="20">
        <v>52</v>
      </c>
      <c r="E45" s="11">
        <f t="shared" si="0"/>
        <v>0.68858225451366017</v>
      </c>
      <c r="F45" s="20">
        <v>2014</v>
      </c>
      <c r="G45" s="11">
        <f t="shared" si="1"/>
        <v>1.5025018072545324E-3</v>
      </c>
      <c r="H45" s="20">
        <v>155</v>
      </c>
      <c r="I45" s="11">
        <f t="shared" si="2"/>
        <v>1.1563444891978773E-4</v>
      </c>
    </row>
    <row r="46" spans="1:9" x14ac:dyDescent="0.45">
      <c r="A46" s="12" t="s">
        <v>47</v>
      </c>
      <c r="B46" s="19">
        <v>726558</v>
      </c>
      <c r="C46" s="20">
        <v>486470</v>
      </c>
      <c r="D46" s="20">
        <v>3</v>
      </c>
      <c r="E46" s="11">
        <f t="shared" si="0"/>
        <v>0.66955012538572278</v>
      </c>
      <c r="F46" s="20">
        <v>829</v>
      </c>
      <c r="G46" s="11">
        <f t="shared" si="1"/>
        <v>1.1409963141277091E-3</v>
      </c>
      <c r="H46" s="20">
        <v>71</v>
      </c>
      <c r="I46" s="11">
        <f t="shared" si="2"/>
        <v>9.7721035347487749E-5</v>
      </c>
    </row>
    <row r="47" spans="1:9" x14ac:dyDescent="0.45">
      <c r="A47" s="12" t="s">
        <v>48</v>
      </c>
      <c r="B47" s="19">
        <v>964857</v>
      </c>
      <c r="C47" s="20">
        <v>624561</v>
      </c>
      <c r="D47" s="20">
        <v>14</v>
      </c>
      <c r="E47" s="11">
        <f t="shared" si="0"/>
        <v>0.64729488411236069</v>
      </c>
      <c r="F47" s="20">
        <v>2012</v>
      </c>
      <c r="G47" s="11">
        <f t="shared" si="1"/>
        <v>2.0852831041283837E-3</v>
      </c>
      <c r="H47" s="20">
        <v>68</v>
      </c>
      <c r="I47" s="11">
        <f t="shared" si="2"/>
        <v>7.0476764950661076E-5</v>
      </c>
    </row>
    <row r="48" spans="1:9" x14ac:dyDescent="0.45">
      <c r="A48" s="12" t="s">
        <v>49</v>
      </c>
      <c r="B48" s="19">
        <v>1341487</v>
      </c>
      <c r="C48" s="20">
        <v>901461</v>
      </c>
      <c r="D48" s="20">
        <v>40</v>
      </c>
      <c r="E48" s="11">
        <f t="shared" si="0"/>
        <v>0.67195656759998423</v>
      </c>
      <c r="F48" s="20">
        <v>1725</v>
      </c>
      <c r="G48" s="11">
        <f t="shared" si="1"/>
        <v>1.2858864826867499E-3</v>
      </c>
      <c r="H48" s="20">
        <v>60</v>
      </c>
      <c r="I48" s="11">
        <f t="shared" si="2"/>
        <v>4.4726486354321737E-5</v>
      </c>
    </row>
    <row r="49" spans="1:9" x14ac:dyDescent="0.45">
      <c r="A49" s="12" t="s">
        <v>50</v>
      </c>
      <c r="B49" s="19">
        <v>692927</v>
      </c>
      <c r="C49" s="20">
        <v>449109</v>
      </c>
      <c r="D49" s="20">
        <v>16</v>
      </c>
      <c r="E49" s="11">
        <f t="shared" si="0"/>
        <v>0.6481101183818786</v>
      </c>
      <c r="F49" s="20">
        <v>1087</v>
      </c>
      <c r="G49" s="11">
        <f t="shared" si="1"/>
        <v>1.5687078148203201E-3</v>
      </c>
      <c r="H49" s="20">
        <v>148</v>
      </c>
      <c r="I49" s="11">
        <f t="shared" si="2"/>
        <v>2.1358671259743089E-4</v>
      </c>
    </row>
    <row r="50" spans="1:9" x14ac:dyDescent="0.45">
      <c r="A50" s="12" t="s">
        <v>51</v>
      </c>
      <c r="B50" s="19">
        <v>5108414</v>
      </c>
      <c r="C50" s="20">
        <v>3157807</v>
      </c>
      <c r="D50" s="20">
        <v>379</v>
      </c>
      <c r="E50" s="11">
        <f t="shared" si="0"/>
        <v>0.61808381231435039</v>
      </c>
      <c r="F50" s="20">
        <v>7635</v>
      </c>
      <c r="G50" s="11">
        <f t="shared" si="1"/>
        <v>1.494593038074048E-3</v>
      </c>
      <c r="H50" s="20">
        <v>899</v>
      </c>
      <c r="I50" s="11">
        <f t="shared" si="2"/>
        <v>1.7598417042941311E-4</v>
      </c>
    </row>
    <row r="51" spans="1:9" x14ac:dyDescent="0.45">
      <c r="A51" s="12" t="s">
        <v>52</v>
      </c>
      <c r="B51" s="19">
        <v>812168</v>
      </c>
      <c r="C51" s="20">
        <v>513869</v>
      </c>
      <c r="D51" s="20">
        <v>11</v>
      </c>
      <c r="E51" s="11">
        <f t="shared" si="0"/>
        <v>0.63269914598949972</v>
      </c>
      <c r="F51" s="20">
        <v>1443</v>
      </c>
      <c r="G51" s="11">
        <f t="shared" si="1"/>
        <v>1.776725997576856E-3</v>
      </c>
      <c r="H51" s="20">
        <v>140</v>
      </c>
      <c r="I51" s="11">
        <f t="shared" si="2"/>
        <v>1.7237812866303525E-4</v>
      </c>
    </row>
    <row r="52" spans="1:9" x14ac:dyDescent="0.45">
      <c r="A52" s="12" t="s">
        <v>53</v>
      </c>
      <c r="B52" s="19">
        <v>1319965</v>
      </c>
      <c r="C52" s="20">
        <v>908194</v>
      </c>
      <c r="D52" s="20">
        <v>11</v>
      </c>
      <c r="E52" s="11">
        <f t="shared" si="0"/>
        <v>0.68803566761239876</v>
      </c>
      <c r="F52" s="20">
        <v>2193</v>
      </c>
      <c r="G52" s="11">
        <f t="shared" si="1"/>
        <v>1.6614076888402344E-3</v>
      </c>
      <c r="H52" s="20">
        <v>242</v>
      </c>
      <c r="I52" s="11">
        <f t="shared" si="2"/>
        <v>1.8333819457334096E-4</v>
      </c>
    </row>
    <row r="53" spans="1:9" x14ac:dyDescent="0.45">
      <c r="A53" s="12" t="s">
        <v>54</v>
      </c>
      <c r="B53" s="19">
        <v>1747317</v>
      </c>
      <c r="C53" s="20">
        <v>1176610</v>
      </c>
      <c r="D53" s="20">
        <v>61</v>
      </c>
      <c r="E53" s="11">
        <f t="shared" si="0"/>
        <v>0.67334604997261516</v>
      </c>
      <c r="F53" s="20">
        <v>2804</v>
      </c>
      <c r="G53" s="11">
        <f t="shared" si="1"/>
        <v>1.6047460191825525E-3</v>
      </c>
      <c r="H53" s="20">
        <v>456</v>
      </c>
      <c r="I53" s="11">
        <f t="shared" si="2"/>
        <v>2.6097153521656343E-4</v>
      </c>
    </row>
    <row r="54" spans="1:9" x14ac:dyDescent="0.45">
      <c r="A54" s="12" t="s">
        <v>55</v>
      </c>
      <c r="B54" s="19">
        <v>1131106</v>
      </c>
      <c r="C54" s="20">
        <v>746443</v>
      </c>
      <c r="D54" s="20">
        <v>118</v>
      </c>
      <c r="E54" s="11">
        <f t="shared" si="0"/>
        <v>0.65981879682363986</v>
      </c>
      <c r="F54" s="20">
        <v>1774</v>
      </c>
      <c r="G54" s="11">
        <f t="shared" si="1"/>
        <v>1.5683764386361667E-3</v>
      </c>
      <c r="H54" s="20">
        <v>286</v>
      </c>
      <c r="I54" s="11">
        <f t="shared" si="2"/>
        <v>2.5284986552984423E-4</v>
      </c>
    </row>
    <row r="55" spans="1:9" x14ac:dyDescent="0.45">
      <c r="A55" s="12" t="s">
        <v>56</v>
      </c>
      <c r="B55" s="19">
        <v>1078190</v>
      </c>
      <c r="C55" s="20">
        <v>695984</v>
      </c>
      <c r="D55" s="20">
        <v>125</v>
      </c>
      <c r="E55" s="11">
        <f t="shared" si="0"/>
        <v>0.64539552398000355</v>
      </c>
      <c r="F55" s="20">
        <v>2681</v>
      </c>
      <c r="G55" s="11">
        <f t="shared" si="1"/>
        <v>2.4865747224515158E-3</v>
      </c>
      <c r="H55" s="20">
        <v>209</v>
      </c>
      <c r="I55" s="11">
        <f t="shared" si="2"/>
        <v>1.9384338567413908E-4</v>
      </c>
    </row>
    <row r="56" spans="1:9" x14ac:dyDescent="0.45">
      <c r="A56" s="12" t="s">
        <v>57</v>
      </c>
      <c r="B56" s="19">
        <v>1605061</v>
      </c>
      <c r="C56" s="20">
        <v>1066265</v>
      </c>
      <c r="D56" s="20">
        <v>67</v>
      </c>
      <c r="E56" s="11">
        <f t="shared" si="0"/>
        <v>0.6642725728181047</v>
      </c>
      <c r="F56" s="20">
        <v>2516</v>
      </c>
      <c r="G56" s="11">
        <f t="shared" si="1"/>
        <v>1.5675416697558534E-3</v>
      </c>
      <c r="H56" s="20">
        <v>366</v>
      </c>
      <c r="I56" s="11">
        <f t="shared" si="2"/>
        <v>2.2802871666559714E-4</v>
      </c>
    </row>
    <row r="57" spans="1:9" x14ac:dyDescent="0.45">
      <c r="A57" s="12" t="s">
        <v>58</v>
      </c>
      <c r="B57" s="19">
        <v>1485316</v>
      </c>
      <c r="C57" s="20">
        <v>719492</v>
      </c>
      <c r="D57" s="20">
        <v>87</v>
      </c>
      <c r="E57" s="11">
        <f t="shared" si="0"/>
        <v>0.48434474549523471</v>
      </c>
      <c r="F57" s="20">
        <v>2412</v>
      </c>
      <c r="G57" s="11">
        <f t="shared" si="1"/>
        <v>1.6238968677372357E-3</v>
      </c>
      <c r="H57" s="20">
        <v>166</v>
      </c>
      <c r="I57" s="11">
        <f t="shared" si="2"/>
        <v>1.1176072970330893E-4</v>
      </c>
    </row>
    <row r="58" spans="1:9" ht="9.75" customHeight="1" x14ac:dyDescent="0.45">
      <c r="A58" s="4"/>
      <c r="B58" s="13"/>
      <c r="C58" s="14"/>
      <c r="D58" s="14"/>
      <c r="E58" s="15"/>
      <c r="F58" s="16"/>
      <c r="G58" s="15"/>
      <c r="H58" s="16"/>
      <c r="I58" s="15"/>
    </row>
    <row r="59" spans="1:9" ht="18.75" customHeight="1" x14ac:dyDescent="0.45">
      <c r="A59" s="2" t="s">
        <v>157</v>
      </c>
      <c r="B59" s="13"/>
      <c r="C59" s="14"/>
      <c r="D59" s="14"/>
      <c r="E59" s="15"/>
      <c r="F59" s="16"/>
      <c r="G59" s="15"/>
      <c r="H59" s="16"/>
      <c r="I59" s="15"/>
    </row>
    <row r="60" spans="1:9" ht="18.75" customHeight="1" x14ac:dyDescent="0.45">
      <c r="A60" s="2" t="s">
        <v>59</v>
      </c>
      <c r="B60" s="13"/>
      <c r="C60" s="14"/>
      <c r="D60" s="14"/>
      <c r="E60" s="15"/>
      <c r="F60" s="16"/>
      <c r="G60" s="15"/>
      <c r="H60" s="16"/>
      <c r="I60" s="15"/>
    </row>
    <row r="61" spans="1:9" x14ac:dyDescent="0.45">
      <c r="A61" s="2" t="s">
        <v>60</v>
      </c>
      <c r="B61" s="17"/>
      <c r="C61" s="17"/>
      <c r="D61" s="17"/>
      <c r="E61" s="18"/>
      <c r="F61" s="18"/>
      <c r="G61" s="18"/>
      <c r="H61" s="18"/>
      <c r="I61" s="18"/>
    </row>
    <row r="62" spans="1:9" x14ac:dyDescent="0.45">
      <c r="A62" s="2" t="s">
        <v>61</v>
      </c>
    </row>
    <row r="63" spans="1:9" s="68" customFormat="1" x14ac:dyDescent="0.45">
      <c r="A63" s="75" t="s">
        <v>154</v>
      </c>
      <c r="B63" s="57"/>
      <c r="C63" s="57"/>
      <c r="D63" s="57"/>
      <c r="F63" s="57"/>
      <c r="H63" s="57"/>
    </row>
    <row r="64" spans="1:9" x14ac:dyDescent="0.45">
      <c r="A64" s="48" t="s">
        <v>62</v>
      </c>
      <c r="B64" s="49"/>
      <c r="C64" s="49"/>
      <c r="D64" s="49"/>
      <c r="E64" s="23"/>
      <c r="F64" s="23"/>
      <c r="G64" s="23"/>
      <c r="H64" s="23"/>
      <c r="I64" s="23"/>
    </row>
  </sheetData>
  <mergeCells count="16">
    <mergeCell ref="H7:H9"/>
    <mergeCell ref="E8:E9"/>
    <mergeCell ref="G8:G9"/>
    <mergeCell ref="I8:I9"/>
    <mergeCell ref="A1:I1"/>
    <mergeCell ref="A5:A9"/>
    <mergeCell ref="B5:B9"/>
    <mergeCell ref="C5:E6"/>
    <mergeCell ref="F5:G5"/>
    <mergeCell ref="H5:I5"/>
    <mergeCell ref="F6:G6"/>
    <mergeCell ref="H6:I6"/>
    <mergeCell ref="C7:C9"/>
    <mergeCell ref="F7:F9"/>
    <mergeCell ref="H3:I3"/>
    <mergeCell ref="D8:D9"/>
  </mergeCells>
  <phoneticPr fontId="2"/>
  <pageMargins left="0.7" right="0.7" top="0.75" bottom="0.75" header="0.3" footer="0.3"/>
  <pageSetup paperSize="9" scale="61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6"/>
  <sheetViews>
    <sheetView view="pageBreakPreview" zoomScaleNormal="100" zoomScaleSheetLayoutView="100" workbookViewId="0">
      <selection activeCell="G14" sqref="G14"/>
    </sheetView>
  </sheetViews>
  <sheetFormatPr defaultColWidth="9" defaultRowHeight="18" x14ac:dyDescent="0.45"/>
  <cols>
    <col min="1" max="1" width="13.59765625" style="23" customWidth="1"/>
    <col min="2" max="4" width="13.59765625" style="47" customWidth="1"/>
    <col min="5" max="5" width="13.59765625" style="23" customWidth="1"/>
    <col min="6" max="6" width="13.59765625" style="47" customWidth="1"/>
    <col min="7" max="7" width="13.59765625" style="23" customWidth="1"/>
    <col min="8" max="8" width="13.59765625" style="47" customWidth="1"/>
    <col min="9" max="9" width="15.69921875" style="23" customWidth="1"/>
    <col min="10" max="10" width="9" style="23"/>
    <col min="11" max="11" width="9.5" style="23" bestFit="1" customWidth="1"/>
    <col min="12" max="16384" width="9" style="23"/>
  </cols>
  <sheetData>
    <row r="1" spans="1:9" x14ac:dyDescent="0.45">
      <c r="A1" s="130" t="s">
        <v>63</v>
      </c>
      <c r="B1" s="130"/>
      <c r="C1" s="130"/>
      <c r="D1" s="130"/>
      <c r="E1" s="130"/>
      <c r="F1" s="130"/>
      <c r="G1" s="130"/>
      <c r="H1" s="130"/>
      <c r="I1" s="130"/>
    </row>
    <row r="2" spans="1:9" x14ac:dyDescent="0.45">
      <c r="A2" s="77"/>
      <c r="B2" s="78"/>
      <c r="C2" s="78"/>
      <c r="D2" s="78"/>
      <c r="E2" s="77"/>
      <c r="F2" s="78"/>
      <c r="G2" s="77"/>
      <c r="H2" s="78"/>
      <c r="I2" s="77"/>
    </row>
    <row r="3" spans="1:9" x14ac:dyDescent="0.45">
      <c r="A3" s="22"/>
      <c r="B3" s="79"/>
      <c r="C3" s="79"/>
      <c r="D3" s="79"/>
      <c r="E3" s="22"/>
      <c r="F3" s="80"/>
      <c r="G3" s="81"/>
      <c r="H3" s="110">
        <f>'進捗状況 (都道府県別)'!H3</f>
        <v>44830</v>
      </c>
      <c r="I3" s="110"/>
    </row>
    <row r="4" spans="1:9" x14ac:dyDescent="0.45">
      <c r="A4" s="77" t="s">
        <v>64</v>
      </c>
      <c r="B4" s="79"/>
      <c r="C4" s="79"/>
      <c r="D4" s="79"/>
      <c r="E4" s="22"/>
      <c r="F4" s="80"/>
      <c r="G4" s="81"/>
      <c r="H4" s="80"/>
      <c r="I4" s="82" t="s">
        <v>1</v>
      </c>
    </row>
    <row r="5" spans="1:9" ht="24" customHeight="1" x14ac:dyDescent="0.45">
      <c r="A5" s="113" t="s">
        <v>65</v>
      </c>
      <c r="B5" s="115" t="s">
        <v>3</v>
      </c>
      <c r="C5" s="116" t="s">
        <v>4</v>
      </c>
      <c r="D5" s="117"/>
      <c r="E5" s="118"/>
      <c r="F5" s="100" t="str">
        <f>'進捗状況 (都道府県別)'!F5</f>
        <v>直近10日間</v>
      </c>
      <c r="G5" s="101"/>
      <c r="H5" s="100">
        <f>'進捗状況 (都道府県別)'!H5:I5</f>
        <v>44826</v>
      </c>
      <c r="I5" s="101"/>
    </row>
    <row r="6" spans="1:9" ht="23.25" customHeight="1" x14ac:dyDescent="0.45">
      <c r="A6" s="113"/>
      <c r="B6" s="115"/>
      <c r="C6" s="119"/>
      <c r="D6" s="120"/>
      <c r="E6" s="121"/>
      <c r="F6" s="122" t="s">
        <v>5</v>
      </c>
      <c r="G6" s="123"/>
      <c r="H6" s="124" t="s">
        <v>6</v>
      </c>
      <c r="I6" s="125"/>
    </row>
    <row r="7" spans="1:9" ht="18.75" customHeight="1" x14ac:dyDescent="0.45">
      <c r="A7" s="114"/>
      <c r="B7" s="115"/>
      <c r="C7" s="126" t="s">
        <v>7</v>
      </c>
      <c r="D7" s="83"/>
      <c r="E7" s="84"/>
      <c r="F7" s="126" t="s">
        <v>8</v>
      </c>
      <c r="G7" s="84"/>
      <c r="H7" s="126" t="s">
        <v>8</v>
      </c>
      <c r="I7" s="85"/>
    </row>
    <row r="8" spans="1:9" ht="18.75" customHeight="1" x14ac:dyDescent="0.45">
      <c r="A8" s="114"/>
      <c r="B8" s="115"/>
      <c r="C8" s="127"/>
      <c r="D8" s="131" t="s">
        <v>153</v>
      </c>
      <c r="E8" s="128" t="s">
        <v>9</v>
      </c>
      <c r="F8" s="127"/>
      <c r="G8" s="116" t="s">
        <v>10</v>
      </c>
      <c r="H8" s="127"/>
      <c r="I8" s="128" t="s">
        <v>10</v>
      </c>
    </row>
    <row r="9" spans="1:9" ht="35.1" customHeight="1" x14ac:dyDescent="0.45">
      <c r="A9" s="114"/>
      <c r="B9" s="115"/>
      <c r="C9" s="127"/>
      <c r="D9" s="132"/>
      <c r="E9" s="129"/>
      <c r="F9" s="127"/>
      <c r="G9" s="129"/>
      <c r="H9" s="127"/>
      <c r="I9" s="129"/>
    </row>
    <row r="10" spans="1:9" x14ac:dyDescent="0.45">
      <c r="A10" s="27" t="s">
        <v>66</v>
      </c>
      <c r="B10" s="19">
        <f>SUM(B11:B30)</f>
        <v>27484752</v>
      </c>
      <c r="C10" s="19">
        <f>SUM(C11:C30)</f>
        <v>17169454</v>
      </c>
      <c r="D10" s="19">
        <f>SUM(D11:D30)</f>
        <v>717</v>
      </c>
      <c r="E10" s="86">
        <f>(C10-D10)/$B10</f>
        <v>0.62466406828047782</v>
      </c>
      <c r="F10" s="19">
        <f>SUM(F11:F30)</f>
        <v>53454</v>
      </c>
      <c r="G10" s="86">
        <f>F10/$B10</f>
        <v>1.9448601901155957E-3</v>
      </c>
      <c r="H10" s="19">
        <f>SUM(H11:H30)</f>
        <v>5258</v>
      </c>
      <c r="I10" s="86">
        <f>H10/$B10</f>
        <v>1.9130607400059496E-4</v>
      </c>
    </row>
    <row r="11" spans="1:9" x14ac:dyDescent="0.45">
      <c r="A11" s="30" t="s">
        <v>67</v>
      </c>
      <c r="B11" s="19">
        <v>1960668</v>
      </c>
      <c r="C11" s="19">
        <v>1238191</v>
      </c>
      <c r="D11" s="19">
        <v>14</v>
      </c>
      <c r="E11" s="86">
        <f t="shared" ref="E11:E30" si="0">(C11-D11)/$B11</f>
        <v>0.63150773103860525</v>
      </c>
      <c r="F11" s="19">
        <v>3987</v>
      </c>
      <c r="G11" s="86">
        <f t="shared" ref="G11:G30" si="1">F11/$B11</f>
        <v>2.0334906266639735E-3</v>
      </c>
      <c r="H11" s="19">
        <v>468</v>
      </c>
      <c r="I11" s="86">
        <f t="shared" ref="I11:I30" si="2">H11/$B11</f>
        <v>2.386941593375319E-4</v>
      </c>
    </row>
    <row r="12" spans="1:9" x14ac:dyDescent="0.45">
      <c r="A12" s="30" t="s">
        <v>68</v>
      </c>
      <c r="B12" s="19">
        <v>1065365</v>
      </c>
      <c r="C12" s="19">
        <v>691889</v>
      </c>
      <c r="D12" s="19">
        <v>10</v>
      </c>
      <c r="E12" s="86">
        <f t="shared" si="0"/>
        <v>0.64942906891065499</v>
      </c>
      <c r="F12" s="19">
        <v>1726</v>
      </c>
      <c r="G12" s="86">
        <f t="shared" si="1"/>
        <v>1.6201020307594111E-3</v>
      </c>
      <c r="H12" s="19">
        <v>160</v>
      </c>
      <c r="I12" s="86">
        <f t="shared" si="2"/>
        <v>1.5018327052230925E-4</v>
      </c>
    </row>
    <row r="13" spans="1:9" x14ac:dyDescent="0.45">
      <c r="A13" s="30" t="s">
        <v>69</v>
      </c>
      <c r="B13" s="19">
        <v>1332226</v>
      </c>
      <c r="C13" s="19">
        <v>869718</v>
      </c>
      <c r="D13" s="19">
        <v>3</v>
      </c>
      <c r="E13" s="86">
        <f t="shared" si="0"/>
        <v>0.65282842400613705</v>
      </c>
      <c r="F13" s="19">
        <v>3878</v>
      </c>
      <c r="G13" s="86">
        <f t="shared" si="1"/>
        <v>2.9109175169978667E-3</v>
      </c>
      <c r="H13" s="19">
        <v>426</v>
      </c>
      <c r="I13" s="86">
        <f t="shared" si="2"/>
        <v>3.197655653019833E-4</v>
      </c>
    </row>
    <row r="14" spans="1:9" x14ac:dyDescent="0.45">
      <c r="A14" s="30" t="s">
        <v>70</v>
      </c>
      <c r="B14" s="19">
        <v>976328</v>
      </c>
      <c r="C14" s="19">
        <v>649108</v>
      </c>
      <c r="D14" s="19">
        <v>0</v>
      </c>
      <c r="E14" s="86">
        <f t="shared" si="0"/>
        <v>0.66484624019796623</v>
      </c>
      <c r="F14" s="19">
        <v>1836</v>
      </c>
      <c r="G14" s="86">
        <f t="shared" si="1"/>
        <v>1.8805155644414581E-3</v>
      </c>
      <c r="H14" s="19">
        <v>197</v>
      </c>
      <c r="I14" s="86">
        <f t="shared" si="2"/>
        <v>2.017764521759081E-4</v>
      </c>
    </row>
    <row r="15" spans="1:9" x14ac:dyDescent="0.45">
      <c r="A15" s="30" t="s">
        <v>71</v>
      </c>
      <c r="B15" s="19">
        <v>3755776</v>
      </c>
      <c r="C15" s="19">
        <v>2458513</v>
      </c>
      <c r="D15" s="19">
        <v>76</v>
      </c>
      <c r="E15" s="86">
        <f t="shared" si="0"/>
        <v>0.65457497997750669</v>
      </c>
      <c r="F15" s="19">
        <v>8333</v>
      </c>
      <c r="G15" s="86">
        <f t="shared" si="1"/>
        <v>2.2187159191602479E-3</v>
      </c>
      <c r="H15" s="19">
        <v>630</v>
      </c>
      <c r="I15" s="86">
        <f t="shared" si="2"/>
        <v>1.6774163315384091E-4</v>
      </c>
    </row>
    <row r="16" spans="1:9" x14ac:dyDescent="0.45">
      <c r="A16" s="30" t="s">
        <v>72</v>
      </c>
      <c r="B16" s="19">
        <v>1522390</v>
      </c>
      <c r="C16" s="19">
        <v>953999</v>
      </c>
      <c r="D16" s="19">
        <v>61</v>
      </c>
      <c r="E16" s="86">
        <f t="shared" si="0"/>
        <v>0.62660553471843616</v>
      </c>
      <c r="F16" s="19">
        <v>3272</v>
      </c>
      <c r="G16" s="86">
        <f t="shared" si="1"/>
        <v>2.1492521627178318E-3</v>
      </c>
      <c r="H16" s="19">
        <v>361</v>
      </c>
      <c r="I16" s="86">
        <f t="shared" si="2"/>
        <v>2.371271487595163E-4</v>
      </c>
    </row>
    <row r="17" spans="1:9" x14ac:dyDescent="0.45">
      <c r="A17" s="30" t="s">
        <v>73</v>
      </c>
      <c r="B17" s="19">
        <v>719112</v>
      </c>
      <c r="C17" s="19">
        <v>472855</v>
      </c>
      <c r="D17" s="19">
        <v>17</v>
      </c>
      <c r="E17" s="86">
        <f t="shared" si="0"/>
        <v>0.65753039860272111</v>
      </c>
      <c r="F17" s="19">
        <v>1112</v>
      </c>
      <c r="G17" s="86">
        <f t="shared" si="1"/>
        <v>1.5463516114318772E-3</v>
      </c>
      <c r="H17" s="19">
        <v>34</v>
      </c>
      <c r="I17" s="86">
        <f t="shared" si="2"/>
        <v>4.728053488190991E-5</v>
      </c>
    </row>
    <row r="18" spans="1:9" x14ac:dyDescent="0.45">
      <c r="A18" s="30" t="s">
        <v>74</v>
      </c>
      <c r="B18" s="19">
        <v>779613</v>
      </c>
      <c r="C18" s="19">
        <v>548532</v>
      </c>
      <c r="D18" s="19">
        <v>3</v>
      </c>
      <c r="E18" s="86">
        <f t="shared" si="0"/>
        <v>0.70359139727018405</v>
      </c>
      <c r="F18" s="19">
        <v>1401</v>
      </c>
      <c r="G18" s="86">
        <f t="shared" si="1"/>
        <v>1.7970454571691339E-3</v>
      </c>
      <c r="H18" s="19">
        <v>85</v>
      </c>
      <c r="I18" s="86">
        <f t="shared" si="2"/>
        <v>1.0902845386108236E-4</v>
      </c>
    </row>
    <row r="19" spans="1:9" x14ac:dyDescent="0.45">
      <c r="A19" s="30" t="s">
        <v>75</v>
      </c>
      <c r="B19" s="19">
        <v>689079</v>
      </c>
      <c r="C19" s="19">
        <v>466137</v>
      </c>
      <c r="D19" s="19">
        <v>13</v>
      </c>
      <c r="E19" s="86">
        <f t="shared" si="0"/>
        <v>0.67644493592171584</v>
      </c>
      <c r="F19" s="19">
        <v>1398</v>
      </c>
      <c r="G19" s="86">
        <f t="shared" si="1"/>
        <v>2.0287949567466138E-3</v>
      </c>
      <c r="H19" s="19">
        <v>112</v>
      </c>
      <c r="I19" s="86">
        <f t="shared" si="2"/>
        <v>1.625357905261951E-4</v>
      </c>
    </row>
    <row r="20" spans="1:9" x14ac:dyDescent="0.45">
      <c r="A20" s="30" t="s">
        <v>76</v>
      </c>
      <c r="B20" s="19">
        <v>795771</v>
      </c>
      <c r="C20" s="19">
        <v>527368</v>
      </c>
      <c r="D20" s="19">
        <v>5</v>
      </c>
      <c r="E20" s="86">
        <f t="shared" si="0"/>
        <v>0.66270698479839052</v>
      </c>
      <c r="F20" s="19">
        <v>1353</v>
      </c>
      <c r="G20" s="86">
        <f t="shared" si="1"/>
        <v>1.7002378825063994E-3</v>
      </c>
      <c r="H20" s="19">
        <v>140</v>
      </c>
      <c r="I20" s="86">
        <f t="shared" si="2"/>
        <v>1.7593001001544415E-4</v>
      </c>
    </row>
    <row r="21" spans="1:9" x14ac:dyDescent="0.45">
      <c r="A21" s="30" t="s">
        <v>77</v>
      </c>
      <c r="B21" s="19">
        <v>2293433</v>
      </c>
      <c r="C21" s="19">
        <v>1387423</v>
      </c>
      <c r="D21" s="19">
        <v>31</v>
      </c>
      <c r="E21" s="86">
        <f t="shared" si="0"/>
        <v>0.60494115154007111</v>
      </c>
      <c r="F21" s="19">
        <v>3425</v>
      </c>
      <c r="G21" s="86">
        <f t="shared" si="1"/>
        <v>1.4933944004468412E-3</v>
      </c>
      <c r="H21" s="19">
        <v>317</v>
      </c>
      <c r="I21" s="86">
        <f t="shared" si="2"/>
        <v>1.3822073720924047E-4</v>
      </c>
    </row>
    <row r="22" spans="1:9" x14ac:dyDescent="0.45">
      <c r="A22" s="30" t="s">
        <v>78</v>
      </c>
      <c r="B22" s="19">
        <v>1388807</v>
      </c>
      <c r="C22" s="19">
        <v>843278</v>
      </c>
      <c r="D22" s="19">
        <v>44</v>
      </c>
      <c r="E22" s="86">
        <f t="shared" si="0"/>
        <v>0.60716427840585485</v>
      </c>
      <c r="F22" s="19">
        <v>3083</v>
      </c>
      <c r="G22" s="86">
        <f t="shared" si="1"/>
        <v>2.219890884766566E-3</v>
      </c>
      <c r="H22" s="19">
        <v>225</v>
      </c>
      <c r="I22" s="86">
        <f t="shared" si="2"/>
        <v>1.6200955208319084E-4</v>
      </c>
    </row>
    <row r="23" spans="1:9" x14ac:dyDescent="0.45">
      <c r="A23" s="30" t="s">
        <v>79</v>
      </c>
      <c r="B23" s="19">
        <v>2732197</v>
      </c>
      <c r="C23" s="19">
        <v>1511139</v>
      </c>
      <c r="D23" s="19">
        <v>118</v>
      </c>
      <c r="E23" s="86">
        <f t="shared" si="0"/>
        <v>0.55304247826931952</v>
      </c>
      <c r="F23" s="19">
        <v>6489</v>
      </c>
      <c r="G23" s="86">
        <f t="shared" si="1"/>
        <v>2.3750117579369279E-3</v>
      </c>
      <c r="H23" s="19">
        <v>762</v>
      </c>
      <c r="I23" s="86">
        <f t="shared" si="2"/>
        <v>2.7889643389550605E-4</v>
      </c>
    </row>
    <row r="24" spans="1:9" x14ac:dyDescent="0.45">
      <c r="A24" s="30" t="s">
        <v>80</v>
      </c>
      <c r="B24" s="19">
        <v>826154</v>
      </c>
      <c r="C24" s="19">
        <v>494461</v>
      </c>
      <c r="D24" s="19">
        <v>16</v>
      </c>
      <c r="E24" s="86">
        <f t="shared" si="0"/>
        <v>0.5984901120130145</v>
      </c>
      <c r="F24" s="19">
        <v>1270</v>
      </c>
      <c r="G24" s="86">
        <f t="shared" si="1"/>
        <v>1.5372436615933591E-3</v>
      </c>
      <c r="H24" s="19">
        <v>111</v>
      </c>
      <c r="I24" s="86">
        <f t="shared" si="2"/>
        <v>1.3435751687941957E-4</v>
      </c>
    </row>
    <row r="25" spans="1:9" x14ac:dyDescent="0.45">
      <c r="A25" s="30" t="s">
        <v>81</v>
      </c>
      <c r="B25" s="19">
        <v>1517627</v>
      </c>
      <c r="C25" s="19">
        <v>913833</v>
      </c>
      <c r="D25" s="19">
        <v>7</v>
      </c>
      <c r="E25" s="86">
        <f t="shared" si="0"/>
        <v>0.60214136938786667</v>
      </c>
      <c r="F25" s="19">
        <v>3589</v>
      </c>
      <c r="G25" s="86">
        <f t="shared" si="1"/>
        <v>2.3648762179376091E-3</v>
      </c>
      <c r="H25" s="19">
        <v>321</v>
      </c>
      <c r="I25" s="86">
        <f t="shared" si="2"/>
        <v>2.1151442350458974E-4</v>
      </c>
    </row>
    <row r="26" spans="1:9" x14ac:dyDescent="0.45">
      <c r="A26" s="30" t="s">
        <v>82</v>
      </c>
      <c r="B26" s="19">
        <v>704487</v>
      </c>
      <c r="C26" s="19">
        <v>435091</v>
      </c>
      <c r="D26" s="19">
        <v>12</v>
      </c>
      <c r="E26" s="86">
        <f t="shared" si="0"/>
        <v>0.61758272331497954</v>
      </c>
      <c r="F26" s="19">
        <v>1653</v>
      </c>
      <c r="G26" s="86">
        <f t="shared" si="1"/>
        <v>2.3463882229196563E-3</v>
      </c>
      <c r="H26" s="19">
        <v>156</v>
      </c>
      <c r="I26" s="86">
        <f t="shared" si="2"/>
        <v>2.2143772702690043E-4</v>
      </c>
    </row>
    <row r="27" spans="1:9" x14ac:dyDescent="0.45">
      <c r="A27" s="30" t="s">
        <v>83</v>
      </c>
      <c r="B27" s="19">
        <v>1189149</v>
      </c>
      <c r="C27" s="19">
        <v>715799</v>
      </c>
      <c r="D27" s="19">
        <v>4</v>
      </c>
      <c r="E27" s="86">
        <f t="shared" si="0"/>
        <v>0.60193886552484166</v>
      </c>
      <c r="F27" s="19">
        <v>1999</v>
      </c>
      <c r="G27" s="86">
        <f t="shared" si="1"/>
        <v>1.6810340840382491E-3</v>
      </c>
      <c r="H27" s="19">
        <v>153</v>
      </c>
      <c r="I27" s="86">
        <f t="shared" si="2"/>
        <v>1.286634391485003E-4</v>
      </c>
    </row>
    <row r="28" spans="1:9" x14ac:dyDescent="0.45">
      <c r="A28" s="30" t="s">
        <v>84</v>
      </c>
      <c r="B28" s="19">
        <v>936583</v>
      </c>
      <c r="C28" s="19">
        <v>605028</v>
      </c>
      <c r="D28" s="19">
        <v>268</v>
      </c>
      <c r="E28" s="86">
        <f t="shared" si="0"/>
        <v>0.64570892275431013</v>
      </c>
      <c r="F28" s="19">
        <v>1704</v>
      </c>
      <c r="G28" s="86">
        <f t="shared" si="1"/>
        <v>1.8193795958286664E-3</v>
      </c>
      <c r="H28" s="19">
        <v>321</v>
      </c>
      <c r="I28" s="86">
        <f t="shared" si="2"/>
        <v>3.4273524076349881E-4</v>
      </c>
    </row>
    <row r="29" spans="1:9" x14ac:dyDescent="0.45">
      <c r="A29" s="30" t="s">
        <v>85</v>
      </c>
      <c r="B29" s="19">
        <v>1568265</v>
      </c>
      <c r="C29" s="19">
        <v>919933</v>
      </c>
      <c r="D29" s="19">
        <v>5</v>
      </c>
      <c r="E29" s="86">
        <f t="shared" si="0"/>
        <v>0.58658963886843107</v>
      </c>
      <c r="F29" s="19">
        <v>695</v>
      </c>
      <c r="G29" s="86">
        <f t="shared" si="1"/>
        <v>4.4316489878942653E-4</v>
      </c>
      <c r="H29" s="19">
        <v>17</v>
      </c>
      <c r="I29" s="86">
        <f t="shared" si="2"/>
        <v>1.084000471859029E-5</v>
      </c>
    </row>
    <row r="30" spans="1:9" x14ac:dyDescent="0.45">
      <c r="A30" s="30" t="s">
        <v>86</v>
      </c>
      <c r="B30" s="19">
        <v>731722</v>
      </c>
      <c r="C30" s="19">
        <v>467159</v>
      </c>
      <c r="D30" s="19">
        <v>10</v>
      </c>
      <c r="E30" s="86">
        <f t="shared" si="0"/>
        <v>0.63842415562194388</v>
      </c>
      <c r="F30" s="19">
        <v>1251</v>
      </c>
      <c r="G30" s="86">
        <f t="shared" si="1"/>
        <v>1.7096656927084329E-3</v>
      </c>
      <c r="H30" s="19">
        <v>262</v>
      </c>
      <c r="I30" s="86">
        <f t="shared" si="2"/>
        <v>3.5805948160640242E-4</v>
      </c>
    </row>
    <row r="31" spans="1:9" x14ac:dyDescent="0.45">
      <c r="A31" s="22"/>
      <c r="B31" s="13"/>
      <c r="C31" s="13"/>
      <c r="D31" s="13"/>
      <c r="E31" s="87"/>
      <c r="F31" s="13"/>
      <c r="G31" s="87"/>
      <c r="H31" s="13"/>
      <c r="I31" s="87"/>
    </row>
    <row r="32" spans="1:9" x14ac:dyDescent="0.45">
      <c r="A32" s="22"/>
      <c r="B32" s="13"/>
      <c r="C32" s="13"/>
      <c r="D32" s="13"/>
      <c r="E32" s="87"/>
      <c r="F32" s="13"/>
      <c r="G32" s="87"/>
      <c r="H32" s="13"/>
      <c r="I32" s="87"/>
    </row>
    <row r="33" spans="1:9" x14ac:dyDescent="0.45">
      <c r="A33" s="77" t="s">
        <v>87</v>
      </c>
      <c r="B33" s="79"/>
      <c r="C33" s="79"/>
      <c r="D33" s="79"/>
      <c r="E33" s="22"/>
      <c r="F33" s="80"/>
      <c r="G33" s="81"/>
      <c r="H33" s="80"/>
      <c r="I33" s="81"/>
    </row>
    <row r="34" spans="1:9" ht="22.5" customHeight="1" x14ac:dyDescent="0.45">
      <c r="A34" s="113"/>
      <c r="B34" s="115" t="s">
        <v>3</v>
      </c>
      <c r="C34" s="116" t="s">
        <v>4</v>
      </c>
      <c r="D34" s="117"/>
      <c r="E34" s="118"/>
      <c r="F34" s="100" t="str">
        <f>F5</f>
        <v>直近10日間</v>
      </c>
      <c r="G34" s="101"/>
      <c r="H34" s="100">
        <f>'進捗状況 (都道府県別)'!H5:I5</f>
        <v>44826</v>
      </c>
      <c r="I34" s="101"/>
    </row>
    <row r="35" spans="1:9" ht="24" customHeight="1" x14ac:dyDescent="0.45">
      <c r="A35" s="113"/>
      <c r="B35" s="115"/>
      <c r="C35" s="119"/>
      <c r="D35" s="120"/>
      <c r="E35" s="121"/>
      <c r="F35" s="122" t="s">
        <v>5</v>
      </c>
      <c r="G35" s="123"/>
      <c r="H35" s="124" t="s">
        <v>6</v>
      </c>
      <c r="I35" s="125"/>
    </row>
    <row r="36" spans="1:9" ht="18.75" customHeight="1" x14ac:dyDescent="0.45">
      <c r="A36" s="114"/>
      <c r="B36" s="115"/>
      <c r="C36" s="126" t="s">
        <v>7</v>
      </c>
      <c r="D36" s="83"/>
      <c r="E36" s="84"/>
      <c r="F36" s="126" t="s">
        <v>8</v>
      </c>
      <c r="G36" s="84"/>
      <c r="H36" s="126" t="s">
        <v>8</v>
      </c>
      <c r="I36" s="85"/>
    </row>
    <row r="37" spans="1:9" ht="18.75" customHeight="1" x14ac:dyDescent="0.45">
      <c r="A37" s="114"/>
      <c r="B37" s="115"/>
      <c r="C37" s="127"/>
      <c r="D37" s="128" t="s">
        <v>152</v>
      </c>
      <c r="E37" s="128" t="s">
        <v>9</v>
      </c>
      <c r="F37" s="127"/>
      <c r="G37" s="116" t="s">
        <v>10</v>
      </c>
      <c r="H37" s="127"/>
      <c r="I37" s="128" t="s">
        <v>10</v>
      </c>
    </row>
    <row r="38" spans="1:9" ht="35.1" customHeight="1" x14ac:dyDescent="0.45">
      <c r="A38" s="114"/>
      <c r="B38" s="115"/>
      <c r="C38" s="127"/>
      <c r="D38" s="129"/>
      <c r="E38" s="129"/>
      <c r="F38" s="127"/>
      <c r="G38" s="129"/>
      <c r="H38" s="127"/>
      <c r="I38" s="129"/>
    </row>
    <row r="39" spans="1:9" x14ac:dyDescent="0.45">
      <c r="A39" s="27" t="s">
        <v>66</v>
      </c>
      <c r="B39" s="19">
        <v>9522872</v>
      </c>
      <c r="C39" s="19">
        <v>6001689</v>
      </c>
      <c r="D39" s="19">
        <v>521</v>
      </c>
      <c r="E39" s="86">
        <f t="shared" ref="E39" si="3">(C39-D39)/$B39</f>
        <v>0.63018467537944434</v>
      </c>
      <c r="F39" s="19">
        <v>18802</v>
      </c>
      <c r="G39" s="86">
        <f t="shared" ref="G39" si="4">F39/$B39</f>
        <v>1.9744043603652345E-3</v>
      </c>
      <c r="H39" s="19">
        <v>1875</v>
      </c>
      <c r="I39" s="86">
        <f t="shared" ref="I39" si="5">H39/$B39</f>
        <v>1.9689438228299194E-4</v>
      </c>
    </row>
    <row r="40" spans="1:9" ht="18.75" customHeight="1" x14ac:dyDescent="0.45">
      <c r="A40" s="22"/>
      <c r="B40" s="13"/>
      <c r="C40" s="13"/>
      <c r="D40" s="13"/>
      <c r="E40" s="87"/>
      <c r="F40" s="13"/>
      <c r="G40" s="87"/>
      <c r="H40" s="13"/>
      <c r="I40" s="87"/>
    </row>
    <row r="41" spans="1:9" ht="18.75" customHeight="1" x14ac:dyDescent="0.45">
      <c r="A41" s="77" t="s">
        <v>158</v>
      </c>
      <c r="B41" s="13"/>
      <c r="C41" s="13"/>
      <c r="D41" s="13"/>
      <c r="E41" s="87"/>
      <c r="F41" s="13"/>
      <c r="G41" s="87"/>
      <c r="H41" s="13"/>
      <c r="I41" s="87"/>
    </row>
    <row r="42" spans="1:9" ht="18.75" customHeight="1" x14ac:dyDescent="0.45">
      <c r="A42" s="77" t="s">
        <v>88</v>
      </c>
      <c r="B42" s="13"/>
      <c r="C42" s="13"/>
      <c r="D42" s="13"/>
      <c r="E42" s="87"/>
      <c r="F42" s="13"/>
      <c r="G42" s="87"/>
      <c r="H42" s="13"/>
      <c r="I42" s="87"/>
    </row>
    <row r="43" spans="1:9" x14ac:dyDescent="0.45">
      <c r="A43" s="77" t="s">
        <v>60</v>
      </c>
    </row>
    <row r="44" spans="1:9" x14ac:dyDescent="0.45">
      <c r="A44" s="77" t="s">
        <v>89</v>
      </c>
    </row>
    <row r="45" spans="1:9" x14ac:dyDescent="0.45">
      <c r="A45" s="77" t="s">
        <v>154</v>
      </c>
    </row>
    <row r="46" spans="1:9" x14ac:dyDescent="0.45">
      <c r="A46" s="77" t="s">
        <v>155</v>
      </c>
      <c r="B46" s="49"/>
      <c r="C46" s="49"/>
      <c r="D46" s="49"/>
      <c r="F46" s="49"/>
      <c r="H46" s="49"/>
    </row>
  </sheetData>
  <mergeCells count="30">
    <mergeCell ref="A1:I1"/>
    <mergeCell ref="A5:A9"/>
    <mergeCell ref="B5:B9"/>
    <mergeCell ref="C5:E6"/>
    <mergeCell ref="F5:G5"/>
    <mergeCell ref="H5:I5"/>
    <mergeCell ref="F6:G6"/>
    <mergeCell ref="H6:I6"/>
    <mergeCell ref="C7:C9"/>
    <mergeCell ref="F7:F9"/>
    <mergeCell ref="H7:H9"/>
    <mergeCell ref="E8:E9"/>
    <mergeCell ref="G8:G9"/>
    <mergeCell ref="I8:I9"/>
    <mergeCell ref="H3:I3"/>
    <mergeCell ref="D8:D9"/>
    <mergeCell ref="A34:A38"/>
    <mergeCell ref="B34:B38"/>
    <mergeCell ref="C34:E35"/>
    <mergeCell ref="F34:G34"/>
    <mergeCell ref="H34:I34"/>
    <mergeCell ref="F35:G35"/>
    <mergeCell ref="H35:I35"/>
    <mergeCell ref="C36:C38"/>
    <mergeCell ref="F36:F38"/>
    <mergeCell ref="H36:H38"/>
    <mergeCell ref="E37:E38"/>
    <mergeCell ref="G37:G38"/>
    <mergeCell ref="I37:I38"/>
    <mergeCell ref="D37:D38"/>
  </mergeCells>
  <phoneticPr fontId="2"/>
  <pageMargins left="0.7" right="0.7" top="0.75" bottom="0.75" header="0.3" footer="0.3"/>
  <pageSetup paperSize="9" scale="64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62"/>
  <sheetViews>
    <sheetView view="pageBreakPreview" zoomScaleNormal="100" zoomScaleSheetLayoutView="100" workbookViewId="0"/>
  </sheetViews>
  <sheetFormatPr defaultRowHeight="18" x14ac:dyDescent="0.45"/>
  <cols>
    <col min="1" max="1" width="12.69921875" customWidth="1"/>
    <col min="2" max="2" width="14.09765625" style="26" customWidth="1"/>
    <col min="3" max="4" width="13.8984375" customWidth="1"/>
    <col min="5" max="5" width="13.09765625" style="73" customWidth="1"/>
    <col min="6" max="7" width="14" customWidth="1"/>
    <col min="8" max="8" width="14" style="73" customWidth="1"/>
    <col min="9" max="10" width="14.09765625" customWidth="1"/>
    <col min="11" max="11" width="14.09765625" style="73" customWidth="1"/>
    <col min="12" max="12" width="12.8984375" customWidth="1"/>
    <col min="13" max="28" width="13.09765625" customWidth="1"/>
    <col min="30" max="30" width="11.59765625" bestFit="1" customWidth="1"/>
  </cols>
  <sheetData>
    <row r="1" spans="1:30" x14ac:dyDescent="0.45">
      <c r="A1" s="21" t="s">
        <v>90</v>
      </c>
      <c r="B1" s="22"/>
      <c r="C1" s="23"/>
      <c r="D1" s="23"/>
      <c r="E1" s="69"/>
      <c r="F1" s="23"/>
      <c r="G1" s="23"/>
      <c r="H1" s="69"/>
      <c r="M1" s="24"/>
    </row>
    <row r="2" spans="1:30" x14ac:dyDescent="0.45">
      <c r="A2" s="21"/>
      <c r="B2" s="21"/>
      <c r="C2" s="21"/>
      <c r="D2" s="21"/>
      <c r="E2" s="70"/>
      <c r="F2" s="21"/>
      <c r="G2" s="21"/>
      <c r="H2" s="70"/>
      <c r="I2" s="21"/>
      <c r="J2" s="21"/>
      <c r="K2" s="70"/>
      <c r="L2" s="21"/>
      <c r="S2" s="25"/>
      <c r="T2" s="25"/>
      <c r="U2" s="25"/>
      <c r="V2" s="25"/>
      <c r="W2" s="25"/>
      <c r="X2" s="25"/>
      <c r="Y2" s="133">
        <f>'進捗状況 (都道府県別)'!H3</f>
        <v>44830</v>
      </c>
      <c r="Z2" s="133"/>
      <c r="AA2" s="133"/>
      <c r="AB2" s="133"/>
    </row>
    <row r="3" spans="1:30" x14ac:dyDescent="0.45">
      <c r="A3" s="128" t="s">
        <v>2</v>
      </c>
      <c r="B3" s="144" t="str">
        <f>_xlfn.CONCAT("接種回数（",TEXT('進捗状況 (都道府県別)'!H3-1,"m月d日"),"まで）")</f>
        <v>接種回数（9月25日まで）</v>
      </c>
      <c r="C3" s="145"/>
      <c r="D3" s="145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  <c r="T3" s="145"/>
      <c r="U3" s="145"/>
      <c r="V3" s="145"/>
      <c r="W3" s="145"/>
      <c r="X3" s="145"/>
      <c r="Y3" s="145"/>
      <c r="Z3" s="145"/>
      <c r="AA3" s="145"/>
      <c r="AB3" s="146"/>
    </row>
    <row r="4" spans="1:30" x14ac:dyDescent="0.45">
      <c r="A4" s="134"/>
      <c r="B4" s="134"/>
      <c r="C4" s="116" t="s">
        <v>91</v>
      </c>
      <c r="D4" s="117"/>
      <c r="E4" s="118"/>
      <c r="F4" s="116" t="s">
        <v>92</v>
      </c>
      <c r="G4" s="117"/>
      <c r="H4" s="118"/>
      <c r="I4" s="138" t="s">
        <v>93</v>
      </c>
      <c r="J4" s="139"/>
      <c r="K4" s="139"/>
      <c r="L4" s="139"/>
      <c r="M4" s="139"/>
      <c r="N4" s="139"/>
      <c r="O4" s="139"/>
      <c r="P4" s="139"/>
      <c r="Q4" s="139"/>
      <c r="R4" s="139"/>
      <c r="S4" s="139"/>
      <c r="T4" s="139"/>
      <c r="U4" s="140"/>
      <c r="V4" s="138" t="s">
        <v>94</v>
      </c>
      <c r="W4" s="139"/>
      <c r="X4" s="139"/>
      <c r="Y4" s="139"/>
      <c r="Z4" s="139"/>
      <c r="AA4" s="139"/>
      <c r="AB4" s="140"/>
    </row>
    <row r="5" spans="1:30" x14ac:dyDescent="0.45">
      <c r="A5" s="134"/>
      <c r="B5" s="134"/>
      <c r="C5" s="119"/>
      <c r="D5" s="120"/>
      <c r="E5" s="121"/>
      <c r="F5" s="119"/>
      <c r="G5" s="120"/>
      <c r="H5" s="121"/>
      <c r="I5" s="135"/>
      <c r="J5" s="136"/>
      <c r="K5" s="137"/>
      <c r="L5" s="59" t="s">
        <v>95</v>
      </c>
      <c r="M5" s="59" t="s">
        <v>96</v>
      </c>
      <c r="N5" s="60" t="s">
        <v>97</v>
      </c>
      <c r="O5" s="61" t="s">
        <v>98</v>
      </c>
      <c r="P5" s="61" t="s">
        <v>99</v>
      </c>
      <c r="Q5" s="61" t="s">
        <v>100</v>
      </c>
      <c r="R5" s="61" t="s">
        <v>101</v>
      </c>
      <c r="S5" s="61" t="s">
        <v>102</v>
      </c>
      <c r="T5" s="61" t="s">
        <v>146</v>
      </c>
      <c r="U5" s="61" t="s">
        <v>150</v>
      </c>
      <c r="V5" s="62"/>
      <c r="W5" s="63"/>
      <c r="X5" s="59" t="s">
        <v>103</v>
      </c>
      <c r="Y5" s="59" t="s">
        <v>104</v>
      </c>
      <c r="Z5" s="59" t="s">
        <v>105</v>
      </c>
      <c r="AA5" s="59" t="s">
        <v>145</v>
      </c>
      <c r="AB5" s="59" t="s">
        <v>151</v>
      </c>
    </row>
    <row r="6" spans="1:30" x14ac:dyDescent="0.45">
      <c r="A6" s="129"/>
      <c r="B6" s="129"/>
      <c r="C6" s="50" t="s">
        <v>7</v>
      </c>
      <c r="D6" s="76" t="s">
        <v>147</v>
      </c>
      <c r="E6" s="58" t="s">
        <v>106</v>
      </c>
      <c r="F6" s="50" t="s">
        <v>7</v>
      </c>
      <c r="G6" s="76" t="s">
        <v>147</v>
      </c>
      <c r="H6" s="58" t="s">
        <v>106</v>
      </c>
      <c r="I6" s="50" t="s">
        <v>7</v>
      </c>
      <c r="J6" s="76" t="s">
        <v>147</v>
      </c>
      <c r="K6" s="58" t="s">
        <v>106</v>
      </c>
      <c r="L6" s="141" t="s">
        <v>7</v>
      </c>
      <c r="M6" s="142"/>
      <c r="N6" s="142"/>
      <c r="O6" s="142"/>
      <c r="P6" s="142"/>
      <c r="Q6" s="142"/>
      <c r="R6" s="142"/>
      <c r="S6" s="142"/>
      <c r="T6" s="142"/>
      <c r="U6" s="143"/>
      <c r="V6" s="58" t="s">
        <v>7</v>
      </c>
      <c r="W6" s="58" t="s">
        <v>106</v>
      </c>
      <c r="X6" s="64" t="s">
        <v>107</v>
      </c>
      <c r="Y6" s="64" t="s">
        <v>107</v>
      </c>
      <c r="Z6" s="64" t="s">
        <v>107</v>
      </c>
      <c r="AA6" s="64" t="s">
        <v>107</v>
      </c>
      <c r="AB6" s="64" t="s">
        <v>107</v>
      </c>
      <c r="AD6" s="56" t="s">
        <v>108</v>
      </c>
    </row>
    <row r="7" spans="1:30" x14ac:dyDescent="0.45">
      <c r="A7" s="27" t="s">
        <v>11</v>
      </c>
      <c r="B7" s="29">
        <f>C7+F7+I7+V7</f>
        <v>322818070</v>
      </c>
      <c r="C7" s="29">
        <f>SUM(C8:C54)</f>
        <v>104204022</v>
      </c>
      <c r="D7" s="29">
        <f>SUM(D8:D54)</f>
        <v>1613812</v>
      </c>
      <c r="E7" s="71">
        <f t="shared" ref="E7:E54" si="0">(C7-D7)/AD7</f>
        <v>0.81473364192872022</v>
      </c>
      <c r="F7" s="29">
        <f>SUM(F8:F54)</f>
        <v>102808981</v>
      </c>
      <c r="G7" s="29">
        <f>SUM(G8:G54)</f>
        <v>1518036</v>
      </c>
      <c r="H7" s="71">
        <f>(F7-G7)/AD7</f>
        <v>0.80441535809558917</v>
      </c>
      <c r="I7" s="29">
        <f>SUM(I8:I54)</f>
        <v>82216479</v>
      </c>
      <c r="J7" s="29">
        <f>SUM(J8:J54)</f>
        <v>3927</v>
      </c>
      <c r="K7" s="71">
        <f>(I7-J7)/AD7</f>
        <v>0.6529017915375579</v>
      </c>
      <c r="L7" s="51">
        <f>SUM(L8:L54)</f>
        <v>1040261</v>
      </c>
      <c r="M7" s="51">
        <f t="shared" ref="M7" si="1">SUM(M8:M54)</f>
        <v>5308723</v>
      </c>
      <c r="N7" s="51">
        <f t="shared" ref="N7:U7" si="2">SUM(N8:N54)</f>
        <v>23303263</v>
      </c>
      <c r="O7" s="51">
        <f t="shared" si="2"/>
        <v>25519113</v>
      </c>
      <c r="P7" s="51">
        <f t="shared" si="2"/>
        <v>13760975</v>
      </c>
      <c r="Q7" s="51">
        <f t="shared" si="2"/>
        <v>6564835</v>
      </c>
      <c r="R7" s="51">
        <f t="shared" si="2"/>
        <v>2734028</v>
      </c>
      <c r="S7" s="51">
        <f t="shared" ref="S7:T7" si="3">SUM(S8:S54)</f>
        <v>1865665</v>
      </c>
      <c r="T7" s="51">
        <f t="shared" si="3"/>
        <v>1553604</v>
      </c>
      <c r="U7" s="51">
        <f t="shared" si="2"/>
        <v>566012</v>
      </c>
      <c r="V7" s="51">
        <f>SUM(V8:V54)</f>
        <v>33588588</v>
      </c>
      <c r="W7" s="52">
        <f>V7/AD7</f>
        <v>0.26674818804331629</v>
      </c>
      <c r="X7" s="51">
        <f>SUM(X8:X54)</f>
        <v>6952</v>
      </c>
      <c r="Y7" s="51">
        <f t="shared" ref="Y7" si="4">SUM(Y8:Y54)</f>
        <v>758031</v>
      </c>
      <c r="Z7" s="51">
        <f t="shared" ref="Z7:AB7" si="5">SUM(Z8:Z54)</f>
        <v>12710138</v>
      </c>
      <c r="AA7" s="51">
        <f t="shared" ref="AA7" si="6">SUM(AA8:AA54)</f>
        <v>15039819</v>
      </c>
      <c r="AB7" s="51">
        <f t="shared" si="5"/>
        <v>5073648</v>
      </c>
      <c r="AD7" s="57">
        <f>SUM(AD8:AD54)</f>
        <v>125918711</v>
      </c>
    </row>
    <row r="8" spans="1:30" x14ac:dyDescent="0.45">
      <c r="A8" s="30" t="s">
        <v>12</v>
      </c>
      <c r="B8" s="29">
        <f>C8+F8+I8+V8</f>
        <v>13688917</v>
      </c>
      <c r="C8" s="31">
        <f>SUM(一般接種!D7+一般接種!G7+一般接種!J7+一般接種!M7+医療従事者等!C5)</f>
        <v>4336644</v>
      </c>
      <c r="D8" s="31">
        <v>66284</v>
      </c>
      <c r="E8" s="71">
        <f t="shared" si="0"/>
        <v>0.82411588215325837</v>
      </c>
      <c r="F8" s="31">
        <f>SUM(一般接種!E7+一般接種!H7+一般接種!K7+一般接種!N7+医療従事者等!D5)</f>
        <v>4274346</v>
      </c>
      <c r="G8" s="31">
        <v>61824</v>
      </c>
      <c r="H8" s="71">
        <f t="shared" ref="H8:H54" si="7">(F8-G8)/AD8</f>
        <v>0.81295400952613084</v>
      </c>
      <c r="I8" s="28">
        <f>SUM(L8:U8)</f>
        <v>3505620</v>
      </c>
      <c r="J8" s="31">
        <v>77</v>
      </c>
      <c r="K8" s="71">
        <f>(I8-J8)/AD8</f>
        <v>0.67651759146094936</v>
      </c>
      <c r="L8" s="65">
        <v>42165</v>
      </c>
      <c r="M8" s="65">
        <v>231902</v>
      </c>
      <c r="N8" s="65">
        <v>924127</v>
      </c>
      <c r="O8" s="65">
        <v>1076122</v>
      </c>
      <c r="P8" s="65">
        <v>656718</v>
      </c>
      <c r="Q8" s="65">
        <v>306606</v>
      </c>
      <c r="R8" s="65">
        <v>121196</v>
      </c>
      <c r="S8" s="65">
        <v>68407</v>
      </c>
      <c r="T8" s="65">
        <v>56598</v>
      </c>
      <c r="U8" s="65">
        <v>21779</v>
      </c>
      <c r="V8" s="65">
        <f>SUM(X8:AB8)</f>
        <v>1572307</v>
      </c>
      <c r="W8" s="66">
        <f t="shared" ref="W8:W54" si="8">V8/AD8</f>
        <v>0.30343183486187186</v>
      </c>
      <c r="X8" s="65">
        <v>158</v>
      </c>
      <c r="Y8" s="65">
        <v>26874</v>
      </c>
      <c r="Z8" s="65">
        <v>526726</v>
      </c>
      <c r="AA8" s="65">
        <v>753595</v>
      </c>
      <c r="AB8" s="65">
        <v>264954</v>
      </c>
      <c r="AD8" s="57">
        <v>5181747</v>
      </c>
    </row>
    <row r="9" spans="1:30" x14ac:dyDescent="0.45">
      <c r="A9" s="30" t="s">
        <v>13</v>
      </c>
      <c r="B9" s="29">
        <f>C9+F9+I9+V9</f>
        <v>3458863</v>
      </c>
      <c r="C9" s="31">
        <f>SUM(一般接種!D8+一般接種!G8+一般接種!J8+一般接種!M8+医療従事者等!C6)</f>
        <v>1099135</v>
      </c>
      <c r="D9" s="31">
        <v>18515</v>
      </c>
      <c r="E9" s="71">
        <f t="shared" si="0"/>
        <v>0.86963449631180723</v>
      </c>
      <c r="F9" s="31">
        <f>SUM(一般接種!E8+一般接種!H8+一般接種!K8+一般接種!N8+医療従事者等!D6)</f>
        <v>1085529</v>
      </c>
      <c r="G9" s="31">
        <v>17422</v>
      </c>
      <c r="H9" s="71">
        <f t="shared" si="7"/>
        <v>0.85956459528059392</v>
      </c>
      <c r="I9" s="28">
        <f t="shared" ref="I9:I54" si="9">SUM(L9:U9)</f>
        <v>898258</v>
      </c>
      <c r="J9" s="31">
        <v>41</v>
      </c>
      <c r="K9" s="71">
        <f t="shared" ref="K9:K54" si="10">(I9-J9)/AD9</f>
        <v>0.72284474502942986</v>
      </c>
      <c r="L9" s="65">
        <v>10727</v>
      </c>
      <c r="M9" s="65">
        <v>43977</v>
      </c>
      <c r="N9" s="65">
        <v>228424</v>
      </c>
      <c r="O9" s="65">
        <v>263848</v>
      </c>
      <c r="P9" s="65">
        <v>181696</v>
      </c>
      <c r="Q9" s="65">
        <v>92301</v>
      </c>
      <c r="R9" s="65">
        <v>41316</v>
      </c>
      <c r="S9" s="65">
        <v>18932</v>
      </c>
      <c r="T9" s="65">
        <v>11997</v>
      </c>
      <c r="U9" s="65">
        <v>5040</v>
      </c>
      <c r="V9" s="65">
        <f t="shared" ref="V9:V54" si="11">SUM(X9:AB9)</f>
        <v>375941</v>
      </c>
      <c r="W9" s="66">
        <f t="shared" si="8"/>
        <v>0.30254045101696908</v>
      </c>
      <c r="X9" s="65">
        <v>70</v>
      </c>
      <c r="Y9" s="65">
        <v>5725</v>
      </c>
      <c r="Z9" s="65">
        <v>121704</v>
      </c>
      <c r="AA9" s="65">
        <v>172215</v>
      </c>
      <c r="AB9" s="65">
        <v>76227</v>
      </c>
      <c r="AD9" s="57">
        <v>1242614</v>
      </c>
    </row>
    <row r="10" spans="1:30" x14ac:dyDescent="0.45">
      <c r="A10" s="30" t="s">
        <v>14</v>
      </c>
      <c r="B10" s="29">
        <f t="shared" ref="B10:B54" si="12">C10+F10+I10+V10</f>
        <v>3405720</v>
      </c>
      <c r="C10" s="31">
        <f>SUM(一般接種!D9+一般接種!G9+一般接種!J9+一般接種!M9+医療従事者等!C7)</f>
        <v>1064462</v>
      </c>
      <c r="D10" s="31">
        <v>19859</v>
      </c>
      <c r="E10" s="71">
        <f t="shared" si="0"/>
        <v>0.86607253896320324</v>
      </c>
      <c r="F10" s="31">
        <f>SUM(一般接種!E9+一般接種!H9+一般接種!K9+一般接種!N9+医療従事者等!D7)</f>
        <v>1049633</v>
      </c>
      <c r="G10" s="31">
        <v>18730</v>
      </c>
      <c r="H10" s="71">
        <f t="shared" si="7"/>
        <v>0.85471397136977689</v>
      </c>
      <c r="I10" s="28">
        <f t="shared" si="9"/>
        <v>886791</v>
      </c>
      <c r="J10" s="31">
        <v>60</v>
      </c>
      <c r="K10" s="71">
        <f t="shared" si="10"/>
        <v>0.73518204384572905</v>
      </c>
      <c r="L10" s="65">
        <v>10460</v>
      </c>
      <c r="M10" s="65">
        <v>47806</v>
      </c>
      <c r="N10" s="65">
        <v>221636</v>
      </c>
      <c r="O10" s="65">
        <v>256828</v>
      </c>
      <c r="P10" s="65">
        <v>168650</v>
      </c>
      <c r="Q10" s="65">
        <v>106800</v>
      </c>
      <c r="R10" s="65">
        <v>40210</v>
      </c>
      <c r="S10" s="65">
        <v>17214</v>
      </c>
      <c r="T10" s="65">
        <v>12344</v>
      </c>
      <c r="U10" s="65">
        <v>4843</v>
      </c>
      <c r="V10" s="65">
        <f t="shared" si="11"/>
        <v>404834</v>
      </c>
      <c r="W10" s="66">
        <f t="shared" si="8"/>
        <v>0.33564484329322186</v>
      </c>
      <c r="X10" s="65">
        <v>6</v>
      </c>
      <c r="Y10" s="65">
        <v>5459</v>
      </c>
      <c r="Z10" s="65">
        <v>132612</v>
      </c>
      <c r="AA10" s="65">
        <v>186066</v>
      </c>
      <c r="AB10" s="65">
        <v>80691</v>
      </c>
      <c r="AD10" s="57">
        <v>1206138</v>
      </c>
    </row>
    <row r="11" spans="1:30" x14ac:dyDescent="0.45">
      <c r="A11" s="30" t="s">
        <v>15</v>
      </c>
      <c r="B11" s="29">
        <f t="shared" si="12"/>
        <v>6077375</v>
      </c>
      <c r="C11" s="31">
        <f>SUM(一般接種!D10+一般接種!G10+一般接種!J10+一般接種!M10+医療従事者等!C8)</f>
        <v>1944166</v>
      </c>
      <c r="D11" s="31">
        <v>28433</v>
      </c>
      <c r="E11" s="71">
        <f t="shared" si="0"/>
        <v>0.84458858923466784</v>
      </c>
      <c r="F11" s="31">
        <f>SUM(一般接種!E10+一般接種!H10+一般接種!K10+一般接種!N10+医療従事者等!D8)</f>
        <v>1910564</v>
      </c>
      <c r="G11" s="31">
        <v>26792</v>
      </c>
      <c r="H11" s="71">
        <f t="shared" si="7"/>
        <v>0.83049795348295863</v>
      </c>
      <c r="I11" s="28">
        <f t="shared" si="9"/>
        <v>1552694</v>
      </c>
      <c r="J11" s="31">
        <v>29</v>
      </c>
      <c r="K11" s="71">
        <f t="shared" si="10"/>
        <v>0.6845229172875581</v>
      </c>
      <c r="L11" s="65">
        <v>18983</v>
      </c>
      <c r="M11" s="65">
        <v>126082</v>
      </c>
      <c r="N11" s="65">
        <v>460713</v>
      </c>
      <c r="O11" s="65">
        <v>394190</v>
      </c>
      <c r="P11" s="65">
        <v>269971</v>
      </c>
      <c r="Q11" s="65">
        <v>151314</v>
      </c>
      <c r="R11" s="65">
        <v>60506</v>
      </c>
      <c r="S11" s="65">
        <v>35675</v>
      </c>
      <c r="T11" s="65">
        <v>25385</v>
      </c>
      <c r="U11" s="65">
        <v>9875</v>
      </c>
      <c r="V11" s="65">
        <f t="shared" si="11"/>
        <v>669951</v>
      </c>
      <c r="W11" s="66">
        <f t="shared" si="8"/>
        <v>0.29536108108298753</v>
      </c>
      <c r="X11" s="65">
        <v>26</v>
      </c>
      <c r="Y11" s="65">
        <v>24642</v>
      </c>
      <c r="Z11" s="65">
        <v>276698</v>
      </c>
      <c r="AA11" s="65">
        <v>276013</v>
      </c>
      <c r="AB11" s="65">
        <v>92572</v>
      </c>
      <c r="AD11" s="57">
        <v>2268244</v>
      </c>
    </row>
    <row r="12" spans="1:30" x14ac:dyDescent="0.45">
      <c r="A12" s="30" t="s">
        <v>16</v>
      </c>
      <c r="B12" s="29">
        <f t="shared" si="12"/>
        <v>2741970</v>
      </c>
      <c r="C12" s="31">
        <f>SUM(一般接種!D11+一般接種!G11+一般接種!J11+一般接種!M11+医療従事者等!C9)</f>
        <v>859388</v>
      </c>
      <c r="D12" s="31">
        <v>16587</v>
      </c>
      <c r="E12" s="71">
        <f t="shared" si="0"/>
        <v>0.88120662848945597</v>
      </c>
      <c r="F12" s="31">
        <f>SUM(一般接種!E11+一般接種!H11+一般接種!K11+一般接種!N11+医療従事者等!D9)</f>
        <v>849987</v>
      </c>
      <c r="G12" s="31">
        <v>15591</v>
      </c>
      <c r="H12" s="71">
        <f t="shared" si="7"/>
        <v>0.87241862074806287</v>
      </c>
      <c r="I12" s="28">
        <f t="shared" si="9"/>
        <v>732833</v>
      </c>
      <c r="J12" s="31">
        <v>5</v>
      </c>
      <c r="K12" s="71">
        <f t="shared" si="10"/>
        <v>0.76622226497437829</v>
      </c>
      <c r="L12" s="65">
        <v>4887</v>
      </c>
      <c r="M12" s="65">
        <v>29842</v>
      </c>
      <c r="N12" s="65">
        <v>127782</v>
      </c>
      <c r="O12" s="65">
        <v>229460</v>
      </c>
      <c r="P12" s="65">
        <v>189353</v>
      </c>
      <c r="Q12" s="65">
        <v>89894</v>
      </c>
      <c r="R12" s="65">
        <v>30914</v>
      </c>
      <c r="S12" s="65">
        <v>14013</v>
      </c>
      <c r="T12" s="65">
        <v>11825</v>
      </c>
      <c r="U12" s="65">
        <v>4863</v>
      </c>
      <c r="V12" s="65">
        <f t="shared" si="11"/>
        <v>299762</v>
      </c>
      <c r="W12" s="66">
        <f t="shared" si="8"/>
        <v>0.31342186514877923</v>
      </c>
      <c r="X12" s="65">
        <v>3</v>
      </c>
      <c r="Y12" s="65">
        <v>1518</v>
      </c>
      <c r="Z12" s="65">
        <v>58169</v>
      </c>
      <c r="AA12" s="65">
        <v>139200</v>
      </c>
      <c r="AB12" s="65">
        <v>100872</v>
      </c>
      <c r="AD12" s="57">
        <v>956417</v>
      </c>
    </row>
    <row r="13" spans="1:30" x14ac:dyDescent="0.45">
      <c r="A13" s="30" t="s">
        <v>17</v>
      </c>
      <c r="B13" s="29">
        <f t="shared" si="12"/>
        <v>3006843</v>
      </c>
      <c r="C13" s="31">
        <f>SUM(一般接種!D12+一般接種!G12+一般接種!J12+一般接種!M12+医療従事者等!C10)</f>
        <v>937380</v>
      </c>
      <c r="D13" s="31">
        <v>17716</v>
      </c>
      <c r="E13" s="71">
        <f t="shared" si="0"/>
        <v>0.87076447914467259</v>
      </c>
      <c r="F13" s="31">
        <f>SUM(一般接種!E12+一般接種!H12+一般接種!K12+一般接種!N12+医療従事者等!D10)</f>
        <v>928172</v>
      </c>
      <c r="G13" s="31">
        <v>16547</v>
      </c>
      <c r="H13" s="71">
        <f t="shared" si="7"/>
        <v>0.86315292139331556</v>
      </c>
      <c r="I13" s="28">
        <f t="shared" si="9"/>
        <v>783408</v>
      </c>
      <c r="J13" s="31">
        <v>39</v>
      </c>
      <c r="K13" s="71">
        <f t="shared" si="10"/>
        <v>0.7417164304170687</v>
      </c>
      <c r="L13" s="65">
        <v>9650</v>
      </c>
      <c r="M13" s="65">
        <v>34749</v>
      </c>
      <c r="N13" s="65">
        <v>192905</v>
      </c>
      <c r="O13" s="65">
        <v>270885</v>
      </c>
      <c r="P13" s="65">
        <v>142548</v>
      </c>
      <c r="Q13" s="65">
        <v>77145</v>
      </c>
      <c r="R13" s="65">
        <v>25827</v>
      </c>
      <c r="S13" s="65">
        <v>13619</v>
      </c>
      <c r="T13" s="65">
        <v>10591</v>
      </c>
      <c r="U13" s="65">
        <v>5489</v>
      </c>
      <c r="V13" s="65">
        <f t="shared" si="11"/>
        <v>357883</v>
      </c>
      <c r="W13" s="66">
        <f t="shared" si="8"/>
        <v>0.33885397720225308</v>
      </c>
      <c r="X13" s="65">
        <v>2</v>
      </c>
      <c r="Y13" s="65">
        <v>3617</v>
      </c>
      <c r="Z13" s="65">
        <v>100211</v>
      </c>
      <c r="AA13" s="65">
        <v>177890</v>
      </c>
      <c r="AB13" s="65">
        <v>76163</v>
      </c>
      <c r="AD13" s="57">
        <v>1056157</v>
      </c>
    </row>
    <row r="14" spans="1:30" x14ac:dyDescent="0.45">
      <c r="A14" s="30" t="s">
        <v>18</v>
      </c>
      <c r="B14" s="29">
        <f t="shared" si="12"/>
        <v>5097485</v>
      </c>
      <c r="C14" s="31">
        <f>SUM(一般接種!D13+一般接種!G13+一般接種!J13+一般接種!M13+医療従事者等!C11)</f>
        <v>1604006</v>
      </c>
      <c r="D14" s="31">
        <v>23804</v>
      </c>
      <c r="E14" s="71">
        <f t="shared" si="0"/>
        <v>0.85856046508469053</v>
      </c>
      <c r="F14" s="31">
        <f>SUM(一般接種!E13+一般接種!H13+一般接種!K13+一般接種!N13+医療従事者等!D11)</f>
        <v>1585101</v>
      </c>
      <c r="G14" s="31">
        <v>22197</v>
      </c>
      <c r="H14" s="71">
        <f t="shared" si="7"/>
        <v>0.84916205973838987</v>
      </c>
      <c r="I14" s="28">
        <f t="shared" si="9"/>
        <v>1329010</v>
      </c>
      <c r="J14" s="31">
        <v>82</v>
      </c>
      <c r="K14" s="71">
        <f t="shared" si="10"/>
        <v>0.72203746213716191</v>
      </c>
      <c r="L14" s="65">
        <v>19153</v>
      </c>
      <c r="M14" s="65">
        <v>75622</v>
      </c>
      <c r="N14" s="65">
        <v>346520</v>
      </c>
      <c r="O14" s="65">
        <v>419712</v>
      </c>
      <c r="P14" s="65">
        <v>237445</v>
      </c>
      <c r="Q14" s="65">
        <v>129150</v>
      </c>
      <c r="R14" s="65">
        <v>49877</v>
      </c>
      <c r="S14" s="65">
        <v>23694</v>
      </c>
      <c r="T14" s="65">
        <v>19466</v>
      </c>
      <c r="U14" s="65">
        <v>8371</v>
      </c>
      <c r="V14" s="65">
        <f t="shared" si="11"/>
        <v>579368</v>
      </c>
      <c r="W14" s="66">
        <f t="shared" si="8"/>
        <v>0.31478409692886539</v>
      </c>
      <c r="X14" s="65">
        <v>201</v>
      </c>
      <c r="Y14" s="65">
        <v>13275</v>
      </c>
      <c r="Z14" s="65">
        <v>199471</v>
      </c>
      <c r="AA14" s="65">
        <v>241714</v>
      </c>
      <c r="AB14" s="65">
        <v>124707</v>
      </c>
      <c r="AD14" s="57">
        <v>1840525</v>
      </c>
    </row>
    <row r="15" spans="1:30" x14ac:dyDescent="0.45">
      <c r="A15" s="30" t="s">
        <v>19</v>
      </c>
      <c r="B15" s="29">
        <f t="shared" si="12"/>
        <v>7810587</v>
      </c>
      <c r="C15" s="31">
        <f>SUM(一般接種!D14+一般接種!G14+一般接種!J14+一般接種!M14+医療従事者等!C12)</f>
        <v>2487945</v>
      </c>
      <c r="D15" s="31">
        <v>40641</v>
      </c>
      <c r="E15" s="71">
        <f t="shared" si="0"/>
        <v>0.84670841904888439</v>
      </c>
      <c r="F15" s="31">
        <f>SUM(一般接種!E14+一般接種!H14+一般接種!K14+一般接種!N14+医療従事者等!D12)</f>
        <v>2455953</v>
      </c>
      <c r="G15" s="31">
        <v>38231</v>
      </c>
      <c r="H15" s="71">
        <f t="shared" si="7"/>
        <v>0.83647375737534313</v>
      </c>
      <c r="I15" s="28">
        <f t="shared" si="9"/>
        <v>2007863</v>
      </c>
      <c r="J15" s="31">
        <v>49</v>
      </c>
      <c r="K15" s="71">
        <f t="shared" si="10"/>
        <v>0.69465543213438818</v>
      </c>
      <c r="L15" s="65">
        <v>21301</v>
      </c>
      <c r="M15" s="65">
        <v>142209</v>
      </c>
      <c r="N15" s="65">
        <v>555794</v>
      </c>
      <c r="O15" s="65">
        <v>593355</v>
      </c>
      <c r="P15" s="65">
        <v>347202</v>
      </c>
      <c r="Q15" s="65">
        <v>181652</v>
      </c>
      <c r="R15" s="65">
        <v>71424</v>
      </c>
      <c r="S15" s="65">
        <v>42174</v>
      </c>
      <c r="T15" s="65">
        <v>37714</v>
      </c>
      <c r="U15" s="65">
        <v>15038</v>
      </c>
      <c r="V15" s="65">
        <f t="shared" si="11"/>
        <v>858826</v>
      </c>
      <c r="W15" s="66">
        <f t="shared" si="8"/>
        <v>0.29713317376920773</v>
      </c>
      <c r="X15" s="65">
        <v>91</v>
      </c>
      <c r="Y15" s="65">
        <v>26739</v>
      </c>
      <c r="Z15" s="65">
        <v>335750</v>
      </c>
      <c r="AA15" s="65">
        <v>369424</v>
      </c>
      <c r="AB15" s="65">
        <v>126822</v>
      </c>
      <c r="AD15" s="57">
        <v>2890374</v>
      </c>
    </row>
    <row r="16" spans="1:30" x14ac:dyDescent="0.45">
      <c r="A16" s="32" t="s">
        <v>20</v>
      </c>
      <c r="B16" s="29">
        <f t="shared" si="12"/>
        <v>5155619</v>
      </c>
      <c r="C16" s="31">
        <f>SUM(一般接種!D15+一般接種!G15+一般接種!J15+一般接種!M15+医療従事者等!C13)</f>
        <v>1642847</v>
      </c>
      <c r="D16" s="31">
        <v>27417</v>
      </c>
      <c r="E16" s="71">
        <f t="shared" si="0"/>
        <v>0.83162719247894334</v>
      </c>
      <c r="F16" s="31">
        <f>SUM(一般接種!E15+一般接種!H15+一般接種!K15+一般接種!N15+医療従事者等!D13)</f>
        <v>1623198</v>
      </c>
      <c r="G16" s="31">
        <v>25864</v>
      </c>
      <c r="H16" s="71">
        <f t="shared" si="7"/>
        <v>0.82231132879243318</v>
      </c>
      <c r="I16" s="28">
        <f t="shared" si="9"/>
        <v>1338771</v>
      </c>
      <c r="J16" s="31">
        <v>43</v>
      </c>
      <c r="K16" s="71">
        <f t="shared" si="10"/>
        <v>0.68918034711064591</v>
      </c>
      <c r="L16" s="65">
        <v>14871</v>
      </c>
      <c r="M16" s="65">
        <v>72367</v>
      </c>
      <c r="N16" s="65">
        <v>367274</v>
      </c>
      <c r="O16" s="65">
        <v>348276</v>
      </c>
      <c r="P16" s="65">
        <v>253912</v>
      </c>
      <c r="Q16" s="65">
        <v>148071</v>
      </c>
      <c r="R16" s="65">
        <v>63695</v>
      </c>
      <c r="S16" s="65">
        <v>33470</v>
      </c>
      <c r="T16" s="65">
        <v>26193</v>
      </c>
      <c r="U16" s="65">
        <v>10642</v>
      </c>
      <c r="V16" s="65">
        <f t="shared" si="11"/>
        <v>550803</v>
      </c>
      <c r="W16" s="66">
        <f t="shared" si="8"/>
        <v>0.28355468977236986</v>
      </c>
      <c r="X16" s="65">
        <v>252</v>
      </c>
      <c r="Y16" s="65">
        <v>9118</v>
      </c>
      <c r="Z16" s="65">
        <v>220101</v>
      </c>
      <c r="AA16" s="65">
        <v>233369</v>
      </c>
      <c r="AB16" s="65">
        <v>87963</v>
      </c>
      <c r="AD16" s="57">
        <v>1942493</v>
      </c>
    </row>
    <row r="17" spans="1:30" x14ac:dyDescent="0.45">
      <c r="A17" s="30" t="s">
        <v>21</v>
      </c>
      <c r="B17" s="29">
        <f t="shared" si="12"/>
        <v>5076959</v>
      </c>
      <c r="C17" s="31">
        <f>SUM(一般接種!D16+一般接種!G16+一般接種!J16+一般接種!M16+医療従事者等!C14)</f>
        <v>1621065</v>
      </c>
      <c r="D17" s="31">
        <v>27705</v>
      </c>
      <c r="E17" s="71">
        <f t="shared" si="0"/>
        <v>0.81981223183970509</v>
      </c>
      <c r="F17" s="31">
        <f>SUM(一般接種!E16+一般接種!H16+一般接種!K16+一般接種!N16+医療従事者等!D14)</f>
        <v>1596457</v>
      </c>
      <c r="G17" s="31">
        <v>26155</v>
      </c>
      <c r="H17" s="71">
        <f t="shared" si="7"/>
        <v>0.80794847823615035</v>
      </c>
      <c r="I17" s="28">
        <f t="shared" si="9"/>
        <v>1309388</v>
      </c>
      <c r="J17" s="31">
        <v>45</v>
      </c>
      <c r="K17" s="71">
        <f t="shared" si="10"/>
        <v>0.67368040309389898</v>
      </c>
      <c r="L17" s="65">
        <v>16396</v>
      </c>
      <c r="M17" s="65">
        <v>72399</v>
      </c>
      <c r="N17" s="65">
        <v>402758</v>
      </c>
      <c r="O17" s="65">
        <v>435755</v>
      </c>
      <c r="P17" s="65">
        <v>217813</v>
      </c>
      <c r="Q17" s="65">
        <v>78430</v>
      </c>
      <c r="R17" s="65">
        <v>38080</v>
      </c>
      <c r="S17" s="65">
        <v>17341</v>
      </c>
      <c r="T17" s="65">
        <v>19958</v>
      </c>
      <c r="U17" s="65">
        <v>10458</v>
      </c>
      <c r="V17" s="65">
        <f t="shared" si="11"/>
        <v>550049</v>
      </c>
      <c r="W17" s="66">
        <f t="shared" si="8"/>
        <v>0.283010053165134</v>
      </c>
      <c r="X17" s="65">
        <v>53</v>
      </c>
      <c r="Y17" s="65">
        <v>7103</v>
      </c>
      <c r="Z17" s="65">
        <v>196197</v>
      </c>
      <c r="AA17" s="65">
        <v>243472</v>
      </c>
      <c r="AB17" s="65">
        <v>103224</v>
      </c>
      <c r="AD17" s="57">
        <v>1943567</v>
      </c>
    </row>
    <row r="18" spans="1:30" x14ac:dyDescent="0.45">
      <c r="A18" s="30" t="s">
        <v>22</v>
      </c>
      <c r="B18" s="29">
        <f t="shared" si="12"/>
        <v>18981538</v>
      </c>
      <c r="C18" s="31">
        <f>SUM(一般接種!D17+一般接種!G17+一般接種!J17+一般接種!M17+医療従事者等!C15)</f>
        <v>6164650</v>
      </c>
      <c r="D18" s="31">
        <v>80988</v>
      </c>
      <c r="E18" s="71">
        <f t="shared" si="0"/>
        <v>0.82369597918170112</v>
      </c>
      <c r="F18" s="31">
        <f>SUM(一般接種!E17+一般接種!H17+一般接種!K17+一般接種!N17+医療従事者等!D15)</f>
        <v>6078564</v>
      </c>
      <c r="G18" s="31">
        <v>76037</v>
      </c>
      <c r="H18" s="71">
        <f t="shared" si="7"/>
        <v>0.81271072502542041</v>
      </c>
      <c r="I18" s="28">
        <f t="shared" si="9"/>
        <v>4871319</v>
      </c>
      <c r="J18" s="31">
        <v>135</v>
      </c>
      <c r="K18" s="71">
        <f t="shared" si="10"/>
        <v>0.65953280682822868</v>
      </c>
      <c r="L18" s="65">
        <v>50627</v>
      </c>
      <c r="M18" s="65">
        <v>273077</v>
      </c>
      <c r="N18" s="65">
        <v>1320283</v>
      </c>
      <c r="O18" s="65">
        <v>1420675</v>
      </c>
      <c r="P18" s="65">
        <v>839603</v>
      </c>
      <c r="Q18" s="65">
        <v>479147</v>
      </c>
      <c r="R18" s="65">
        <v>202854</v>
      </c>
      <c r="S18" s="65">
        <v>130820</v>
      </c>
      <c r="T18" s="65">
        <v>114433</v>
      </c>
      <c r="U18" s="65">
        <v>39800</v>
      </c>
      <c r="V18" s="65">
        <f t="shared" si="11"/>
        <v>1867005</v>
      </c>
      <c r="W18" s="66">
        <f t="shared" si="8"/>
        <v>0.25278270088182608</v>
      </c>
      <c r="X18" s="65">
        <v>228</v>
      </c>
      <c r="Y18" s="65">
        <v>45208</v>
      </c>
      <c r="Z18" s="65">
        <v>708844</v>
      </c>
      <c r="AA18" s="65">
        <v>846946</v>
      </c>
      <c r="AB18" s="65">
        <v>265779</v>
      </c>
      <c r="AD18" s="57">
        <v>7385810</v>
      </c>
    </row>
    <row r="19" spans="1:30" x14ac:dyDescent="0.45">
      <c r="A19" s="30" t="s">
        <v>23</v>
      </c>
      <c r="B19" s="29">
        <f t="shared" si="12"/>
        <v>16375394</v>
      </c>
      <c r="C19" s="31">
        <f>SUM(一般接種!D18+一般接種!G18+一般接種!J18+一般接種!M18+医療従事者等!C16)</f>
        <v>5263845</v>
      </c>
      <c r="D19" s="31">
        <v>73600</v>
      </c>
      <c r="E19" s="71">
        <f t="shared" si="0"/>
        <v>0.82243578133494832</v>
      </c>
      <c r="F19" s="31">
        <f>SUM(一般接種!E18+一般接種!H18+一般接種!K18+一般接種!N18+医療従事者等!D16)</f>
        <v>5200466</v>
      </c>
      <c r="G19" s="31">
        <v>69623</v>
      </c>
      <c r="H19" s="71">
        <f t="shared" si="7"/>
        <v>0.81302305991565915</v>
      </c>
      <c r="I19" s="28">
        <f t="shared" si="9"/>
        <v>4234932</v>
      </c>
      <c r="J19" s="31">
        <v>227</v>
      </c>
      <c r="K19" s="71">
        <f t="shared" si="10"/>
        <v>0.67102283522223183</v>
      </c>
      <c r="L19" s="65">
        <v>43695</v>
      </c>
      <c r="M19" s="65">
        <v>215186</v>
      </c>
      <c r="N19" s="65">
        <v>1090975</v>
      </c>
      <c r="O19" s="65">
        <v>1327728</v>
      </c>
      <c r="P19" s="65">
        <v>757006</v>
      </c>
      <c r="Q19" s="65">
        <v>394964</v>
      </c>
      <c r="R19" s="65">
        <v>170000</v>
      </c>
      <c r="S19" s="65">
        <v>115301</v>
      </c>
      <c r="T19" s="65">
        <v>87923</v>
      </c>
      <c r="U19" s="65">
        <v>32154</v>
      </c>
      <c r="V19" s="65">
        <f t="shared" si="11"/>
        <v>1676151</v>
      </c>
      <c r="W19" s="66">
        <f t="shared" si="8"/>
        <v>0.26559951549885508</v>
      </c>
      <c r="X19" s="65">
        <v>254</v>
      </c>
      <c r="Y19" s="65">
        <v>35609</v>
      </c>
      <c r="Z19" s="65">
        <v>642133</v>
      </c>
      <c r="AA19" s="65">
        <v>739171</v>
      </c>
      <c r="AB19" s="65">
        <v>258984</v>
      </c>
      <c r="AD19" s="57">
        <v>6310821</v>
      </c>
    </row>
    <row r="20" spans="1:30" x14ac:dyDescent="0.45">
      <c r="A20" s="30" t="s">
        <v>24</v>
      </c>
      <c r="B20" s="29">
        <f t="shared" si="12"/>
        <v>34509988</v>
      </c>
      <c r="C20" s="31">
        <f>SUM(一般接種!D19+一般接種!G19+一般接種!J19+一般接種!M19+医療従事者等!C17)</f>
        <v>11354526</v>
      </c>
      <c r="D20" s="31">
        <v>175288</v>
      </c>
      <c r="E20" s="71">
        <f t="shared" si="0"/>
        <v>0.81039290279399456</v>
      </c>
      <c r="F20" s="31">
        <f>SUM(一般接種!E19+一般接種!H19+一般接種!K19+一般接種!N19+医療従事者等!D17)</f>
        <v>11210917</v>
      </c>
      <c r="G20" s="31">
        <v>164970</v>
      </c>
      <c r="H20" s="71">
        <f t="shared" si="7"/>
        <v>0.80073051968645947</v>
      </c>
      <c r="I20" s="28">
        <f t="shared" si="9"/>
        <v>8806941</v>
      </c>
      <c r="J20" s="31">
        <v>579</v>
      </c>
      <c r="K20" s="71">
        <f t="shared" si="10"/>
        <v>0.6383810116784997</v>
      </c>
      <c r="L20" s="65">
        <v>105407</v>
      </c>
      <c r="M20" s="65">
        <v>617225</v>
      </c>
      <c r="N20" s="65">
        <v>2644682</v>
      </c>
      <c r="O20" s="65">
        <v>2947930</v>
      </c>
      <c r="P20" s="65">
        <v>1271711</v>
      </c>
      <c r="Q20" s="65">
        <v>519698</v>
      </c>
      <c r="R20" s="65">
        <v>237421</v>
      </c>
      <c r="S20" s="65">
        <v>231682</v>
      </c>
      <c r="T20" s="65">
        <v>175454</v>
      </c>
      <c r="U20" s="65">
        <v>55731</v>
      </c>
      <c r="V20" s="65">
        <f t="shared" si="11"/>
        <v>3137604</v>
      </c>
      <c r="W20" s="66">
        <f t="shared" si="8"/>
        <v>0.22744770380396664</v>
      </c>
      <c r="X20" s="65">
        <v>1406</v>
      </c>
      <c r="Y20" s="65">
        <v>145590</v>
      </c>
      <c r="Z20" s="65">
        <v>1524287</v>
      </c>
      <c r="AA20" s="65">
        <v>1207622</v>
      </c>
      <c r="AB20" s="65">
        <v>258699</v>
      </c>
      <c r="AD20" s="57">
        <v>13794837</v>
      </c>
    </row>
    <row r="21" spans="1:30" x14ac:dyDescent="0.45">
      <c r="A21" s="30" t="s">
        <v>25</v>
      </c>
      <c r="B21" s="29">
        <f t="shared" si="12"/>
        <v>23527379</v>
      </c>
      <c r="C21" s="31">
        <f>SUM(一般接種!D20+一般接種!G20+一般接種!J20+一般接種!M20+医療従事者等!C18)</f>
        <v>7650925</v>
      </c>
      <c r="D21" s="31">
        <v>123690</v>
      </c>
      <c r="E21" s="71">
        <f t="shared" si="0"/>
        <v>0.81683313901551624</v>
      </c>
      <c r="F21" s="31">
        <f>SUM(一般接種!E20+一般接種!H20+一般接種!K20+一般接種!N20+医療従事者等!D18)</f>
        <v>7560800</v>
      </c>
      <c r="G21" s="31">
        <v>116574</v>
      </c>
      <c r="H21" s="71">
        <f t="shared" si="7"/>
        <v>0.80782524939382394</v>
      </c>
      <c r="I21" s="28">
        <f t="shared" si="9"/>
        <v>6001896</v>
      </c>
      <c r="J21" s="31">
        <v>290</v>
      </c>
      <c r="K21" s="71">
        <f t="shared" si="10"/>
        <v>0.65127642063976432</v>
      </c>
      <c r="L21" s="65">
        <v>52002</v>
      </c>
      <c r="M21" s="65">
        <v>309089</v>
      </c>
      <c r="N21" s="65">
        <v>1462619</v>
      </c>
      <c r="O21" s="65">
        <v>2068463</v>
      </c>
      <c r="P21" s="65">
        <v>1104713</v>
      </c>
      <c r="Q21" s="65">
        <v>479019</v>
      </c>
      <c r="R21" s="65">
        <v>191856</v>
      </c>
      <c r="S21" s="65">
        <v>162838</v>
      </c>
      <c r="T21" s="65">
        <v>124833</v>
      </c>
      <c r="U21" s="65">
        <v>46464</v>
      </c>
      <c r="V21" s="65">
        <f t="shared" si="11"/>
        <v>2313758</v>
      </c>
      <c r="W21" s="66">
        <f t="shared" si="8"/>
        <v>0.25108213176050204</v>
      </c>
      <c r="X21" s="65">
        <v>679</v>
      </c>
      <c r="Y21" s="65">
        <v>47916</v>
      </c>
      <c r="Z21" s="65">
        <v>896848</v>
      </c>
      <c r="AA21" s="65">
        <v>1046562</v>
      </c>
      <c r="AB21" s="65">
        <v>321753</v>
      </c>
      <c r="AD21" s="57">
        <v>9215144</v>
      </c>
    </row>
    <row r="22" spans="1:30" x14ac:dyDescent="0.45">
      <c r="A22" s="30" t="s">
        <v>26</v>
      </c>
      <c r="B22" s="29">
        <f t="shared" si="12"/>
        <v>6126583</v>
      </c>
      <c r="C22" s="31">
        <f>SUM(一般接種!D21+一般接種!G21+一般接種!J21+一般接種!M21+医療従事者等!C19)</f>
        <v>1913174</v>
      </c>
      <c r="D22" s="31">
        <v>29752</v>
      </c>
      <c r="E22" s="71">
        <f t="shared" si="0"/>
        <v>0.86068837814642951</v>
      </c>
      <c r="F22" s="31">
        <f>SUM(一般接種!E21+一般接種!H21+一般接種!K21+一般接種!N21+医療従事者等!D19)</f>
        <v>1882535</v>
      </c>
      <c r="G22" s="31">
        <v>27890</v>
      </c>
      <c r="H22" s="71">
        <f t="shared" si="7"/>
        <v>0.84753783118567416</v>
      </c>
      <c r="I22" s="28">
        <f t="shared" si="9"/>
        <v>1607088</v>
      </c>
      <c r="J22" s="31">
        <v>5</v>
      </c>
      <c r="K22" s="71">
        <f t="shared" si="10"/>
        <v>0.73440666022627876</v>
      </c>
      <c r="L22" s="65">
        <v>16834</v>
      </c>
      <c r="M22" s="65">
        <v>65148</v>
      </c>
      <c r="N22" s="65">
        <v>344212</v>
      </c>
      <c r="O22" s="65">
        <v>568170</v>
      </c>
      <c r="P22" s="65">
        <v>356843</v>
      </c>
      <c r="Q22" s="65">
        <v>150126</v>
      </c>
      <c r="R22" s="65">
        <v>50208</v>
      </c>
      <c r="S22" s="65">
        <v>28458</v>
      </c>
      <c r="T22" s="65">
        <v>19488</v>
      </c>
      <c r="U22" s="65">
        <v>7601</v>
      </c>
      <c r="V22" s="65">
        <f t="shared" si="11"/>
        <v>723786</v>
      </c>
      <c r="W22" s="66">
        <f t="shared" si="8"/>
        <v>0.33075656887574406</v>
      </c>
      <c r="X22" s="65">
        <v>9</v>
      </c>
      <c r="Y22" s="65">
        <v>6128</v>
      </c>
      <c r="Z22" s="65">
        <v>190742</v>
      </c>
      <c r="AA22" s="65">
        <v>359334</v>
      </c>
      <c r="AB22" s="65">
        <v>167573</v>
      </c>
      <c r="AD22" s="57">
        <v>2188274</v>
      </c>
    </row>
    <row r="23" spans="1:30" x14ac:dyDescent="0.45">
      <c r="A23" s="30" t="s">
        <v>27</v>
      </c>
      <c r="B23" s="29">
        <f t="shared" si="12"/>
        <v>2838932</v>
      </c>
      <c r="C23" s="31">
        <f>SUM(一般接種!D22+一般接種!G22+一般接種!J22+一般接種!M22+医療従事者等!C20)</f>
        <v>900434</v>
      </c>
      <c r="D23" s="31">
        <v>14358</v>
      </c>
      <c r="E23" s="71">
        <f t="shared" si="0"/>
        <v>0.85423029461668976</v>
      </c>
      <c r="F23" s="31">
        <f>SUM(一般接種!E22+一般接種!H22+一般接種!K22+一般接種!N22+医療従事者等!D20)</f>
        <v>892833</v>
      </c>
      <c r="G23" s="31">
        <v>13445</v>
      </c>
      <c r="H23" s="71">
        <f t="shared" si="7"/>
        <v>0.84778266234767852</v>
      </c>
      <c r="I23" s="28">
        <f t="shared" si="9"/>
        <v>724013</v>
      </c>
      <c r="J23" s="31">
        <v>10</v>
      </c>
      <c r="K23" s="71">
        <f t="shared" si="10"/>
        <v>0.69798222273638744</v>
      </c>
      <c r="L23" s="65">
        <v>10220</v>
      </c>
      <c r="M23" s="65">
        <v>39388</v>
      </c>
      <c r="N23" s="65">
        <v>213138</v>
      </c>
      <c r="O23" s="65">
        <v>219813</v>
      </c>
      <c r="P23" s="65">
        <v>127803</v>
      </c>
      <c r="Q23" s="65">
        <v>63105</v>
      </c>
      <c r="R23" s="65">
        <v>20072</v>
      </c>
      <c r="S23" s="65">
        <v>13754</v>
      </c>
      <c r="T23" s="65">
        <v>11769</v>
      </c>
      <c r="U23" s="65">
        <v>4951</v>
      </c>
      <c r="V23" s="65">
        <f t="shared" si="11"/>
        <v>321652</v>
      </c>
      <c r="W23" s="66">
        <f t="shared" si="8"/>
        <v>0.31009177849760911</v>
      </c>
      <c r="X23" s="65">
        <v>104</v>
      </c>
      <c r="Y23" s="65">
        <v>3820</v>
      </c>
      <c r="Z23" s="65">
        <v>125967</v>
      </c>
      <c r="AA23" s="65">
        <v>142329</v>
      </c>
      <c r="AB23" s="65">
        <v>49432</v>
      </c>
      <c r="AD23" s="57">
        <v>1037280</v>
      </c>
    </row>
    <row r="24" spans="1:30" x14ac:dyDescent="0.45">
      <c r="A24" s="30" t="s">
        <v>28</v>
      </c>
      <c r="B24" s="29">
        <f t="shared" si="12"/>
        <v>2926946</v>
      </c>
      <c r="C24" s="31">
        <f>SUM(一般接種!D23+一般接種!G23+一般接種!J23+一般接種!M23+医療従事者等!C21)</f>
        <v>941834</v>
      </c>
      <c r="D24" s="31">
        <v>14170</v>
      </c>
      <c r="E24" s="71">
        <f t="shared" si="0"/>
        <v>0.82495613609947882</v>
      </c>
      <c r="F24" s="31">
        <f>SUM(一般接種!E23+一般接種!H23+一般接種!K23+一般接種!N23+医療従事者等!D21)</f>
        <v>930928</v>
      </c>
      <c r="G24" s="31">
        <v>13389</v>
      </c>
      <c r="H24" s="71">
        <f t="shared" si="7"/>
        <v>0.81595214232801927</v>
      </c>
      <c r="I24" s="28">
        <f t="shared" si="9"/>
        <v>746326</v>
      </c>
      <c r="J24" s="31">
        <v>54</v>
      </c>
      <c r="K24" s="71">
        <f t="shared" si="10"/>
        <v>0.66364725331502594</v>
      </c>
      <c r="L24" s="65">
        <v>9379</v>
      </c>
      <c r="M24" s="65">
        <v>55493</v>
      </c>
      <c r="N24" s="65">
        <v>204862</v>
      </c>
      <c r="O24" s="65">
        <v>217010</v>
      </c>
      <c r="P24" s="65">
        <v>131563</v>
      </c>
      <c r="Q24" s="65">
        <v>68179</v>
      </c>
      <c r="R24" s="65">
        <v>26886</v>
      </c>
      <c r="S24" s="65">
        <v>13885</v>
      </c>
      <c r="T24" s="65">
        <v>13178</v>
      </c>
      <c r="U24" s="65">
        <v>5891</v>
      </c>
      <c r="V24" s="65">
        <f t="shared" si="11"/>
        <v>307858</v>
      </c>
      <c r="W24" s="66">
        <f t="shared" si="8"/>
        <v>0.27377298908582565</v>
      </c>
      <c r="X24" s="65">
        <v>39</v>
      </c>
      <c r="Y24" s="65">
        <v>6874</v>
      </c>
      <c r="Z24" s="65">
        <v>103608</v>
      </c>
      <c r="AA24" s="65">
        <v>140076</v>
      </c>
      <c r="AB24" s="65">
        <v>57261</v>
      </c>
      <c r="AD24" s="57">
        <v>1124501</v>
      </c>
    </row>
    <row r="25" spans="1:30" x14ac:dyDescent="0.45">
      <c r="A25" s="30" t="s">
        <v>29</v>
      </c>
      <c r="B25" s="29">
        <f t="shared" si="12"/>
        <v>2030519</v>
      </c>
      <c r="C25" s="31">
        <f>SUM(一般接種!D24+一般接種!G24+一般接種!J24+一般接種!M24+医療従事者等!C22)</f>
        <v>650403</v>
      </c>
      <c r="D25" s="31">
        <v>9063</v>
      </c>
      <c r="E25" s="71">
        <f t="shared" si="0"/>
        <v>0.83556989269726456</v>
      </c>
      <c r="F25" s="31">
        <f>SUM(一般接種!E24+一般接種!H24+一般接種!K24+一般接種!N24+医療従事者等!D22)</f>
        <v>644007</v>
      </c>
      <c r="G25" s="31">
        <v>8441</v>
      </c>
      <c r="H25" s="71">
        <f t="shared" si="7"/>
        <v>0.82804723613376618</v>
      </c>
      <c r="I25" s="28">
        <f t="shared" si="9"/>
        <v>521022</v>
      </c>
      <c r="J25" s="31">
        <v>50</v>
      </c>
      <c r="K25" s="71">
        <f t="shared" si="10"/>
        <v>0.67874843006561159</v>
      </c>
      <c r="L25" s="65">
        <v>7678</v>
      </c>
      <c r="M25" s="65">
        <v>32415</v>
      </c>
      <c r="N25" s="65">
        <v>143809</v>
      </c>
      <c r="O25" s="65">
        <v>172191</v>
      </c>
      <c r="P25" s="65">
        <v>92095</v>
      </c>
      <c r="Q25" s="65">
        <v>34634</v>
      </c>
      <c r="R25" s="65">
        <v>15978</v>
      </c>
      <c r="S25" s="65">
        <v>10587</v>
      </c>
      <c r="T25" s="65">
        <v>8412</v>
      </c>
      <c r="U25" s="65">
        <v>3223</v>
      </c>
      <c r="V25" s="65">
        <f t="shared" si="11"/>
        <v>215087</v>
      </c>
      <c r="W25" s="66">
        <f t="shared" si="8"/>
        <v>0.28022612266594404</v>
      </c>
      <c r="X25" s="65">
        <v>147</v>
      </c>
      <c r="Y25" s="65">
        <v>3812</v>
      </c>
      <c r="Z25" s="65">
        <v>69360</v>
      </c>
      <c r="AA25" s="65">
        <v>103454</v>
      </c>
      <c r="AB25" s="65">
        <v>38314</v>
      </c>
      <c r="AD25" s="57">
        <v>767548</v>
      </c>
    </row>
    <row r="26" spans="1:30" x14ac:dyDescent="0.45">
      <c r="A26" s="30" t="s">
        <v>30</v>
      </c>
      <c r="B26" s="29">
        <f t="shared" si="12"/>
        <v>2145311</v>
      </c>
      <c r="C26" s="31">
        <f>SUM(一般接種!D25+一般接種!G25+一般接種!J25+一般接種!M25+医療従事者等!C23)</f>
        <v>684991</v>
      </c>
      <c r="D26" s="31">
        <v>10485</v>
      </c>
      <c r="E26" s="71">
        <f t="shared" si="0"/>
        <v>0.82636655554616278</v>
      </c>
      <c r="F26" s="31">
        <f>SUM(一般接種!E25+一般接種!H25+一般接種!K25+一般接種!N25+医療従事者等!D23)</f>
        <v>676840</v>
      </c>
      <c r="G26" s="31">
        <v>9802</v>
      </c>
      <c r="H26" s="71">
        <f t="shared" si="7"/>
        <v>0.81721718484105599</v>
      </c>
      <c r="I26" s="28">
        <f t="shared" si="9"/>
        <v>547665</v>
      </c>
      <c r="J26" s="31">
        <v>6</v>
      </c>
      <c r="K26" s="71">
        <f t="shared" si="10"/>
        <v>0.67096079418693977</v>
      </c>
      <c r="L26" s="65">
        <v>6873</v>
      </c>
      <c r="M26" s="65">
        <v>38040</v>
      </c>
      <c r="N26" s="65">
        <v>169330</v>
      </c>
      <c r="O26" s="65">
        <v>165343</v>
      </c>
      <c r="P26" s="65">
        <v>96492</v>
      </c>
      <c r="Q26" s="65">
        <v>34691</v>
      </c>
      <c r="R26" s="65">
        <v>12467</v>
      </c>
      <c r="S26" s="65">
        <v>13008</v>
      </c>
      <c r="T26" s="65">
        <v>8844</v>
      </c>
      <c r="U26" s="65">
        <v>2577</v>
      </c>
      <c r="V26" s="65">
        <f t="shared" si="11"/>
        <v>235815</v>
      </c>
      <c r="W26" s="66">
        <f t="shared" si="8"/>
        <v>0.28890718436325014</v>
      </c>
      <c r="X26" s="65">
        <v>117</v>
      </c>
      <c r="Y26" s="65">
        <v>6418</v>
      </c>
      <c r="Z26" s="65">
        <v>90199</v>
      </c>
      <c r="AA26" s="65">
        <v>110298</v>
      </c>
      <c r="AB26" s="65">
        <v>28783</v>
      </c>
      <c r="AD26" s="57">
        <v>816231</v>
      </c>
    </row>
    <row r="27" spans="1:30" x14ac:dyDescent="0.45">
      <c r="A27" s="30" t="s">
        <v>31</v>
      </c>
      <c r="B27" s="29">
        <f t="shared" si="12"/>
        <v>5559960</v>
      </c>
      <c r="C27" s="31">
        <f>SUM(一般接種!D26+一般接種!G26+一般接種!J26+一般接種!M26+医療従事者等!C24)</f>
        <v>1739876</v>
      </c>
      <c r="D27" s="31">
        <v>30307</v>
      </c>
      <c r="E27" s="71">
        <f t="shared" si="0"/>
        <v>0.83130269283547631</v>
      </c>
      <c r="F27" s="31">
        <f>SUM(一般接種!E26+一般接種!H26+一般接種!K26+一般接種!N26+医療従事者等!D24)</f>
        <v>1717627</v>
      </c>
      <c r="G27" s="31">
        <v>28611</v>
      </c>
      <c r="H27" s="71">
        <f t="shared" si="7"/>
        <v>0.82130849883345147</v>
      </c>
      <c r="I27" s="28">
        <f t="shared" si="9"/>
        <v>1443287</v>
      </c>
      <c r="J27" s="31">
        <v>19</v>
      </c>
      <c r="K27" s="71">
        <f t="shared" si="10"/>
        <v>0.70180997367364062</v>
      </c>
      <c r="L27" s="65">
        <v>14395</v>
      </c>
      <c r="M27" s="65">
        <v>69433</v>
      </c>
      <c r="N27" s="65">
        <v>457906</v>
      </c>
      <c r="O27" s="65">
        <v>433223</v>
      </c>
      <c r="P27" s="65">
        <v>235758</v>
      </c>
      <c r="Q27" s="65">
        <v>123352</v>
      </c>
      <c r="R27" s="65">
        <v>48373</v>
      </c>
      <c r="S27" s="65">
        <v>27749</v>
      </c>
      <c r="T27" s="65">
        <v>24202</v>
      </c>
      <c r="U27" s="65">
        <v>8896</v>
      </c>
      <c r="V27" s="65">
        <f t="shared" si="11"/>
        <v>659170</v>
      </c>
      <c r="W27" s="66">
        <f t="shared" si="8"/>
        <v>0.32053096191868297</v>
      </c>
      <c r="X27" s="65">
        <v>13</v>
      </c>
      <c r="Y27" s="65">
        <v>6614</v>
      </c>
      <c r="Z27" s="65">
        <v>257553</v>
      </c>
      <c r="AA27" s="65">
        <v>307814</v>
      </c>
      <c r="AB27" s="65">
        <v>87176</v>
      </c>
      <c r="AD27" s="57">
        <v>2056494</v>
      </c>
    </row>
    <row r="28" spans="1:30" x14ac:dyDescent="0.45">
      <c r="A28" s="30" t="s">
        <v>32</v>
      </c>
      <c r="B28" s="29">
        <f t="shared" si="12"/>
        <v>5303047</v>
      </c>
      <c r="C28" s="31">
        <f>SUM(一般接種!D27+一般接種!G27+一般接種!J27+一般接種!M27+医療従事者等!C25)</f>
        <v>1674754</v>
      </c>
      <c r="D28" s="31">
        <v>25844</v>
      </c>
      <c r="E28" s="71">
        <f t="shared" si="0"/>
        <v>0.82585689207429613</v>
      </c>
      <c r="F28" s="31">
        <f>SUM(一般接種!E27+一般接種!H27+一般接種!K27+一般接種!N27+医療従事者等!D25)</f>
        <v>1661446</v>
      </c>
      <c r="G28" s="31">
        <v>24341</v>
      </c>
      <c r="H28" s="71">
        <f t="shared" si="7"/>
        <v>0.81994435554353517</v>
      </c>
      <c r="I28" s="28">
        <f t="shared" si="9"/>
        <v>1353891</v>
      </c>
      <c r="J28" s="31">
        <v>45</v>
      </c>
      <c r="K28" s="71">
        <f t="shared" si="10"/>
        <v>0.67807403066705729</v>
      </c>
      <c r="L28" s="65">
        <v>15513</v>
      </c>
      <c r="M28" s="65">
        <v>85366</v>
      </c>
      <c r="N28" s="65">
        <v>466936</v>
      </c>
      <c r="O28" s="65">
        <v>403757</v>
      </c>
      <c r="P28" s="65">
        <v>192518</v>
      </c>
      <c r="Q28" s="65">
        <v>97968</v>
      </c>
      <c r="R28" s="65">
        <v>38061</v>
      </c>
      <c r="S28" s="65">
        <v>22426</v>
      </c>
      <c r="T28" s="65">
        <v>22608</v>
      </c>
      <c r="U28" s="65">
        <v>8738</v>
      </c>
      <c r="V28" s="65">
        <f t="shared" si="11"/>
        <v>612956</v>
      </c>
      <c r="W28" s="66">
        <f t="shared" si="8"/>
        <v>0.30699913102491477</v>
      </c>
      <c r="X28" s="65">
        <v>43</v>
      </c>
      <c r="Y28" s="65">
        <v>9438</v>
      </c>
      <c r="Z28" s="65">
        <v>257481</v>
      </c>
      <c r="AA28" s="65">
        <v>276104</v>
      </c>
      <c r="AB28" s="65">
        <v>69890</v>
      </c>
      <c r="AD28" s="57">
        <v>1996605</v>
      </c>
    </row>
    <row r="29" spans="1:30" x14ac:dyDescent="0.45">
      <c r="A29" s="30" t="s">
        <v>33</v>
      </c>
      <c r="B29" s="29">
        <f t="shared" si="12"/>
        <v>9773000</v>
      </c>
      <c r="C29" s="31">
        <f>SUM(一般接種!D28+一般接種!G28+一般接種!J28+一般接種!M28+医療従事者等!C26)</f>
        <v>3152866</v>
      </c>
      <c r="D29" s="31">
        <v>45038</v>
      </c>
      <c r="E29" s="71">
        <f t="shared" si="0"/>
        <v>0.8495279228056748</v>
      </c>
      <c r="F29" s="31">
        <f>SUM(一般接種!E28+一般接種!H28+一般接種!K28+一般接種!N28+医療従事者等!D26)</f>
        <v>3119540</v>
      </c>
      <c r="G29" s="31">
        <v>41970</v>
      </c>
      <c r="H29" s="71">
        <f t="shared" si="7"/>
        <v>0.84125686794412702</v>
      </c>
      <c r="I29" s="28">
        <f t="shared" si="9"/>
        <v>2475335</v>
      </c>
      <c r="J29" s="31">
        <v>53</v>
      </c>
      <c r="K29" s="71">
        <f t="shared" si="10"/>
        <v>0.67662083481398461</v>
      </c>
      <c r="L29" s="65">
        <v>23595</v>
      </c>
      <c r="M29" s="65">
        <v>116053</v>
      </c>
      <c r="N29" s="65">
        <v>657967</v>
      </c>
      <c r="O29" s="65">
        <v>757600</v>
      </c>
      <c r="P29" s="65">
        <v>454098</v>
      </c>
      <c r="Q29" s="65">
        <v>252116</v>
      </c>
      <c r="R29" s="65">
        <v>88190</v>
      </c>
      <c r="S29" s="65">
        <v>53212</v>
      </c>
      <c r="T29" s="65">
        <v>53695</v>
      </c>
      <c r="U29" s="65">
        <v>18809</v>
      </c>
      <c r="V29" s="65">
        <f t="shared" si="11"/>
        <v>1025259</v>
      </c>
      <c r="W29" s="66">
        <f t="shared" si="8"/>
        <v>0.28025558319437988</v>
      </c>
      <c r="X29" s="65">
        <v>26</v>
      </c>
      <c r="Y29" s="65">
        <v>12234</v>
      </c>
      <c r="Z29" s="65">
        <v>354686</v>
      </c>
      <c r="AA29" s="65">
        <v>462214</v>
      </c>
      <c r="AB29" s="65">
        <v>196099</v>
      </c>
      <c r="AD29" s="57">
        <v>3658300</v>
      </c>
    </row>
    <row r="30" spans="1:30" x14ac:dyDescent="0.45">
      <c r="A30" s="30" t="s">
        <v>34</v>
      </c>
      <c r="B30" s="29">
        <f t="shared" si="12"/>
        <v>18381996</v>
      </c>
      <c r="C30" s="31">
        <f>SUM(一般接種!D29+一般接種!G29+一般接種!J29+一般接種!M29+医療従事者等!C27)</f>
        <v>6037265</v>
      </c>
      <c r="D30" s="31">
        <v>95973</v>
      </c>
      <c r="E30" s="71">
        <f t="shared" si="0"/>
        <v>0.78917917312273655</v>
      </c>
      <c r="F30" s="31">
        <f>SUM(一般接種!E29+一般接種!H29+一般接種!K29+一般接種!N29+医療従事者等!D27)</f>
        <v>5933295</v>
      </c>
      <c r="G30" s="31">
        <v>90757</v>
      </c>
      <c r="H30" s="71">
        <f t="shared" si="7"/>
        <v>0.77606172323766731</v>
      </c>
      <c r="I30" s="28">
        <f t="shared" si="9"/>
        <v>4661250</v>
      </c>
      <c r="J30" s="31">
        <v>163</v>
      </c>
      <c r="K30" s="71">
        <f t="shared" si="10"/>
        <v>0.61913011252655759</v>
      </c>
      <c r="L30" s="65">
        <v>43260</v>
      </c>
      <c r="M30" s="65">
        <v>375866</v>
      </c>
      <c r="N30" s="65">
        <v>1356801</v>
      </c>
      <c r="O30" s="65">
        <v>1362904</v>
      </c>
      <c r="P30" s="65">
        <v>761771</v>
      </c>
      <c r="Q30" s="65">
        <v>370806</v>
      </c>
      <c r="R30" s="65">
        <v>150601</v>
      </c>
      <c r="S30" s="65">
        <v>109195</v>
      </c>
      <c r="T30" s="65">
        <v>95176</v>
      </c>
      <c r="U30" s="65">
        <v>34870</v>
      </c>
      <c r="V30" s="65">
        <f t="shared" si="11"/>
        <v>1750186</v>
      </c>
      <c r="W30" s="66">
        <f t="shared" si="8"/>
        <v>0.23247642773507676</v>
      </c>
      <c r="X30" s="65">
        <v>69</v>
      </c>
      <c r="Y30" s="65">
        <v>45294</v>
      </c>
      <c r="Z30" s="65">
        <v>694379</v>
      </c>
      <c r="AA30" s="65">
        <v>760781</v>
      </c>
      <c r="AB30" s="65">
        <v>249663</v>
      </c>
      <c r="AD30" s="57">
        <v>7528445</v>
      </c>
    </row>
    <row r="31" spans="1:30" x14ac:dyDescent="0.45">
      <c r="A31" s="30" t="s">
        <v>35</v>
      </c>
      <c r="B31" s="29">
        <f t="shared" si="12"/>
        <v>4614358</v>
      </c>
      <c r="C31" s="31">
        <f>SUM(一般接種!D30+一般接種!G30+一般接種!J30+一般接種!M30+医療従事者等!C28)</f>
        <v>1485661</v>
      </c>
      <c r="D31" s="31">
        <v>23550</v>
      </c>
      <c r="E31" s="71">
        <f t="shared" si="0"/>
        <v>0.8191648738290529</v>
      </c>
      <c r="F31" s="31">
        <f>SUM(一般接種!E30+一般接種!H30+一般接種!K30+一般接種!N30+医療従事者等!D28)</f>
        <v>1470221</v>
      </c>
      <c r="G31" s="31">
        <v>22281</v>
      </c>
      <c r="H31" s="71">
        <f t="shared" si="7"/>
        <v>0.81122540450898661</v>
      </c>
      <c r="I31" s="28">
        <f t="shared" si="9"/>
        <v>1175530</v>
      </c>
      <c r="J31" s="31">
        <v>44</v>
      </c>
      <c r="K31" s="71">
        <f t="shared" si="10"/>
        <v>0.65857984850522167</v>
      </c>
      <c r="L31" s="65">
        <v>16834</v>
      </c>
      <c r="M31" s="65">
        <v>67568</v>
      </c>
      <c r="N31" s="65">
        <v>347303</v>
      </c>
      <c r="O31" s="65">
        <v>354055</v>
      </c>
      <c r="P31" s="65">
        <v>197085</v>
      </c>
      <c r="Q31" s="65">
        <v>98852</v>
      </c>
      <c r="R31" s="65">
        <v>40860</v>
      </c>
      <c r="S31" s="65">
        <v>24624</v>
      </c>
      <c r="T31" s="65">
        <v>20781</v>
      </c>
      <c r="U31" s="65">
        <v>7568</v>
      </c>
      <c r="V31" s="65">
        <f t="shared" si="11"/>
        <v>482946</v>
      </c>
      <c r="W31" s="66">
        <f t="shared" si="8"/>
        <v>0.2705761731881135</v>
      </c>
      <c r="X31" s="65">
        <v>82</v>
      </c>
      <c r="Y31" s="65">
        <v>5591</v>
      </c>
      <c r="Z31" s="65">
        <v>162699</v>
      </c>
      <c r="AA31" s="65">
        <v>232730</v>
      </c>
      <c r="AB31" s="65">
        <v>81844</v>
      </c>
      <c r="AD31" s="57">
        <v>1784880</v>
      </c>
    </row>
    <row r="32" spans="1:30" x14ac:dyDescent="0.45">
      <c r="A32" s="30" t="s">
        <v>36</v>
      </c>
      <c r="B32" s="29">
        <f t="shared" si="12"/>
        <v>3571429</v>
      </c>
      <c r="C32" s="31">
        <f>SUM(一般接種!D31+一般接種!G31+一般接種!J31+一般接種!M31+医療従事者等!C29)</f>
        <v>1161908</v>
      </c>
      <c r="D32" s="31">
        <v>12566</v>
      </c>
      <c r="E32" s="71">
        <f t="shared" si="0"/>
        <v>0.81215481325290984</v>
      </c>
      <c r="F32" s="31">
        <f>SUM(一般接種!E31+一般接種!H31+一般接種!K31+一般接種!N31+医療従事者等!D29)</f>
        <v>1149870</v>
      </c>
      <c r="G32" s="31">
        <v>11851</v>
      </c>
      <c r="H32" s="71">
        <f t="shared" si="7"/>
        <v>0.80415368830449363</v>
      </c>
      <c r="I32" s="28">
        <f t="shared" si="9"/>
        <v>903820</v>
      </c>
      <c r="J32" s="31">
        <v>14</v>
      </c>
      <c r="K32" s="71">
        <f t="shared" si="10"/>
        <v>0.63865271881377295</v>
      </c>
      <c r="L32" s="65">
        <v>8771</v>
      </c>
      <c r="M32" s="65">
        <v>53153</v>
      </c>
      <c r="N32" s="65">
        <v>238953</v>
      </c>
      <c r="O32" s="65">
        <v>286178</v>
      </c>
      <c r="P32" s="65">
        <v>161346</v>
      </c>
      <c r="Q32" s="65">
        <v>83285</v>
      </c>
      <c r="R32" s="65">
        <v>25271</v>
      </c>
      <c r="S32" s="65">
        <v>21646</v>
      </c>
      <c r="T32" s="65">
        <v>18268</v>
      </c>
      <c r="U32" s="65">
        <v>6949</v>
      </c>
      <c r="V32" s="65">
        <f t="shared" si="11"/>
        <v>355831</v>
      </c>
      <c r="W32" s="66">
        <f t="shared" si="8"/>
        <v>0.25143939693720074</v>
      </c>
      <c r="X32" s="65">
        <v>9</v>
      </c>
      <c r="Y32" s="65">
        <v>7108</v>
      </c>
      <c r="Z32" s="65">
        <v>135051</v>
      </c>
      <c r="AA32" s="65">
        <v>154367</v>
      </c>
      <c r="AB32" s="65">
        <v>59296</v>
      </c>
      <c r="AD32" s="57">
        <v>1415176</v>
      </c>
    </row>
    <row r="33" spans="1:30" x14ac:dyDescent="0.45">
      <c r="A33" s="30" t="s">
        <v>37</v>
      </c>
      <c r="B33" s="29">
        <f t="shared" si="12"/>
        <v>6263240</v>
      </c>
      <c r="C33" s="31">
        <f>SUM(一般接種!D32+一般接種!G32+一般接種!J32+一般接種!M32+医療従事者等!C30)</f>
        <v>2037460</v>
      </c>
      <c r="D33" s="31">
        <v>33251</v>
      </c>
      <c r="E33" s="71">
        <f t="shared" si="0"/>
        <v>0.79803625509969234</v>
      </c>
      <c r="F33" s="31">
        <f>SUM(一般接種!E32+一般接種!H32+一般接種!K32+一般接種!N32+医療従事者等!D30)</f>
        <v>2006344</v>
      </c>
      <c r="G33" s="31">
        <v>31114</v>
      </c>
      <c r="H33" s="71">
        <f t="shared" si="7"/>
        <v>0.78649739231814908</v>
      </c>
      <c r="I33" s="28">
        <f t="shared" si="9"/>
        <v>1566117</v>
      </c>
      <c r="J33" s="31">
        <v>81</v>
      </c>
      <c r="K33" s="71">
        <f t="shared" si="10"/>
        <v>0.62356446098750273</v>
      </c>
      <c r="L33" s="65">
        <v>26271</v>
      </c>
      <c r="M33" s="65">
        <v>97813</v>
      </c>
      <c r="N33" s="65">
        <v>452006</v>
      </c>
      <c r="O33" s="65">
        <v>476007</v>
      </c>
      <c r="P33" s="65">
        <v>253030</v>
      </c>
      <c r="Q33" s="65">
        <v>126203</v>
      </c>
      <c r="R33" s="65">
        <v>51424</v>
      </c>
      <c r="S33" s="65">
        <v>37092</v>
      </c>
      <c r="T33" s="65">
        <v>34182</v>
      </c>
      <c r="U33" s="65">
        <v>12089</v>
      </c>
      <c r="V33" s="65">
        <f t="shared" si="11"/>
        <v>653319</v>
      </c>
      <c r="W33" s="66">
        <f t="shared" si="8"/>
        <v>0.26013866225801596</v>
      </c>
      <c r="X33" s="65">
        <v>16</v>
      </c>
      <c r="Y33" s="65">
        <v>8351</v>
      </c>
      <c r="Z33" s="65">
        <v>243808</v>
      </c>
      <c r="AA33" s="65">
        <v>301419</v>
      </c>
      <c r="AB33" s="65">
        <v>99725</v>
      </c>
      <c r="AD33" s="57">
        <v>2511426</v>
      </c>
    </row>
    <row r="34" spans="1:30" x14ac:dyDescent="0.45">
      <c r="A34" s="30" t="s">
        <v>38</v>
      </c>
      <c r="B34" s="29">
        <f t="shared" si="12"/>
        <v>20935761</v>
      </c>
      <c r="C34" s="31">
        <f>SUM(一般接種!D33+一般接種!G33+一般接種!J33+一般接種!M33+医療従事者等!C31)</f>
        <v>6924318</v>
      </c>
      <c r="D34" s="31">
        <v>111734</v>
      </c>
      <c r="E34" s="71">
        <f t="shared" si="0"/>
        <v>0.774093410020946</v>
      </c>
      <c r="F34" s="31">
        <f>SUM(一般接種!E33+一般接種!H33+一般接種!K33+一般接種!N33+医療従事者等!D31)</f>
        <v>6835895</v>
      </c>
      <c r="G34" s="31">
        <v>105256</v>
      </c>
      <c r="H34" s="71">
        <f t="shared" si="7"/>
        <v>0.76478224637376513</v>
      </c>
      <c r="I34" s="28">
        <f t="shared" si="9"/>
        <v>5169206</v>
      </c>
      <c r="J34" s="31">
        <v>478</v>
      </c>
      <c r="K34" s="71">
        <f t="shared" si="10"/>
        <v>0.5873070017178128</v>
      </c>
      <c r="L34" s="65">
        <v>65728</v>
      </c>
      <c r="M34" s="65">
        <v>376429</v>
      </c>
      <c r="N34" s="65">
        <v>1531464</v>
      </c>
      <c r="O34" s="65">
        <v>1563358</v>
      </c>
      <c r="P34" s="65">
        <v>775576</v>
      </c>
      <c r="Q34" s="65">
        <v>371182</v>
      </c>
      <c r="R34" s="65">
        <v>199184</v>
      </c>
      <c r="S34" s="65">
        <v>138473</v>
      </c>
      <c r="T34" s="65">
        <v>110803</v>
      </c>
      <c r="U34" s="65">
        <v>37009</v>
      </c>
      <c r="V34" s="65">
        <f t="shared" si="11"/>
        <v>2006342</v>
      </c>
      <c r="W34" s="66">
        <f t="shared" si="8"/>
        <v>0.22797460118631122</v>
      </c>
      <c r="X34" s="65">
        <v>465</v>
      </c>
      <c r="Y34" s="65">
        <v>49955</v>
      </c>
      <c r="Z34" s="65">
        <v>799572</v>
      </c>
      <c r="AA34" s="65">
        <v>892939</v>
      </c>
      <c r="AB34" s="65">
        <v>263411</v>
      </c>
      <c r="AD34" s="57">
        <v>8800726</v>
      </c>
    </row>
    <row r="35" spans="1:30" x14ac:dyDescent="0.45">
      <c r="A35" s="30" t="s">
        <v>39</v>
      </c>
      <c r="B35" s="29">
        <f t="shared" si="12"/>
        <v>13683695</v>
      </c>
      <c r="C35" s="31">
        <f>SUM(一般接種!D34+一般接種!G34+一般接種!J34+一般接種!M34+医療従事者等!C32)</f>
        <v>4448032</v>
      </c>
      <c r="D35" s="31">
        <v>67392</v>
      </c>
      <c r="E35" s="71">
        <f t="shared" si="0"/>
        <v>0.79813387851152651</v>
      </c>
      <c r="F35" s="31">
        <f>SUM(一般接種!E34+一般接種!H34+一般接種!K34+一般接種!N34+医療従事者等!D32)</f>
        <v>4396399</v>
      </c>
      <c r="G35" s="31">
        <v>63440</v>
      </c>
      <c r="H35" s="71">
        <f t="shared" si="7"/>
        <v>0.78944660417231849</v>
      </c>
      <c r="I35" s="28">
        <f t="shared" si="9"/>
        <v>3430434</v>
      </c>
      <c r="J35" s="31">
        <v>86</v>
      </c>
      <c r="K35" s="71">
        <f t="shared" si="10"/>
        <v>0.62499473909845549</v>
      </c>
      <c r="L35" s="65">
        <v>45814</v>
      </c>
      <c r="M35" s="65">
        <v>244335</v>
      </c>
      <c r="N35" s="65">
        <v>1011183</v>
      </c>
      <c r="O35" s="65">
        <v>1038686</v>
      </c>
      <c r="P35" s="65">
        <v>545726</v>
      </c>
      <c r="Q35" s="65">
        <v>254021</v>
      </c>
      <c r="R35" s="65">
        <v>116207</v>
      </c>
      <c r="S35" s="65">
        <v>81074</v>
      </c>
      <c r="T35" s="65">
        <v>67689</v>
      </c>
      <c r="U35" s="65">
        <v>25699</v>
      </c>
      <c r="V35" s="65">
        <f t="shared" si="11"/>
        <v>1408830</v>
      </c>
      <c r="W35" s="66">
        <f t="shared" si="8"/>
        <v>0.25668280252734621</v>
      </c>
      <c r="X35" s="65">
        <v>108</v>
      </c>
      <c r="Y35" s="65">
        <v>26935</v>
      </c>
      <c r="Z35" s="65">
        <v>538473</v>
      </c>
      <c r="AA35" s="65">
        <v>631291</v>
      </c>
      <c r="AB35" s="65">
        <v>212023</v>
      </c>
      <c r="AD35" s="57">
        <v>5488603</v>
      </c>
    </row>
    <row r="36" spans="1:30" x14ac:dyDescent="0.45">
      <c r="A36" s="30" t="s">
        <v>40</v>
      </c>
      <c r="B36" s="29">
        <f t="shared" si="12"/>
        <v>3435449</v>
      </c>
      <c r="C36" s="31">
        <f>SUM(一般接種!D35+一般接種!G35+一般接種!J35+一般接種!M35+医療従事者等!C33)</f>
        <v>1097331</v>
      </c>
      <c r="D36" s="31">
        <v>13335</v>
      </c>
      <c r="E36" s="71">
        <f t="shared" si="0"/>
        <v>0.81188106947001348</v>
      </c>
      <c r="F36" s="31">
        <f>SUM(一般接種!E35+一般接種!H35+一般接種!K35+一般接種!N35+医療従事者等!D33)</f>
        <v>1086167</v>
      </c>
      <c r="G36" s="31">
        <v>12432</v>
      </c>
      <c r="H36" s="71">
        <f t="shared" si="7"/>
        <v>0.80419588275914755</v>
      </c>
      <c r="I36" s="28">
        <f t="shared" si="9"/>
        <v>865636</v>
      </c>
      <c r="J36" s="31">
        <v>44</v>
      </c>
      <c r="K36" s="71">
        <f t="shared" si="10"/>
        <v>0.64830290765343035</v>
      </c>
      <c r="L36" s="65">
        <v>7600</v>
      </c>
      <c r="M36" s="65">
        <v>54607</v>
      </c>
      <c r="N36" s="65">
        <v>308018</v>
      </c>
      <c r="O36" s="65">
        <v>254549</v>
      </c>
      <c r="P36" s="65">
        <v>131889</v>
      </c>
      <c r="Q36" s="65">
        <v>53900</v>
      </c>
      <c r="R36" s="65">
        <v>20416</v>
      </c>
      <c r="S36" s="65">
        <v>14675</v>
      </c>
      <c r="T36" s="65">
        <v>15100</v>
      </c>
      <c r="U36" s="65">
        <v>4882</v>
      </c>
      <c r="V36" s="65">
        <f t="shared" si="11"/>
        <v>386315</v>
      </c>
      <c r="W36" s="66">
        <f t="shared" si="8"/>
        <v>0.2893385541573108</v>
      </c>
      <c r="X36" s="65">
        <v>71</v>
      </c>
      <c r="Y36" s="65">
        <v>5862</v>
      </c>
      <c r="Z36" s="65">
        <v>159376</v>
      </c>
      <c r="AA36" s="65">
        <v>173200</v>
      </c>
      <c r="AB36" s="65">
        <v>47806</v>
      </c>
      <c r="AD36" s="57">
        <v>1335166</v>
      </c>
    </row>
    <row r="37" spans="1:30" x14ac:dyDescent="0.45">
      <c r="A37" s="30" t="s">
        <v>41</v>
      </c>
      <c r="B37" s="29">
        <f t="shared" si="12"/>
        <v>2374370</v>
      </c>
      <c r="C37" s="31">
        <f>SUM(一般接種!D36+一般接種!G36+一般接種!J36+一般接種!M36+医療従事者等!C34)</f>
        <v>751846</v>
      </c>
      <c r="D37" s="31">
        <v>13017</v>
      </c>
      <c r="E37" s="71">
        <f t="shared" si="0"/>
        <v>0.79040193591662378</v>
      </c>
      <c r="F37" s="31">
        <f>SUM(一般接種!E36+一般接種!H36+一般接種!K36+一般接種!N36+医療従事者等!D34)</f>
        <v>742855</v>
      </c>
      <c r="G37" s="31">
        <v>12314</v>
      </c>
      <c r="H37" s="71">
        <f t="shared" si="7"/>
        <v>0.78153540354597106</v>
      </c>
      <c r="I37" s="28">
        <f t="shared" si="9"/>
        <v>606408</v>
      </c>
      <c r="J37" s="31">
        <v>15</v>
      </c>
      <c r="K37" s="71">
        <f t="shared" si="10"/>
        <v>0.64872142420815815</v>
      </c>
      <c r="L37" s="65">
        <v>7692</v>
      </c>
      <c r="M37" s="65">
        <v>44861</v>
      </c>
      <c r="N37" s="65">
        <v>212632</v>
      </c>
      <c r="O37" s="65">
        <v>197571</v>
      </c>
      <c r="P37" s="65">
        <v>83879</v>
      </c>
      <c r="Q37" s="65">
        <v>30051</v>
      </c>
      <c r="R37" s="65">
        <v>10781</v>
      </c>
      <c r="S37" s="65">
        <v>8358</v>
      </c>
      <c r="T37" s="65">
        <v>7640</v>
      </c>
      <c r="U37" s="65">
        <v>2943</v>
      </c>
      <c r="V37" s="65">
        <f t="shared" si="11"/>
        <v>273261</v>
      </c>
      <c r="W37" s="66">
        <f t="shared" si="8"/>
        <v>0.29233560595281521</v>
      </c>
      <c r="X37" s="65">
        <v>2</v>
      </c>
      <c r="Y37" s="65">
        <v>3038</v>
      </c>
      <c r="Z37" s="65">
        <v>91329</v>
      </c>
      <c r="AA37" s="65">
        <v>131698</v>
      </c>
      <c r="AB37" s="65">
        <v>47194</v>
      </c>
      <c r="AD37" s="57">
        <v>934751</v>
      </c>
    </row>
    <row r="38" spans="1:30" x14ac:dyDescent="0.45">
      <c r="A38" s="30" t="s">
        <v>42</v>
      </c>
      <c r="B38" s="29">
        <f t="shared" si="12"/>
        <v>1407066</v>
      </c>
      <c r="C38" s="31">
        <f>SUM(一般接種!D37+一般接種!G37+一般接種!J37+一般接種!M37+医療従事者等!C35)</f>
        <v>446232</v>
      </c>
      <c r="D38" s="31">
        <v>6847</v>
      </c>
      <c r="E38" s="71">
        <f t="shared" si="0"/>
        <v>0.79655154285009855</v>
      </c>
      <c r="F38" s="31">
        <f>SUM(一般接種!E37+一般接種!H37+一般接種!K37+一般接種!N37+医療従事者等!D35)</f>
        <v>440996</v>
      </c>
      <c r="G38" s="31">
        <v>6412</v>
      </c>
      <c r="H38" s="71">
        <f t="shared" si="7"/>
        <v>0.78784791401155529</v>
      </c>
      <c r="I38" s="28">
        <f t="shared" si="9"/>
        <v>357563</v>
      </c>
      <c r="J38" s="31">
        <v>1</v>
      </c>
      <c r="K38" s="71">
        <f t="shared" si="10"/>
        <v>0.64821639965990407</v>
      </c>
      <c r="L38" s="65">
        <v>4923</v>
      </c>
      <c r="M38" s="65">
        <v>23228</v>
      </c>
      <c r="N38" s="65">
        <v>108429</v>
      </c>
      <c r="O38" s="65">
        <v>110753</v>
      </c>
      <c r="P38" s="65">
        <v>59686</v>
      </c>
      <c r="Q38" s="65">
        <v>25079</v>
      </c>
      <c r="R38" s="65">
        <v>9455</v>
      </c>
      <c r="S38" s="65">
        <v>7483</v>
      </c>
      <c r="T38" s="65">
        <v>6027</v>
      </c>
      <c r="U38" s="65">
        <v>2500</v>
      </c>
      <c r="V38" s="65">
        <f t="shared" si="11"/>
        <v>162275</v>
      </c>
      <c r="W38" s="66">
        <f t="shared" si="8"/>
        <v>0.29418483019675168</v>
      </c>
      <c r="X38" s="65">
        <v>17</v>
      </c>
      <c r="Y38" s="65">
        <v>2693</v>
      </c>
      <c r="Z38" s="65">
        <v>57824</v>
      </c>
      <c r="AA38" s="65">
        <v>73611</v>
      </c>
      <c r="AB38" s="65">
        <v>28130</v>
      </c>
      <c r="AD38" s="57">
        <v>551609</v>
      </c>
    </row>
    <row r="39" spans="1:30" x14ac:dyDescent="0.45">
      <c r="A39" s="30" t="s">
        <v>43</v>
      </c>
      <c r="B39" s="29">
        <f t="shared" si="12"/>
        <v>1787766</v>
      </c>
      <c r="C39" s="31">
        <f>SUM(一般接種!D38+一般接種!G38+一般接種!J38+一般接種!M38+医療従事者等!C36)</f>
        <v>567423</v>
      </c>
      <c r="D39" s="31">
        <v>9564</v>
      </c>
      <c r="E39" s="71">
        <f t="shared" si="0"/>
        <v>0.83740482995484677</v>
      </c>
      <c r="F39" s="31">
        <f>SUM(一般接種!E38+一般接種!H38+一般接種!K38+一般接種!N38+医療従事者等!D36)</f>
        <v>558824</v>
      </c>
      <c r="G39" s="31">
        <v>8931</v>
      </c>
      <c r="H39" s="71">
        <f t="shared" si="7"/>
        <v>0.82544702901335387</v>
      </c>
      <c r="I39" s="28">
        <f t="shared" si="9"/>
        <v>459976</v>
      </c>
      <c r="J39" s="31">
        <v>12</v>
      </c>
      <c r="K39" s="71">
        <f t="shared" si="10"/>
        <v>0.69045417427226441</v>
      </c>
      <c r="L39" s="65">
        <v>4906</v>
      </c>
      <c r="M39" s="65">
        <v>30278</v>
      </c>
      <c r="N39" s="65">
        <v>111475</v>
      </c>
      <c r="O39" s="65">
        <v>142713</v>
      </c>
      <c r="P39" s="65">
        <v>82682</v>
      </c>
      <c r="Q39" s="65">
        <v>45588</v>
      </c>
      <c r="R39" s="65">
        <v>20794</v>
      </c>
      <c r="S39" s="65">
        <v>11315</v>
      </c>
      <c r="T39" s="65">
        <v>7098</v>
      </c>
      <c r="U39" s="65">
        <v>3127</v>
      </c>
      <c r="V39" s="65">
        <f t="shared" si="11"/>
        <v>201543</v>
      </c>
      <c r="W39" s="66">
        <f t="shared" si="8"/>
        <v>0.30253716735517339</v>
      </c>
      <c r="X39" s="65">
        <v>25</v>
      </c>
      <c r="Y39" s="65">
        <v>2148</v>
      </c>
      <c r="Z39" s="65">
        <v>47758</v>
      </c>
      <c r="AA39" s="65">
        <v>99916</v>
      </c>
      <c r="AB39" s="65">
        <v>51696</v>
      </c>
      <c r="AD39" s="57">
        <v>666176</v>
      </c>
    </row>
    <row r="40" spans="1:30" x14ac:dyDescent="0.45">
      <c r="A40" s="30" t="s">
        <v>44</v>
      </c>
      <c r="B40" s="29">
        <f t="shared" si="12"/>
        <v>4746280</v>
      </c>
      <c r="C40" s="31">
        <f>SUM(一般接種!D39+一般接種!G39+一般接種!J39+一般接種!M39+医療従事者等!C37)</f>
        <v>1523114</v>
      </c>
      <c r="D40" s="31">
        <v>24847</v>
      </c>
      <c r="E40" s="71">
        <f t="shared" si="0"/>
        <v>0.79729531973135193</v>
      </c>
      <c r="F40" s="31">
        <f>SUM(一般接種!E39+一般接種!H39+一般接種!K39+一般接種!N39+医療従事者等!D37)</f>
        <v>1493436</v>
      </c>
      <c r="G40" s="31">
        <v>23578</v>
      </c>
      <c r="H40" s="71">
        <f t="shared" si="7"/>
        <v>0.78217761191408841</v>
      </c>
      <c r="I40" s="28">
        <f t="shared" si="9"/>
        <v>1214414</v>
      </c>
      <c r="J40" s="31">
        <v>34</v>
      </c>
      <c r="K40" s="71">
        <f t="shared" si="10"/>
        <v>0.64622626699737706</v>
      </c>
      <c r="L40" s="65">
        <v>21866</v>
      </c>
      <c r="M40" s="65">
        <v>138173</v>
      </c>
      <c r="N40" s="65">
        <v>363119</v>
      </c>
      <c r="O40" s="65">
        <v>318504</v>
      </c>
      <c r="P40" s="65">
        <v>164010</v>
      </c>
      <c r="Q40" s="65">
        <v>92231</v>
      </c>
      <c r="R40" s="65">
        <v>51185</v>
      </c>
      <c r="S40" s="65">
        <v>29781</v>
      </c>
      <c r="T40" s="65">
        <v>25883</v>
      </c>
      <c r="U40" s="65">
        <v>9662</v>
      </c>
      <c r="V40" s="65">
        <f t="shared" si="11"/>
        <v>515316</v>
      </c>
      <c r="W40" s="66">
        <f t="shared" si="8"/>
        <v>0.27422284211204101</v>
      </c>
      <c r="X40" s="65">
        <v>253</v>
      </c>
      <c r="Y40" s="65">
        <v>7544</v>
      </c>
      <c r="Z40" s="65">
        <v>163061</v>
      </c>
      <c r="AA40" s="65">
        <v>247274</v>
      </c>
      <c r="AB40" s="65">
        <v>97184</v>
      </c>
      <c r="AD40" s="57">
        <v>1879187</v>
      </c>
    </row>
    <row r="41" spans="1:30" x14ac:dyDescent="0.45">
      <c r="A41" s="30" t="s">
        <v>45</v>
      </c>
      <c r="B41" s="29">
        <f t="shared" si="12"/>
        <v>6968524</v>
      </c>
      <c r="C41" s="31">
        <f>SUM(一般接種!D40+一般接種!G40+一般接種!J40+一般接種!M40+医療従事者等!C38)</f>
        <v>2253640</v>
      </c>
      <c r="D41" s="31">
        <v>32058</v>
      </c>
      <c r="E41" s="71">
        <f t="shared" si="0"/>
        <v>0.79665199767055572</v>
      </c>
      <c r="F41" s="31">
        <f>SUM(一般接種!E40+一般接種!H40+一般接種!K40+一般接種!N40+医療従事者等!D38)</f>
        <v>2227003</v>
      </c>
      <c r="G41" s="31">
        <v>30173</v>
      </c>
      <c r="H41" s="71">
        <f t="shared" si="7"/>
        <v>0.78777601188819812</v>
      </c>
      <c r="I41" s="28">
        <f t="shared" si="9"/>
        <v>1758460</v>
      </c>
      <c r="J41" s="31">
        <v>28</v>
      </c>
      <c r="K41" s="71">
        <f t="shared" si="10"/>
        <v>0.63056793112648135</v>
      </c>
      <c r="L41" s="65">
        <v>22445</v>
      </c>
      <c r="M41" s="65">
        <v>122096</v>
      </c>
      <c r="N41" s="65">
        <v>546406</v>
      </c>
      <c r="O41" s="65">
        <v>533222</v>
      </c>
      <c r="P41" s="65">
        <v>293462</v>
      </c>
      <c r="Q41" s="65">
        <v>116941</v>
      </c>
      <c r="R41" s="65">
        <v>46142</v>
      </c>
      <c r="S41" s="65">
        <v>32942</v>
      </c>
      <c r="T41" s="65">
        <v>32891</v>
      </c>
      <c r="U41" s="65">
        <v>11913</v>
      </c>
      <c r="V41" s="65">
        <f t="shared" si="11"/>
        <v>729421</v>
      </c>
      <c r="W41" s="66">
        <f t="shared" si="8"/>
        <v>0.26156797128931297</v>
      </c>
      <c r="X41" s="65">
        <v>56</v>
      </c>
      <c r="Y41" s="65">
        <v>15707</v>
      </c>
      <c r="Z41" s="65">
        <v>274264</v>
      </c>
      <c r="AA41" s="65">
        <v>322714</v>
      </c>
      <c r="AB41" s="65">
        <v>116680</v>
      </c>
      <c r="AD41" s="57">
        <v>2788648</v>
      </c>
    </row>
    <row r="42" spans="1:30" x14ac:dyDescent="0.45">
      <c r="A42" s="30" t="s">
        <v>46</v>
      </c>
      <c r="B42" s="29">
        <f t="shared" si="12"/>
        <v>3600362</v>
      </c>
      <c r="C42" s="31">
        <f>SUM(一般接種!D41+一般接種!G41+一般接種!J41+一般接種!M41+医療従事者等!C39)</f>
        <v>1127361</v>
      </c>
      <c r="D42" s="31">
        <v>20533</v>
      </c>
      <c r="E42" s="71">
        <f t="shared" si="0"/>
        <v>0.82572545696123112</v>
      </c>
      <c r="F42" s="31">
        <f>SUM(一般接種!E41+一般接種!H41+一般接種!K41+一般接種!N41+医療従事者等!D39)</f>
        <v>1104635</v>
      </c>
      <c r="G42" s="31">
        <v>19455</v>
      </c>
      <c r="H42" s="71">
        <f t="shared" si="7"/>
        <v>0.80957542760500167</v>
      </c>
      <c r="I42" s="28">
        <f t="shared" si="9"/>
        <v>923049</v>
      </c>
      <c r="J42" s="31">
        <v>52</v>
      </c>
      <c r="K42" s="71">
        <f t="shared" si="10"/>
        <v>0.68858225451366017</v>
      </c>
      <c r="L42" s="65">
        <v>44836</v>
      </c>
      <c r="M42" s="65">
        <v>47020</v>
      </c>
      <c r="N42" s="65">
        <v>287930</v>
      </c>
      <c r="O42" s="65">
        <v>310341</v>
      </c>
      <c r="P42" s="65">
        <v>133955</v>
      </c>
      <c r="Q42" s="65">
        <v>42138</v>
      </c>
      <c r="R42" s="65">
        <v>18924</v>
      </c>
      <c r="S42" s="65">
        <v>17426</v>
      </c>
      <c r="T42" s="65">
        <v>15739</v>
      </c>
      <c r="U42" s="65">
        <v>4740</v>
      </c>
      <c r="V42" s="65">
        <f t="shared" si="11"/>
        <v>445317</v>
      </c>
      <c r="W42" s="66">
        <f t="shared" si="8"/>
        <v>0.33221926380395561</v>
      </c>
      <c r="X42" s="65">
        <v>403</v>
      </c>
      <c r="Y42" s="65">
        <v>9192</v>
      </c>
      <c r="Z42" s="65">
        <v>144083</v>
      </c>
      <c r="AA42" s="65">
        <v>225299</v>
      </c>
      <c r="AB42" s="65">
        <v>66340</v>
      </c>
      <c r="AD42" s="57">
        <v>1340431</v>
      </c>
    </row>
    <row r="43" spans="1:30" x14ac:dyDescent="0.45">
      <c r="A43" s="30" t="s">
        <v>47</v>
      </c>
      <c r="B43" s="29">
        <f t="shared" si="12"/>
        <v>1894221</v>
      </c>
      <c r="C43" s="31">
        <f>SUM(一般接種!D42+一般接種!G42+一般接種!J42+一般接種!M42+医療従事者等!C40)</f>
        <v>601473</v>
      </c>
      <c r="D43" s="31">
        <v>10968</v>
      </c>
      <c r="E43" s="71">
        <f t="shared" si="0"/>
        <v>0.81274309827983449</v>
      </c>
      <c r="F43" s="31">
        <f>SUM(一般接種!E42+一般接種!H42+一般接種!K42+一般接種!N42+医療従事者等!D40)</f>
        <v>594047</v>
      </c>
      <c r="G43" s="31">
        <v>10271</v>
      </c>
      <c r="H43" s="71">
        <f t="shared" si="7"/>
        <v>0.8034816215635916</v>
      </c>
      <c r="I43" s="28">
        <f t="shared" si="9"/>
        <v>486470</v>
      </c>
      <c r="J43" s="31">
        <v>3</v>
      </c>
      <c r="K43" s="71">
        <f t="shared" si="10"/>
        <v>0.66955012538572278</v>
      </c>
      <c r="L43" s="65">
        <v>7961</v>
      </c>
      <c r="M43" s="65">
        <v>39918</v>
      </c>
      <c r="N43" s="65">
        <v>153417</v>
      </c>
      <c r="O43" s="65">
        <v>160836</v>
      </c>
      <c r="P43" s="65">
        <v>67453</v>
      </c>
      <c r="Q43" s="65">
        <v>29087</v>
      </c>
      <c r="R43" s="65">
        <v>11875</v>
      </c>
      <c r="S43" s="65">
        <v>7795</v>
      </c>
      <c r="T43" s="65">
        <v>6276</v>
      </c>
      <c r="U43" s="65">
        <v>1852</v>
      </c>
      <c r="V43" s="65">
        <f t="shared" si="11"/>
        <v>212231</v>
      </c>
      <c r="W43" s="66">
        <f t="shared" si="8"/>
        <v>0.29210469088496721</v>
      </c>
      <c r="X43" s="65">
        <v>10</v>
      </c>
      <c r="Y43" s="65">
        <v>3525</v>
      </c>
      <c r="Z43" s="65">
        <v>74847</v>
      </c>
      <c r="AA43" s="65">
        <v>102481</v>
      </c>
      <c r="AB43" s="65">
        <v>31368</v>
      </c>
      <c r="AD43" s="57">
        <v>726558</v>
      </c>
    </row>
    <row r="44" spans="1:30" x14ac:dyDescent="0.45">
      <c r="A44" s="30" t="s">
        <v>48</v>
      </c>
      <c r="B44" s="29">
        <f t="shared" si="12"/>
        <v>2444838</v>
      </c>
      <c r="C44" s="31">
        <f>SUM(一般接種!D43+一般接種!G43+一般接種!J43+一般接種!M43+医療従事者等!C41)</f>
        <v>783114</v>
      </c>
      <c r="D44" s="31">
        <v>12675</v>
      </c>
      <c r="E44" s="71">
        <f t="shared" si="0"/>
        <v>0.7985007104679761</v>
      </c>
      <c r="F44" s="31">
        <f>SUM(一般接種!E43+一般接種!H43+一般接種!K43+一般接種!N43+医療従事者等!D41)</f>
        <v>774830</v>
      </c>
      <c r="G44" s="31">
        <v>11958</v>
      </c>
      <c r="H44" s="71">
        <f t="shared" si="7"/>
        <v>0.7906580975211871</v>
      </c>
      <c r="I44" s="28">
        <f t="shared" si="9"/>
        <v>624561</v>
      </c>
      <c r="J44" s="31">
        <v>14</v>
      </c>
      <c r="K44" s="71">
        <f t="shared" si="10"/>
        <v>0.64729488411236069</v>
      </c>
      <c r="L44" s="65">
        <v>9453</v>
      </c>
      <c r="M44" s="65">
        <v>48532</v>
      </c>
      <c r="N44" s="65">
        <v>170776</v>
      </c>
      <c r="O44" s="65">
        <v>187216</v>
      </c>
      <c r="P44" s="65">
        <v>114102</v>
      </c>
      <c r="Q44" s="65">
        <v>52851</v>
      </c>
      <c r="R44" s="65">
        <v>16697</v>
      </c>
      <c r="S44" s="65">
        <v>10458</v>
      </c>
      <c r="T44" s="65">
        <v>10679</v>
      </c>
      <c r="U44" s="65">
        <v>3797</v>
      </c>
      <c r="V44" s="65">
        <f t="shared" si="11"/>
        <v>262333</v>
      </c>
      <c r="W44" s="66">
        <f t="shared" si="8"/>
        <v>0.27188795852649666</v>
      </c>
      <c r="X44" s="65">
        <v>150</v>
      </c>
      <c r="Y44" s="65">
        <v>7878</v>
      </c>
      <c r="Z44" s="65">
        <v>98515</v>
      </c>
      <c r="AA44" s="65">
        <v>112914</v>
      </c>
      <c r="AB44" s="65">
        <v>42876</v>
      </c>
      <c r="AD44" s="57">
        <v>964857</v>
      </c>
    </row>
    <row r="45" spans="1:30" x14ac:dyDescent="0.45">
      <c r="A45" s="30" t="s">
        <v>49</v>
      </c>
      <c r="B45" s="29">
        <f t="shared" si="12"/>
        <v>3540329</v>
      </c>
      <c r="C45" s="31">
        <f>SUM(一般接種!D44+一般接種!G44+一般接種!J44+一般接種!M44+医療従事者等!C42)</f>
        <v>1118981</v>
      </c>
      <c r="D45" s="31">
        <v>21237</v>
      </c>
      <c r="E45" s="71">
        <f t="shared" si="0"/>
        <v>0.81830386727564264</v>
      </c>
      <c r="F45" s="31">
        <f>SUM(一般接種!E44+一般接種!H44+一般接種!K44+一般接種!N44+医療従事者等!D42)</f>
        <v>1108041</v>
      </c>
      <c r="G45" s="31">
        <v>19966</v>
      </c>
      <c r="H45" s="71">
        <f t="shared" si="7"/>
        <v>0.81109619399964372</v>
      </c>
      <c r="I45" s="28">
        <f t="shared" si="9"/>
        <v>901461</v>
      </c>
      <c r="J45" s="31">
        <v>40</v>
      </c>
      <c r="K45" s="71">
        <f t="shared" si="10"/>
        <v>0.67195656759998423</v>
      </c>
      <c r="L45" s="65">
        <v>12493</v>
      </c>
      <c r="M45" s="65">
        <v>59392</v>
      </c>
      <c r="N45" s="65">
        <v>280616</v>
      </c>
      <c r="O45" s="65">
        <v>272873</v>
      </c>
      <c r="P45" s="65">
        <v>142731</v>
      </c>
      <c r="Q45" s="65">
        <v>71821</v>
      </c>
      <c r="R45" s="65">
        <v>28071</v>
      </c>
      <c r="S45" s="65">
        <v>15517</v>
      </c>
      <c r="T45" s="65">
        <v>13268</v>
      </c>
      <c r="U45" s="65">
        <v>4679</v>
      </c>
      <c r="V45" s="65">
        <f t="shared" si="11"/>
        <v>411846</v>
      </c>
      <c r="W45" s="66">
        <f t="shared" si="8"/>
        <v>0.30700707498469981</v>
      </c>
      <c r="X45" s="65">
        <v>214</v>
      </c>
      <c r="Y45" s="65">
        <v>6051</v>
      </c>
      <c r="Z45" s="65">
        <v>167778</v>
      </c>
      <c r="AA45" s="65">
        <v>186511</v>
      </c>
      <c r="AB45" s="65">
        <v>51292</v>
      </c>
      <c r="AD45" s="57">
        <v>1341487</v>
      </c>
    </row>
    <row r="46" spans="1:30" x14ac:dyDescent="0.45">
      <c r="A46" s="30" t="s">
        <v>50</v>
      </c>
      <c r="B46" s="29">
        <f t="shared" si="12"/>
        <v>1783468</v>
      </c>
      <c r="C46" s="31">
        <f>SUM(一般接種!D45+一般接種!G45+一般接種!J45+一般接種!M45+医療従事者等!C43)</f>
        <v>567918</v>
      </c>
      <c r="D46" s="31">
        <v>9136</v>
      </c>
      <c r="E46" s="71">
        <f t="shared" si="0"/>
        <v>0.80640817863930836</v>
      </c>
      <c r="F46" s="31">
        <f>SUM(一般接種!E45+一般接種!H45+一般接種!K45+一般接種!N45+医療従事者等!D43)</f>
        <v>560624</v>
      </c>
      <c r="G46" s="31">
        <v>8618</v>
      </c>
      <c r="H46" s="71">
        <f t="shared" si="7"/>
        <v>0.79662937077065843</v>
      </c>
      <c r="I46" s="28">
        <f t="shared" si="9"/>
        <v>449109</v>
      </c>
      <c r="J46" s="31">
        <v>16</v>
      </c>
      <c r="K46" s="71">
        <f t="shared" si="10"/>
        <v>0.6481101183818786</v>
      </c>
      <c r="L46" s="65">
        <v>10607</v>
      </c>
      <c r="M46" s="65">
        <v>33567</v>
      </c>
      <c r="N46" s="65">
        <v>141052</v>
      </c>
      <c r="O46" s="65">
        <v>125491</v>
      </c>
      <c r="P46" s="65">
        <v>73424</v>
      </c>
      <c r="Q46" s="65">
        <v>36105</v>
      </c>
      <c r="R46" s="65">
        <v>13304</v>
      </c>
      <c r="S46" s="65">
        <v>6371</v>
      </c>
      <c r="T46" s="65">
        <v>6633</v>
      </c>
      <c r="U46" s="65">
        <v>2555</v>
      </c>
      <c r="V46" s="65">
        <f t="shared" si="11"/>
        <v>205817</v>
      </c>
      <c r="W46" s="66">
        <f t="shared" si="8"/>
        <v>0.29702551639638808</v>
      </c>
      <c r="X46" s="65">
        <v>167</v>
      </c>
      <c r="Y46" s="65">
        <v>5523</v>
      </c>
      <c r="Z46" s="65">
        <v>74442</v>
      </c>
      <c r="AA46" s="65">
        <v>94405</v>
      </c>
      <c r="AB46" s="65">
        <v>31280</v>
      </c>
      <c r="AD46" s="57">
        <v>692927</v>
      </c>
    </row>
    <row r="47" spans="1:30" x14ac:dyDescent="0.45">
      <c r="A47" s="30" t="s">
        <v>51</v>
      </c>
      <c r="B47" s="29">
        <f t="shared" si="12"/>
        <v>12671837</v>
      </c>
      <c r="C47" s="31">
        <f>SUM(一般接種!D46+一般接種!G46+一般接種!J46+一般接種!M46+医療従事者等!C44)</f>
        <v>4151170</v>
      </c>
      <c r="D47" s="31">
        <v>52870</v>
      </c>
      <c r="E47" s="71">
        <f t="shared" si="0"/>
        <v>0.80226465591864715</v>
      </c>
      <c r="F47" s="31">
        <f>SUM(一般接種!E46+一般接種!H46+一般接種!K46+一般接種!N46+医療従事者等!D44)</f>
        <v>4070420</v>
      </c>
      <c r="G47" s="31">
        <v>49251</v>
      </c>
      <c r="H47" s="71">
        <f t="shared" si="7"/>
        <v>0.78716584051331784</v>
      </c>
      <c r="I47" s="28">
        <f t="shared" si="9"/>
        <v>3157807</v>
      </c>
      <c r="J47" s="31">
        <v>379</v>
      </c>
      <c r="K47" s="71">
        <f t="shared" si="10"/>
        <v>0.61808381231435039</v>
      </c>
      <c r="L47" s="65">
        <v>44144</v>
      </c>
      <c r="M47" s="65">
        <v>231113</v>
      </c>
      <c r="N47" s="65">
        <v>930999</v>
      </c>
      <c r="O47" s="65">
        <v>1025470</v>
      </c>
      <c r="P47" s="65">
        <v>491659</v>
      </c>
      <c r="Q47" s="65">
        <v>193845</v>
      </c>
      <c r="R47" s="65">
        <v>85829</v>
      </c>
      <c r="S47" s="65">
        <v>73455</v>
      </c>
      <c r="T47" s="65">
        <v>61030</v>
      </c>
      <c r="U47" s="65">
        <v>20263</v>
      </c>
      <c r="V47" s="65">
        <f t="shared" si="11"/>
        <v>1292440</v>
      </c>
      <c r="W47" s="66">
        <f t="shared" si="8"/>
        <v>0.25300220381511757</v>
      </c>
      <c r="X47" s="65">
        <v>101</v>
      </c>
      <c r="Y47" s="65">
        <v>39993</v>
      </c>
      <c r="Z47" s="65">
        <v>499915</v>
      </c>
      <c r="AA47" s="65">
        <v>577426</v>
      </c>
      <c r="AB47" s="65">
        <v>175005</v>
      </c>
      <c r="AD47" s="57">
        <v>5108414</v>
      </c>
    </row>
    <row r="48" spans="1:30" x14ac:dyDescent="0.45">
      <c r="A48" s="30" t="s">
        <v>52</v>
      </c>
      <c r="B48" s="29">
        <f t="shared" si="12"/>
        <v>2064250</v>
      </c>
      <c r="C48" s="31">
        <f>SUM(一般接種!D47+一般接種!G47+一般接種!J47+一般接種!M47+医療従事者等!C45)</f>
        <v>660219</v>
      </c>
      <c r="D48" s="31">
        <v>11629</v>
      </c>
      <c r="E48" s="71">
        <f t="shared" si="0"/>
        <v>0.79859093192541442</v>
      </c>
      <c r="F48" s="31">
        <f>SUM(一般接種!E47+一般接種!H47+一般接種!K47+一般接種!N47+医療従事者等!D45)</f>
        <v>652507</v>
      </c>
      <c r="G48" s="31">
        <v>10846</v>
      </c>
      <c r="H48" s="71">
        <f t="shared" si="7"/>
        <v>0.79005944582894183</v>
      </c>
      <c r="I48" s="28">
        <f t="shared" si="9"/>
        <v>513869</v>
      </c>
      <c r="J48" s="31">
        <v>11</v>
      </c>
      <c r="K48" s="71">
        <f t="shared" si="10"/>
        <v>0.63269914598949972</v>
      </c>
      <c r="L48" s="65">
        <v>8420</v>
      </c>
      <c r="M48" s="65">
        <v>56695</v>
      </c>
      <c r="N48" s="65">
        <v>165992</v>
      </c>
      <c r="O48" s="65">
        <v>147300</v>
      </c>
      <c r="P48" s="65">
        <v>63401</v>
      </c>
      <c r="Q48" s="65">
        <v>32450</v>
      </c>
      <c r="R48" s="65">
        <v>15381</v>
      </c>
      <c r="S48" s="65">
        <v>10218</v>
      </c>
      <c r="T48" s="65">
        <v>10224</v>
      </c>
      <c r="U48" s="65">
        <v>3788</v>
      </c>
      <c r="V48" s="65">
        <f t="shared" si="11"/>
        <v>237655</v>
      </c>
      <c r="W48" s="66">
        <f t="shared" si="8"/>
        <v>0.29261802976724027</v>
      </c>
      <c r="X48" s="65">
        <v>42</v>
      </c>
      <c r="Y48" s="65">
        <v>6139</v>
      </c>
      <c r="Z48" s="65">
        <v>83743</v>
      </c>
      <c r="AA48" s="65">
        <v>110757</v>
      </c>
      <c r="AB48" s="65">
        <v>36974</v>
      </c>
      <c r="AD48" s="57">
        <v>812168</v>
      </c>
    </row>
    <row r="49" spans="1:30" x14ac:dyDescent="0.45">
      <c r="A49" s="30" t="s">
        <v>53</v>
      </c>
      <c r="B49" s="29">
        <f t="shared" si="12"/>
        <v>3510301</v>
      </c>
      <c r="C49" s="31">
        <f>SUM(一般接種!D48+一般接種!G48+一般接種!J48+一般接種!M48+医療従事者等!C46)</f>
        <v>1106284</v>
      </c>
      <c r="D49" s="31">
        <v>18330</v>
      </c>
      <c r="E49" s="71">
        <f t="shared" si="0"/>
        <v>0.82422943032580409</v>
      </c>
      <c r="F49" s="31">
        <f>SUM(一般接種!E48+一般接種!H48+一般接種!K48+一般接種!N48+医療従事者等!D46)</f>
        <v>1090563</v>
      </c>
      <c r="G49" s="31">
        <v>17131</v>
      </c>
      <c r="H49" s="71">
        <f t="shared" si="7"/>
        <v>0.813227623459713</v>
      </c>
      <c r="I49" s="28">
        <f t="shared" si="9"/>
        <v>908194</v>
      </c>
      <c r="J49" s="31">
        <v>11</v>
      </c>
      <c r="K49" s="71">
        <f t="shared" si="10"/>
        <v>0.68803566761239876</v>
      </c>
      <c r="L49" s="65">
        <v>14909</v>
      </c>
      <c r="M49" s="65">
        <v>66042</v>
      </c>
      <c r="N49" s="65">
        <v>278252</v>
      </c>
      <c r="O49" s="65">
        <v>302694</v>
      </c>
      <c r="P49" s="65">
        <v>132890</v>
      </c>
      <c r="Q49" s="65">
        <v>52063</v>
      </c>
      <c r="R49" s="65">
        <v>25109</v>
      </c>
      <c r="S49" s="65">
        <v>16915</v>
      </c>
      <c r="T49" s="65">
        <v>14427</v>
      </c>
      <c r="U49" s="65">
        <v>4893</v>
      </c>
      <c r="V49" s="65">
        <f t="shared" si="11"/>
        <v>405260</v>
      </c>
      <c r="W49" s="66">
        <f t="shared" si="8"/>
        <v>0.30702329228426511</v>
      </c>
      <c r="X49" s="65">
        <v>97</v>
      </c>
      <c r="Y49" s="65">
        <v>7053</v>
      </c>
      <c r="Z49" s="65">
        <v>145992</v>
      </c>
      <c r="AA49" s="65">
        <v>192211</v>
      </c>
      <c r="AB49" s="65">
        <v>59907</v>
      </c>
      <c r="AD49" s="57">
        <v>1319965</v>
      </c>
    </row>
    <row r="50" spans="1:30" x14ac:dyDescent="0.45">
      <c r="A50" s="30" t="s">
        <v>54</v>
      </c>
      <c r="B50" s="29">
        <f t="shared" si="12"/>
        <v>4622182</v>
      </c>
      <c r="C50" s="31">
        <f>SUM(一般接種!D49+一般接種!G49+一般接種!J49+一般接種!M49+医療従事者等!C47)</f>
        <v>1466988</v>
      </c>
      <c r="D50" s="31">
        <v>22020</v>
      </c>
      <c r="E50" s="71">
        <f t="shared" si="0"/>
        <v>0.82696385372545456</v>
      </c>
      <c r="F50" s="31">
        <f>SUM(一般接種!E49+一般接種!H49+一般接種!K49+一般接種!N49+医療従事者等!D47)</f>
        <v>1450875</v>
      </c>
      <c r="G50" s="31">
        <v>20696</v>
      </c>
      <c r="H50" s="71">
        <f t="shared" si="7"/>
        <v>0.81850002031686298</v>
      </c>
      <c r="I50" s="28">
        <f t="shared" si="9"/>
        <v>1176610</v>
      </c>
      <c r="J50" s="31">
        <v>61</v>
      </c>
      <c r="K50" s="71">
        <f t="shared" si="10"/>
        <v>0.67334604997261516</v>
      </c>
      <c r="L50" s="65">
        <v>21322</v>
      </c>
      <c r="M50" s="65">
        <v>78213</v>
      </c>
      <c r="N50" s="65">
        <v>344541</v>
      </c>
      <c r="O50" s="65">
        <v>429800</v>
      </c>
      <c r="P50" s="65">
        <v>176808</v>
      </c>
      <c r="Q50" s="65">
        <v>66148</v>
      </c>
      <c r="R50" s="65">
        <v>22405</v>
      </c>
      <c r="S50" s="65">
        <v>15353</v>
      </c>
      <c r="T50" s="65">
        <v>15728</v>
      </c>
      <c r="U50" s="65">
        <v>6292</v>
      </c>
      <c r="V50" s="65">
        <f t="shared" si="11"/>
        <v>527709</v>
      </c>
      <c r="W50" s="66">
        <f t="shared" si="8"/>
        <v>0.30201102604736291</v>
      </c>
      <c r="X50" s="65">
        <v>152</v>
      </c>
      <c r="Y50" s="65">
        <v>11124</v>
      </c>
      <c r="Z50" s="65">
        <v>185991</v>
      </c>
      <c r="AA50" s="65">
        <v>251024</v>
      </c>
      <c r="AB50" s="65">
        <v>79418</v>
      </c>
      <c r="AD50" s="57">
        <v>1747317</v>
      </c>
    </row>
    <row r="51" spans="1:30" x14ac:dyDescent="0.45">
      <c r="A51" s="30" t="s">
        <v>55</v>
      </c>
      <c r="B51" s="29">
        <f t="shared" si="12"/>
        <v>2924992</v>
      </c>
      <c r="C51" s="31">
        <f>SUM(一般接種!D50+一般接種!G50+一般接種!J50+一般接種!M50+医療従事者等!C48)</f>
        <v>929860</v>
      </c>
      <c r="D51" s="31">
        <v>15519</v>
      </c>
      <c r="E51" s="71">
        <f t="shared" si="0"/>
        <v>0.80836013600847312</v>
      </c>
      <c r="F51" s="31">
        <f>SUM(一般接種!E50+一般接種!H50+一般接種!K50+一般接種!N50+医療従事者等!D48)</f>
        <v>914768</v>
      </c>
      <c r="G51" s="31">
        <v>14695</v>
      </c>
      <c r="H51" s="71">
        <f t="shared" si="7"/>
        <v>0.79574593362602619</v>
      </c>
      <c r="I51" s="28">
        <f t="shared" si="9"/>
        <v>746443</v>
      </c>
      <c r="J51" s="31">
        <v>118</v>
      </c>
      <c r="K51" s="71">
        <f t="shared" si="10"/>
        <v>0.65981879682363986</v>
      </c>
      <c r="L51" s="65">
        <v>19538</v>
      </c>
      <c r="M51" s="65">
        <v>50912</v>
      </c>
      <c r="N51" s="65">
        <v>216617</v>
      </c>
      <c r="O51" s="65">
        <v>219026</v>
      </c>
      <c r="P51" s="65">
        <v>116395</v>
      </c>
      <c r="Q51" s="65">
        <v>63464</v>
      </c>
      <c r="R51" s="65">
        <v>24947</v>
      </c>
      <c r="S51" s="65">
        <v>17687</v>
      </c>
      <c r="T51" s="65">
        <v>13439</v>
      </c>
      <c r="U51" s="65">
        <v>4418</v>
      </c>
      <c r="V51" s="65">
        <f t="shared" si="11"/>
        <v>333921</v>
      </c>
      <c r="W51" s="66">
        <f t="shared" si="8"/>
        <v>0.2952163634531158</v>
      </c>
      <c r="X51" s="65">
        <v>244</v>
      </c>
      <c r="Y51" s="65">
        <v>8490</v>
      </c>
      <c r="Z51" s="65">
        <v>113486</v>
      </c>
      <c r="AA51" s="65">
        <v>165197</v>
      </c>
      <c r="AB51" s="65">
        <v>46504</v>
      </c>
      <c r="AD51" s="57">
        <v>1131106</v>
      </c>
    </row>
    <row r="52" spans="1:30" x14ac:dyDescent="0.45">
      <c r="A52" s="30" t="s">
        <v>56</v>
      </c>
      <c r="B52" s="29">
        <f t="shared" si="12"/>
        <v>2740582</v>
      </c>
      <c r="C52" s="31">
        <f>SUM(一般接種!D51+一般接種!G51+一般接種!J51+一般接種!M51+医療従事者等!C49)</f>
        <v>876011</v>
      </c>
      <c r="D52" s="31">
        <v>21875</v>
      </c>
      <c r="E52" s="71">
        <f t="shared" si="0"/>
        <v>0.79219432567543757</v>
      </c>
      <c r="F52" s="31">
        <f>SUM(一般接種!E51+一般接種!H51+一般接種!K51+一般接種!N51+医療従事者等!D49)</f>
        <v>863927</v>
      </c>
      <c r="G52" s="31">
        <v>20908</v>
      </c>
      <c r="H52" s="71">
        <f t="shared" si="7"/>
        <v>0.78188352702213892</v>
      </c>
      <c r="I52" s="28">
        <f t="shared" si="9"/>
        <v>695984</v>
      </c>
      <c r="J52" s="31">
        <v>125</v>
      </c>
      <c r="K52" s="71">
        <f t="shared" si="10"/>
        <v>0.64539552398000355</v>
      </c>
      <c r="L52" s="65">
        <v>10947</v>
      </c>
      <c r="M52" s="65">
        <v>46261</v>
      </c>
      <c r="N52" s="65">
        <v>186616</v>
      </c>
      <c r="O52" s="65">
        <v>215484</v>
      </c>
      <c r="P52" s="65">
        <v>122030</v>
      </c>
      <c r="Q52" s="65">
        <v>56996</v>
      </c>
      <c r="R52" s="65">
        <v>24117</v>
      </c>
      <c r="S52" s="65">
        <v>13776</v>
      </c>
      <c r="T52" s="65">
        <v>13271</v>
      </c>
      <c r="U52" s="65">
        <v>6486</v>
      </c>
      <c r="V52" s="65">
        <f t="shared" si="11"/>
        <v>304660</v>
      </c>
      <c r="W52" s="66">
        <f t="shared" si="8"/>
        <v>0.2825661525334125</v>
      </c>
      <c r="X52" s="65">
        <v>156</v>
      </c>
      <c r="Y52" s="65">
        <v>5657</v>
      </c>
      <c r="Z52" s="65">
        <v>93382</v>
      </c>
      <c r="AA52" s="65">
        <v>142707</v>
      </c>
      <c r="AB52" s="65">
        <v>62758</v>
      </c>
      <c r="AD52" s="57">
        <v>1078190</v>
      </c>
    </row>
    <row r="53" spans="1:30" x14ac:dyDescent="0.45">
      <c r="A53" s="30" t="s">
        <v>57</v>
      </c>
      <c r="B53" s="29">
        <f t="shared" si="12"/>
        <v>4162472</v>
      </c>
      <c r="C53" s="31">
        <f>SUM(一般接種!D52+一般接種!G52+一般接種!J52+一般接種!M52+医療従事者等!C50)</f>
        <v>1328093</v>
      </c>
      <c r="D53" s="31">
        <v>20376</v>
      </c>
      <c r="E53" s="71">
        <f t="shared" si="0"/>
        <v>0.81474598161689804</v>
      </c>
      <c r="F53" s="31">
        <f>SUM(一般接種!E52+一般接種!H52+一般接種!K52+一般接種!N52+医療従事者等!D50)</f>
        <v>1304758</v>
      </c>
      <c r="G53" s="31">
        <v>19171</v>
      </c>
      <c r="H53" s="71">
        <f t="shared" si="7"/>
        <v>0.80095834363927598</v>
      </c>
      <c r="I53" s="28">
        <f t="shared" si="9"/>
        <v>1066265</v>
      </c>
      <c r="J53" s="31">
        <v>67</v>
      </c>
      <c r="K53" s="71">
        <f t="shared" si="10"/>
        <v>0.6642725728181047</v>
      </c>
      <c r="L53" s="65">
        <v>17330</v>
      </c>
      <c r="M53" s="65">
        <v>70770</v>
      </c>
      <c r="N53" s="65">
        <v>342543</v>
      </c>
      <c r="O53" s="65">
        <v>302193</v>
      </c>
      <c r="P53" s="65">
        <v>172216</v>
      </c>
      <c r="Q53" s="65">
        <v>82529</v>
      </c>
      <c r="R53" s="65">
        <v>34350</v>
      </c>
      <c r="S53" s="65">
        <v>19390</v>
      </c>
      <c r="T53" s="65">
        <v>18874</v>
      </c>
      <c r="U53" s="65">
        <v>6070</v>
      </c>
      <c r="V53" s="65">
        <f t="shared" si="11"/>
        <v>463356</v>
      </c>
      <c r="W53" s="66">
        <f t="shared" si="8"/>
        <v>0.28868435529864594</v>
      </c>
      <c r="X53" s="65">
        <v>102</v>
      </c>
      <c r="Y53" s="65">
        <v>6583</v>
      </c>
      <c r="Z53" s="65">
        <v>170180</v>
      </c>
      <c r="AA53" s="65">
        <v>217689</v>
      </c>
      <c r="AB53" s="65">
        <v>68802</v>
      </c>
      <c r="AD53" s="57">
        <v>1605061</v>
      </c>
    </row>
    <row r="54" spans="1:30" x14ac:dyDescent="0.45">
      <c r="A54" s="30" t="s">
        <v>58</v>
      </c>
      <c r="B54" s="29">
        <f t="shared" si="12"/>
        <v>3069367</v>
      </c>
      <c r="C54" s="31">
        <f>SUM(一般接種!D53+一般接種!G53+一般接種!J53+一般接種!M53+医療従事者等!C51)</f>
        <v>1063004</v>
      </c>
      <c r="D54" s="31">
        <v>12966</v>
      </c>
      <c r="E54" s="71">
        <f t="shared" si="0"/>
        <v>0.70694586202531984</v>
      </c>
      <c r="F54" s="31">
        <f>SUM(一般接種!E53+一般接種!H53+一般接種!K53+一般接種!N53+医療従事者等!D51)</f>
        <v>1042238</v>
      </c>
      <c r="G54" s="31">
        <v>12085</v>
      </c>
      <c r="H54" s="71">
        <f t="shared" si="7"/>
        <v>0.69355813847019754</v>
      </c>
      <c r="I54" s="28">
        <f t="shared" si="9"/>
        <v>719492</v>
      </c>
      <c r="J54" s="31">
        <v>87</v>
      </c>
      <c r="K54" s="71">
        <f t="shared" si="10"/>
        <v>0.48434474549523471</v>
      </c>
      <c r="L54" s="65">
        <v>17380</v>
      </c>
      <c r="M54" s="65">
        <v>59013</v>
      </c>
      <c r="N54" s="65">
        <v>211471</v>
      </c>
      <c r="O54" s="65">
        <v>191555</v>
      </c>
      <c r="P54" s="65">
        <v>118258</v>
      </c>
      <c r="Q54" s="65">
        <v>58837</v>
      </c>
      <c r="R54" s="65">
        <v>25288</v>
      </c>
      <c r="S54" s="65">
        <v>16387</v>
      </c>
      <c r="T54" s="65">
        <v>15568</v>
      </c>
      <c r="U54" s="65">
        <v>5735</v>
      </c>
      <c r="V54" s="65">
        <f t="shared" si="11"/>
        <v>244633</v>
      </c>
      <c r="W54" s="66">
        <f t="shared" si="8"/>
        <v>0.16470097945487694</v>
      </c>
      <c r="X54" s="65">
        <v>14</v>
      </c>
      <c r="Y54" s="65">
        <v>6866</v>
      </c>
      <c r="Z54" s="65">
        <v>100843</v>
      </c>
      <c r="AA54" s="65">
        <v>104376</v>
      </c>
      <c r="AB54" s="65">
        <v>32534</v>
      </c>
      <c r="AD54" s="57">
        <v>1485316</v>
      </c>
    </row>
    <row r="55" spans="1:30" x14ac:dyDescent="0.45">
      <c r="A55" s="21"/>
      <c r="B55" s="22"/>
      <c r="C55" s="21"/>
      <c r="D55" s="21"/>
      <c r="E55" s="70"/>
      <c r="F55" s="21"/>
      <c r="G55" s="21"/>
      <c r="H55" s="70"/>
      <c r="I55" s="21"/>
      <c r="J55" s="21"/>
      <c r="K55" s="70"/>
      <c r="L55" s="21"/>
      <c r="M55" s="21"/>
      <c r="N55" s="21"/>
      <c r="O55" s="21"/>
      <c r="P55" s="21"/>
      <c r="Q55" s="21"/>
      <c r="R55" s="21"/>
    </row>
    <row r="56" spans="1:30" x14ac:dyDescent="0.45">
      <c r="A56" s="130" t="s">
        <v>109</v>
      </c>
      <c r="B56" s="130"/>
      <c r="C56" s="130"/>
      <c r="D56" s="130"/>
      <c r="E56" s="130"/>
      <c r="F56" s="130"/>
      <c r="G56" s="130"/>
      <c r="H56" s="130"/>
      <c r="I56" s="130"/>
      <c r="J56" s="130"/>
      <c r="K56" s="130"/>
      <c r="L56" s="130"/>
      <c r="M56" s="21"/>
      <c r="N56" s="21"/>
      <c r="O56" s="21"/>
      <c r="P56" s="21"/>
      <c r="Q56" s="21"/>
      <c r="R56" s="21"/>
    </row>
    <row r="57" spans="1:30" x14ac:dyDescent="0.45">
      <c r="A57" s="21" t="s">
        <v>110</v>
      </c>
      <c r="B57" s="21"/>
      <c r="C57" s="21"/>
      <c r="D57" s="21"/>
      <c r="E57" s="70"/>
      <c r="F57" s="21"/>
      <c r="G57" s="21"/>
      <c r="H57" s="70"/>
      <c r="I57" s="21"/>
      <c r="J57" s="21"/>
      <c r="K57" s="70"/>
      <c r="L57" s="21"/>
      <c r="M57" s="21"/>
      <c r="N57" s="21"/>
      <c r="O57" s="21"/>
      <c r="P57" s="21"/>
      <c r="Q57" s="21"/>
      <c r="R57" s="21"/>
    </row>
    <row r="58" spans="1:30" x14ac:dyDescent="0.45">
      <c r="A58" s="21" t="s">
        <v>111</v>
      </c>
      <c r="B58" s="21"/>
      <c r="C58" s="21"/>
      <c r="D58" s="21"/>
      <c r="E58" s="70"/>
      <c r="F58" s="21"/>
      <c r="G58" s="21"/>
      <c r="H58" s="70"/>
      <c r="I58" s="21"/>
      <c r="J58" s="21"/>
      <c r="K58" s="70"/>
      <c r="L58" s="21"/>
      <c r="M58" s="21"/>
      <c r="N58" s="21"/>
      <c r="O58" s="21"/>
      <c r="P58" s="21"/>
      <c r="Q58" s="21"/>
      <c r="R58" s="21"/>
    </row>
    <row r="59" spans="1:30" x14ac:dyDescent="0.45">
      <c r="A59" s="23" t="s">
        <v>112</v>
      </c>
      <c r="B59" s="21"/>
      <c r="C59" s="21"/>
      <c r="D59" s="21"/>
      <c r="E59" s="70"/>
      <c r="F59" s="21"/>
      <c r="G59" s="21"/>
      <c r="H59" s="70"/>
      <c r="I59" s="21"/>
      <c r="J59" s="21"/>
      <c r="K59" s="70"/>
      <c r="L59" s="21"/>
      <c r="M59" s="21"/>
      <c r="N59" s="21"/>
      <c r="O59" s="21"/>
      <c r="P59" s="21"/>
      <c r="Q59" s="21"/>
      <c r="R59" s="21"/>
    </row>
    <row r="60" spans="1:30" x14ac:dyDescent="0.45">
      <c r="A60" s="130" t="s">
        <v>113</v>
      </c>
      <c r="B60" s="130"/>
      <c r="C60" s="130"/>
      <c r="D60" s="130"/>
      <c r="E60" s="130"/>
      <c r="F60" s="130"/>
      <c r="G60" s="130"/>
      <c r="H60" s="130"/>
      <c r="I60" s="130"/>
      <c r="J60" s="130"/>
      <c r="K60" s="130"/>
      <c r="L60" s="130"/>
      <c r="M60" s="130"/>
      <c r="N60" s="130"/>
      <c r="O60" s="48"/>
      <c r="P60" s="48"/>
      <c r="Q60" s="48"/>
      <c r="R60" s="48"/>
    </row>
    <row r="61" spans="1:30" x14ac:dyDescent="0.45">
      <c r="A61" s="75" t="s">
        <v>148</v>
      </c>
      <c r="B61" s="55"/>
      <c r="C61" s="55"/>
      <c r="D61" s="55"/>
      <c r="E61" s="72"/>
      <c r="F61" s="55"/>
      <c r="G61" s="55"/>
      <c r="H61" s="72"/>
      <c r="I61" s="55"/>
      <c r="J61" s="55"/>
      <c r="K61" s="72"/>
      <c r="L61" s="55"/>
      <c r="M61" s="55"/>
      <c r="N61" s="55"/>
      <c r="O61" s="55"/>
      <c r="P61" s="55"/>
      <c r="Q61" s="55"/>
      <c r="R61" s="55"/>
    </row>
    <row r="62" spans="1:30" x14ac:dyDescent="0.45">
      <c r="A62" s="23" t="s">
        <v>149</v>
      </c>
      <c r="B62" s="23"/>
      <c r="C62" s="23"/>
      <c r="D62" s="23"/>
      <c r="E62" s="69"/>
      <c r="F62" s="23"/>
      <c r="G62" s="23"/>
      <c r="H62" s="69"/>
      <c r="I62" s="23"/>
      <c r="J62" s="23"/>
      <c r="K62" s="69"/>
      <c r="L62" s="21"/>
      <c r="M62" s="21"/>
      <c r="N62" s="21"/>
      <c r="O62" s="21"/>
      <c r="P62" s="21"/>
      <c r="Q62" s="21"/>
      <c r="R62" s="21"/>
    </row>
  </sheetData>
  <mergeCells count="12">
    <mergeCell ref="Y2:AB2"/>
    <mergeCell ref="A56:L56"/>
    <mergeCell ref="A60:N60"/>
    <mergeCell ref="A3:A6"/>
    <mergeCell ref="B4:B6"/>
    <mergeCell ref="C4:E5"/>
    <mergeCell ref="F4:H5"/>
    <mergeCell ref="I5:K5"/>
    <mergeCell ref="I4:U4"/>
    <mergeCell ref="L6:U6"/>
    <mergeCell ref="B3:AB3"/>
    <mergeCell ref="V4:AB4"/>
  </mergeCells>
  <phoneticPr fontId="2"/>
  <pageMargins left="0.7" right="0.7" top="0.75" bottom="0.75" header="0.3" footer="0.3"/>
  <pageSetup paperSize="9" scale="21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61"/>
  <sheetViews>
    <sheetView zoomScaleNormal="100" workbookViewId="0">
      <selection activeCell="B6" sqref="B6"/>
    </sheetView>
  </sheetViews>
  <sheetFormatPr defaultRowHeight="18" x14ac:dyDescent="0.45"/>
  <cols>
    <col min="1" max="1" width="13.59765625" customWidth="1"/>
    <col min="2" max="2" width="12.5" style="26" bestFit="1" customWidth="1"/>
    <col min="3" max="3" width="12.5" bestFit="1" customWidth="1"/>
    <col min="4" max="8" width="11.3984375" bestFit="1" customWidth="1"/>
    <col min="9" max="9" width="8.69921875" bestFit="1" customWidth="1"/>
    <col min="10" max="11" width="9" bestFit="1" customWidth="1"/>
    <col min="12" max="13" width="9" customWidth="1"/>
    <col min="14" max="14" width="8.59765625" bestFit="1" customWidth="1"/>
    <col min="15" max="15" width="1.69921875" customWidth="1"/>
    <col min="16" max="16" width="12.59765625" customWidth="1"/>
    <col min="18" max="18" width="12.19921875" customWidth="1"/>
    <col min="19" max="19" width="9.19921875" bestFit="1" customWidth="1"/>
    <col min="20" max="20" width="12.5" bestFit="1" customWidth="1"/>
    <col min="22" max="22" width="12.5" bestFit="1" customWidth="1"/>
  </cols>
  <sheetData>
    <row r="1" spans="1:23" x14ac:dyDescent="0.45">
      <c r="A1" s="21" t="s">
        <v>114</v>
      </c>
      <c r="B1" s="22"/>
      <c r="C1" s="23"/>
      <c r="D1" s="23"/>
    </row>
    <row r="2" spans="1:23" x14ac:dyDescent="0.45">
      <c r="B2"/>
      <c r="T2" s="153"/>
      <c r="U2" s="153"/>
      <c r="V2" s="168">
        <f>'進捗状況 (都道府県別)'!H3</f>
        <v>44830</v>
      </c>
      <c r="W2" s="168"/>
    </row>
    <row r="3" spans="1:23" ht="37.5" customHeight="1" x14ac:dyDescent="0.45">
      <c r="A3" s="154" t="s">
        <v>2</v>
      </c>
      <c r="B3" s="167" t="str">
        <f>_xlfn.CONCAT("接種回数
（",TEXT('進捗状況 (都道府県別)'!H3-1,"m月d日"),"まで）")</f>
        <v>接種回数
（9月25日まで）</v>
      </c>
      <c r="C3" s="167"/>
      <c r="D3" s="167"/>
      <c r="E3" s="167"/>
      <c r="F3" s="167"/>
      <c r="G3" s="167"/>
      <c r="H3" s="167"/>
      <c r="I3" s="167"/>
      <c r="J3" s="167"/>
      <c r="K3" s="167"/>
      <c r="L3" s="167"/>
      <c r="M3" s="167"/>
      <c r="N3" s="167"/>
      <c r="O3" s="21"/>
      <c r="P3" s="150" t="str">
        <f>_xlfn.CONCAT("接種回数
（",TEXT('進捗状況 (都道府県別)'!H3-1,"m月d日"),"まで）","※4")</f>
        <v>接種回数
（9月25日まで）※4</v>
      </c>
      <c r="Q3" s="151"/>
      <c r="R3" s="151"/>
      <c r="S3" s="151"/>
      <c r="T3" s="151"/>
      <c r="U3" s="151"/>
      <c r="V3" s="151"/>
      <c r="W3" s="152"/>
    </row>
    <row r="4" spans="1:23" ht="18.75" customHeight="1" x14ac:dyDescent="0.45">
      <c r="A4" s="155"/>
      <c r="B4" s="157" t="s">
        <v>11</v>
      </c>
      <c r="C4" s="158" t="s">
        <v>115</v>
      </c>
      <c r="D4" s="158"/>
      <c r="E4" s="158"/>
      <c r="F4" s="159" t="s">
        <v>143</v>
      </c>
      <c r="G4" s="160"/>
      <c r="H4" s="161"/>
      <c r="I4" s="159" t="s">
        <v>116</v>
      </c>
      <c r="J4" s="160"/>
      <c r="K4" s="161"/>
      <c r="L4" s="164" t="s">
        <v>117</v>
      </c>
      <c r="M4" s="165"/>
      <c r="N4" s="166"/>
      <c r="P4" s="129" t="s">
        <v>118</v>
      </c>
      <c r="Q4" s="129"/>
      <c r="R4" s="162" t="s">
        <v>144</v>
      </c>
      <c r="S4" s="162"/>
      <c r="T4" s="163" t="s">
        <v>116</v>
      </c>
      <c r="U4" s="163"/>
      <c r="V4" s="149" t="s">
        <v>119</v>
      </c>
      <c r="W4" s="149"/>
    </row>
    <row r="5" spans="1:23" ht="36" x14ac:dyDescent="0.45">
      <c r="A5" s="156"/>
      <c r="B5" s="157"/>
      <c r="C5" s="33" t="s">
        <v>120</v>
      </c>
      <c r="D5" s="33" t="s">
        <v>91</v>
      </c>
      <c r="E5" s="33" t="s">
        <v>92</v>
      </c>
      <c r="F5" s="33" t="s">
        <v>120</v>
      </c>
      <c r="G5" s="33" t="s">
        <v>91</v>
      </c>
      <c r="H5" s="33" t="s">
        <v>92</v>
      </c>
      <c r="I5" s="33" t="s">
        <v>120</v>
      </c>
      <c r="J5" s="33" t="s">
        <v>91</v>
      </c>
      <c r="K5" s="33" t="s">
        <v>92</v>
      </c>
      <c r="L5" s="53" t="s">
        <v>120</v>
      </c>
      <c r="M5" s="53" t="s">
        <v>91</v>
      </c>
      <c r="N5" s="53" t="s">
        <v>92</v>
      </c>
      <c r="P5" s="34" t="s">
        <v>121</v>
      </c>
      <c r="Q5" s="34" t="s">
        <v>122</v>
      </c>
      <c r="R5" s="34" t="s">
        <v>123</v>
      </c>
      <c r="S5" s="34" t="s">
        <v>124</v>
      </c>
      <c r="T5" s="34" t="s">
        <v>123</v>
      </c>
      <c r="U5" s="34" t="s">
        <v>122</v>
      </c>
      <c r="V5" s="34" t="s">
        <v>125</v>
      </c>
      <c r="W5" s="34" t="s">
        <v>122</v>
      </c>
    </row>
    <row r="6" spans="1:23" x14ac:dyDescent="0.45">
      <c r="A6" s="27" t="s">
        <v>126</v>
      </c>
      <c r="B6" s="35">
        <f>SUM(B7:B53)</f>
        <v>194718888</v>
      </c>
      <c r="C6" s="35">
        <f>SUM(C7:C53)</f>
        <v>162157760</v>
      </c>
      <c r="D6" s="35">
        <f>SUM(D7:D53)</f>
        <v>81337126</v>
      </c>
      <c r="E6" s="36">
        <f>SUM(E7:E53)</f>
        <v>80820634</v>
      </c>
      <c r="F6" s="36">
        <f t="shared" ref="F6:T6" si="0">SUM(F7:F53)</f>
        <v>32383400</v>
      </c>
      <c r="G6" s="36">
        <f>SUM(G7:G53)</f>
        <v>16242600</v>
      </c>
      <c r="H6" s="36">
        <f t="shared" ref="H6:N6" si="1">SUM(H7:H53)</f>
        <v>16140800</v>
      </c>
      <c r="I6" s="36">
        <f>SUM(I7:I53)</f>
        <v>117800</v>
      </c>
      <c r="J6" s="36">
        <f t="shared" si="1"/>
        <v>58700</v>
      </c>
      <c r="K6" s="36">
        <f t="shared" si="1"/>
        <v>59100</v>
      </c>
      <c r="L6" s="54">
        <f>SUM(L7:L53)</f>
        <v>59928</v>
      </c>
      <c r="M6" s="54">
        <f t="shared" si="1"/>
        <v>33432</v>
      </c>
      <c r="N6" s="54">
        <f t="shared" si="1"/>
        <v>26496</v>
      </c>
      <c r="O6" s="37"/>
      <c r="P6" s="36">
        <f>SUM(P7:P53)</f>
        <v>212178690</v>
      </c>
      <c r="Q6" s="38">
        <f>C6/P6</f>
        <v>0.76425092453912313</v>
      </c>
      <c r="R6" s="36">
        <f t="shared" si="0"/>
        <v>212178690</v>
      </c>
      <c r="S6" s="39">
        <f>F6/R6</f>
        <v>0.1526232441156084</v>
      </c>
      <c r="T6" s="36">
        <f t="shared" si="0"/>
        <v>212178690</v>
      </c>
      <c r="U6" s="39">
        <f>I6/T6</f>
        <v>5.5519241823955077E-4</v>
      </c>
      <c r="V6" s="36">
        <f t="shared" ref="V6" si="2">SUM(V7:V53)</f>
        <v>212178690</v>
      </c>
      <c r="W6" s="39">
        <f>L6/V6</f>
        <v>2.8244118200560105E-4</v>
      </c>
    </row>
    <row r="7" spans="1:23" x14ac:dyDescent="0.45">
      <c r="A7" s="40" t="s">
        <v>12</v>
      </c>
      <c r="B7" s="35">
        <v>7988980</v>
      </c>
      <c r="C7" s="35">
        <v>6486393</v>
      </c>
      <c r="D7" s="35">
        <v>3254127</v>
      </c>
      <c r="E7" s="36">
        <v>3232266</v>
      </c>
      <c r="F7" s="41">
        <v>1498962</v>
      </c>
      <c r="G7" s="36">
        <v>751490</v>
      </c>
      <c r="H7" s="36">
        <v>747472</v>
      </c>
      <c r="I7" s="36">
        <v>871</v>
      </c>
      <c r="J7" s="36">
        <v>428</v>
      </c>
      <c r="K7" s="36">
        <v>443</v>
      </c>
      <c r="L7" s="54">
        <v>2754</v>
      </c>
      <c r="M7" s="54">
        <v>1478</v>
      </c>
      <c r="N7" s="54">
        <v>1276</v>
      </c>
      <c r="O7" s="37"/>
      <c r="P7" s="36">
        <v>8972400</v>
      </c>
      <c r="Q7" s="38">
        <v>0.72292731041861713</v>
      </c>
      <c r="R7" s="42">
        <v>8972400</v>
      </c>
      <c r="S7" s="38">
        <v>0.16706366189648256</v>
      </c>
      <c r="T7" s="36">
        <v>8972400</v>
      </c>
      <c r="U7" s="39">
        <v>9.7075475903883021E-5</v>
      </c>
      <c r="V7" s="36">
        <v>8972400</v>
      </c>
      <c r="W7" s="39">
        <v>3.0694128661227767E-4</v>
      </c>
    </row>
    <row r="8" spans="1:23" x14ac:dyDescent="0.45">
      <c r="A8" s="40" t="s">
        <v>13</v>
      </c>
      <c r="B8" s="35">
        <v>2057029</v>
      </c>
      <c r="C8" s="35">
        <v>1865283</v>
      </c>
      <c r="D8" s="35">
        <v>935069</v>
      </c>
      <c r="E8" s="36">
        <v>930214</v>
      </c>
      <c r="F8" s="41">
        <v>188735</v>
      </c>
      <c r="G8" s="36">
        <v>94827</v>
      </c>
      <c r="H8" s="36">
        <v>93908</v>
      </c>
      <c r="I8" s="36">
        <v>2428</v>
      </c>
      <c r="J8" s="36">
        <v>1217</v>
      </c>
      <c r="K8" s="36">
        <v>1211</v>
      </c>
      <c r="L8" s="54">
        <v>583</v>
      </c>
      <c r="M8" s="54">
        <v>350</v>
      </c>
      <c r="N8" s="54">
        <v>233</v>
      </c>
      <c r="O8" s="37"/>
      <c r="P8" s="36">
        <v>2115155</v>
      </c>
      <c r="Q8" s="38">
        <v>0.88186586798603417</v>
      </c>
      <c r="R8" s="42">
        <v>2115155</v>
      </c>
      <c r="S8" s="38">
        <v>8.9229867314688516E-2</v>
      </c>
      <c r="T8" s="36">
        <v>2115155</v>
      </c>
      <c r="U8" s="39">
        <v>1.147906418205758E-3</v>
      </c>
      <c r="V8" s="36">
        <v>2115155</v>
      </c>
      <c r="W8" s="39">
        <v>2.7562991837477629E-4</v>
      </c>
    </row>
    <row r="9" spans="1:23" x14ac:dyDescent="0.45">
      <c r="A9" s="40" t="s">
        <v>14</v>
      </c>
      <c r="B9" s="35">
        <v>1977755</v>
      </c>
      <c r="C9" s="35">
        <v>1732350</v>
      </c>
      <c r="D9" s="35">
        <v>868823</v>
      </c>
      <c r="E9" s="36">
        <v>863527</v>
      </c>
      <c r="F9" s="41">
        <v>245013</v>
      </c>
      <c r="G9" s="36">
        <v>122981</v>
      </c>
      <c r="H9" s="36">
        <v>122032</v>
      </c>
      <c r="I9" s="36">
        <v>99</v>
      </c>
      <c r="J9" s="36">
        <v>50</v>
      </c>
      <c r="K9" s="36">
        <v>49</v>
      </c>
      <c r="L9" s="54">
        <v>293</v>
      </c>
      <c r="M9" s="54">
        <v>170</v>
      </c>
      <c r="N9" s="54">
        <v>123</v>
      </c>
      <c r="O9" s="37"/>
      <c r="P9" s="36">
        <v>2109485</v>
      </c>
      <c r="Q9" s="38">
        <v>0.82121939715143744</v>
      </c>
      <c r="R9" s="42">
        <v>2109485</v>
      </c>
      <c r="S9" s="38">
        <v>0.11614825419474421</v>
      </c>
      <c r="T9" s="36">
        <v>2109485</v>
      </c>
      <c r="U9" s="39">
        <v>4.693088597453881E-5</v>
      </c>
      <c r="V9" s="36">
        <v>2109485</v>
      </c>
      <c r="W9" s="39">
        <v>1.3889646051050376E-4</v>
      </c>
    </row>
    <row r="10" spans="1:23" x14ac:dyDescent="0.45">
      <c r="A10" s="40" t="s">
        <v>15</v>
      </c>
      <c r="B10" s="35">
        <v>3575472</v>
      </c>
      <c r="C10" s="35">
        <v>2832495</v>
      </c>
      <c r="D10" s="35">
        <v>1420705</v>
      </c>
      <c r="E10" s="36">
        <v>1411790</v>
      </c>
      <c r="F10" s="41">
        <v>741948</v>
      </c>
      <c r="G10" s="36">
        <v>371881</v>
      </c>
      <c r="H10" s="36">
        <v>370067</v>
      </c>
      <c r="I10" s="36">
        <v>56</v>
      </c>
      <c r="J10" s="36">
        <v>20</v>
      </c>
      <c r="K10" s="36">
        <v>36</v>
      </c>
      <c r="L10" s="54">
        <v>973</v>
      </c>
      <c r="M10" s="54">
        <v>548</v>
      </c>
      <c r="N10" s="54">
        <v>425</v>
      </c>
      <c r="O10" s="37"/>
      <c r="P10" s="36">
        <v>4039105</v>
      </c>
      <c r="Q10" s="38">
        <v>0.70126797892107284</v>
      </c>
      <c r="R10" s="42">
        <v>4039105</v>
      </c>
      <c r="S10" s="38">
        <v>0.18369118901340767</v>
      </c>
      <c r="T10" s="36">
        <v>4039105</v>
      </c>
      <c r="U10" s="39">
        <v>1.3864457596422969E-5</v>
      </c>
      <c r="V10" s="36">
        <v>4039105</v>
      </c>
      <c r="W10" s="39">
        <v>2.4089495073784911E-4</v>
      </c>
    </row>
    <row r="11" spans="1:23" x14ac:dyDescent="0.45">
      <c r="A11" s="40" t="s">
        <v>16</v>
      </c>
      <c r="B11" s="35">
        <v>1599407</v>
      </c>
      <c r="C11" s="35">
        <v>1502652</v>
      </c>
      <c r="D11" s="35">
        <v>752903</v>
      </c>
      <c r="E11" s="36">
        <v>749749</v>
      </c>
      <c r="F11" s="41">
        <v>96298</v>
      </c>
      <c r="G11" s="36">
        <v>48454</v>
      </c>
      <c r="H11" s="36">
        <v>47844</v>
      </c>
      <c r="I11" s="36">
        <v>67</v>
      </c>
      <c r="J11" s="36">
        <v>34</v>
      </c>
      <c r="K11" s="36">
        <v>33</v>
      </c>
      <c r="L11" s="54">
        <v>390</v>
      </c>
      <c r="M11" s="54">
        <v>214</v>
      </c>
      <c r="N11" s="54">
        <v>176</v>
      </c>
      <c r="O11" s="37"/>
      <c r="P11" s="36">
        <v>1614045</v>
      </c>
      <c r="Q11" s="38">
        <v>0.93098519558004889</v>
      </c>
      <c r="R11" s="42">
        <v>1614045</v>
      </c>
      <c r="S11" s="38">
        <v>5.9662524898624267E-2</v>
      </c>
      <c r="T11" s="36">
        <v>1614045</v>
      </c>
      <c r="U11" s="39">
        <v>4.1510614635899245E-5</v>
      </c>
      <c r="V11" s="36">
        <v>1614045</v>
      </c>
      <c r="W11" s="39">
        <v>2.416289508656822E-4</v>
      </c>
    </row>
    <row r="12" spans="1:23" x14ac:dyDescent="0.45">
      <c r="A12" s="40" t="s">
        <v>17</v>
      </c>
      <c r="B12" s="35">
        <v>1750994</v>
      </c>
      <c r="C12" s="35">
        <v>1672262</v>
      </c>
      <c r="D12" s="35">
        <v>838401</v>
      </c>
      <c r="E12" s="36">
        <v>833861</v>
      </c>
      <c r="F12" s="41">
        <v>78143</v>
      </c>
      <c r="G12" s="36">
        <v>39137</v>
      </c>
      <c r="H12" s="36">
        <v>39006</v>
      </c>
      <c r="I12" s="36">
        <v>161</v>
      </c>
      <c r="J12" s="36">
        <v>80</v>
      </c>
      <c r="K12" s="36">
        <v>81</v>
      </c>
      <c r="L12" s="54">
        <v>428</v>
      </c>
      <c r="M12" s="54">
        <v>251</v>
      </c>
      <c r="N12" s="54">
        <v>177</v>
      </c>
      <c r="O12" s="37"/>
      <c r="P12" s="36">
        <v>1801585</v>
      </c>
      <c r="Q12" s="38">
        <v>0.92821709772228345</v>
      </c>
      <c r="R12" s="42">
        <v>1801585</v>
      </c>
      <c r="S12" s="38">
        <v>4.3374584046825433E-2</v>
      </c>
      <c r="T12" s="36">
        <v>1801585</v>
      </c>
      <c r="U12" s="39">
        <v>8.9365752934221816E-5</v>
      </c>
      <c r="V12" s="36">
        <v>1801585</v>
      </c>
      <c r="W12" s="39">
        <v>2.3756858544004308E-4</v>
      </c>
    </row>
    <row r="13" spans="1:23" x14ac:dyDescent="0.45">
      <c r="A13" s="40" t="s">
        <v>18</v>
      </c>
      <c r="B13" s="35">
        <v>2986984</v>
      </c>
      <c r="C13" s="35">
        <v>2777355</v>
      </c>
      <c r="D13" s="35">
        <v>1393360</v>
      </c>
      <c r="E13" s="36">
        <v>1383995</v>
      </c>
      <c r="F13" s="41">
        <v>208333</v>
      </c>
      <c r="G13" s="36">
        <v>104654</v>
      </c>
      <c r="H13" s="36">
        <v>103679</v>
      </c>
      <c r="I13" s="36">
        <v>254</v>
      </c>
      <c r="J13" s="36">
        <v>126</v>
      </c>
      <c r="K13" s="36">
        <v>128</v>
      </c>
      <c r="L13" s="54">
        <v>1042</v>
      </c>
      <c r="M13" s="54">
        <v>652</v>
      </c>
      <c r="N13" s="54">
        <v>390</v>
      </c>
      <c r="O13" s="37"/>
      <c r="P13" s="36">
        <v>3100540</v>
      </c>
      <c r="Q13" s="38">
        <v>0.89576493127003687</v>
      </c>
      <c r="R13" s="42">
        <v>3100540</v>
      </c>
      <c r="S13" s="38">
        <v>6.7192489050294471E-2</v>
      </c>
      <c r="T13" s="36">
        <v>3100540</v>
      </c>
      <c r="U13" s="39">
        <v>8.1921213724060968E-5</v>
      </c>
      <c r="V13" s="36">
        <v>3100540</v>
      </c>
      <c r="W13" s="39">
        <v>3.3607049094673829E-4</v>
      </c>
    </row>
    <row r="14" spans="1:23" x14ac:dyDescent="0.45">
      <c r="A14" s="40" t="s">
        <v>19</v>
      </c>
      <c r="B14" s="35">
        <v>4671525</v>
      </c>
      <c r="C14" s="35">
        <v>3798048</v>
      </c>
      <c r="D14" s="35">
        <v>1904568</v>
      </c>
      <c r="E14" s="36">
        <v>1893480</v>
      </c>
      <c r="F14" s="41">
        <v>871674</v>
      </c>
      <c r="G14" s="36">
        <v>437265</v>
      </c>
      <c r="H14" s="36">
        <v>434409</v>
      </c>
      <c r="I14" s="36">
        <v>370</v>
      </c>
      <c r="J14" s="36">
        <v>176</v>
      </c>
      <c r="K14" s="36">
        <v>194</v>
      </c>
      <c r="L14" s="54">
        <v>1433</v>
      </c>
      <c r="M14" s="54">
        <v>746</v>
      </c>
      <c r="N14" s="54">
        <v>687</v>
      </c>
      <c r="O14" s="37"/>
      <c r="P14" s="36">
        <v>4965955</v>
      </c>
      <c r="Q14" s="38">
        <v>0.76481724059118539</v>
      </c>
      <c r="R14" s="42">
        <v>4965955</v>
      </c>
      <c r="S14" s="38">
        <v>0.17552998365873232</v>
      </c>
      <c r="T14" s="36">
        <v>4965955</v>
      </c>
      <c r="U14" s="39">
        <v>7.4507320344223814E-5</v>
      </c>
      <c r="V14" s="36">
        <v>4965955</v>
      </c>
      <c r="W14" s="39">
        <v>2.8856483798181821E-4</v>
      </c>
    </row>
    <row r="15" spans="1:23" x14ac:dyDescent="0.45">
      <c r="A15" s="43" t="s">
        <v>20</v>
      </c>
      <c r="B15" s="35">
        <v>3105309</v>
      </c>
      <c r="C15" s="35">
        <v>2720243</v>
      </c>
      <c r="D15" s="35">
        <v>1363998</v>
      </c>
      <c r="E15" s="36">
        <v>1356245</v>
      </c>
      <c r="F15" s="41">
        <v>382877</v>
      </c>
      <c r="G15" s="36">
        <v>192499</v>
      </c>
      <c r="H15" s="36">
        <v>190378</v>
      </c>
      <c r="I15" s="36">
        <v>837</v>
      </c>
      <c r="J15" s="36">
        <v>412</v>
      </c>
      <c r="K15" s="36">
        <v>425</v>
      </c>
      <c r="L15" s="54">
        <v>1352</v>
      </c>
      <c r="M15" s="54">
        <v>768</v>
      </c>
      <c r="N15" s="54">
        <v>584</v>
      </c>
      <c r="O15" s="37"/>
      <c r="P15" s="36">
        <v>3257980</v>
      </c>
      <c r="Q15" s="38">
        <v>0.83494772834701259</v>
      </c>
      <c r="R15" s="42">
        <v>3257980</v>
      </c>
      <c r="S15" s="38">
        <v>0.11751975150246471</v>
      </c>
      <c r="T15" s="36">
        <v>3257980</v>
      </c>
      <c r="U15" s="39">
        <v>2.569076544361844E-4</v>
      </c>
      <c r="V15" s="36">
        <v>3257980</v>
      </c>
      <c r="W15" s="39">
        <v>4.1498106188497168E-4</v>
      </c>
    </row>
    <row r="16" spans="1:23" x14ac:dyDescent="0.45">
      <c r="A16" s="40" t="s">
        <v>21</v>
      </c>
      <c r="B16" s="35">
        <v>3023919</v>
      </c>
      <c r="C16" s="35">
        <v>2171473</v>
      </c>
      <c r="D16" s="35">
        <v>1089484</v>
      </c>
      <c r="E16" s="36">
        <v>1081989</v>
      </c>
      <c r="F16" s="41">
        <v>851631</v>
      </c>
      <c r="G16" s="36">
        <v>427036</v>
      </c>
      <c r="H16" s="36">
        <v>424595</v>
      </c>
      <c r="I16" s="36">
        <v>226</v>
      </c>
      <c r="J16" s="36">
        <v>94</v>
      </c>
      <c r="K16" s="36">
        <v>132</v>
      </c>
      <c r="L16" s="54">
        <v>589</v>
      </c>
      <c r="M16" s="54">
        <v>346</v>
      </c>
      <c r="N16" s="54">
        <v>243</v>
      </c>
      <c r="O16" s="37"/>
      <c r="P16" s="36">
        <v>3398345</v>
      </c>
      <c r="Q16" s="38">
        <v>0.63897956211038021</v>
      </c>
      <c r="R16" s="42">
        <v>3398345</v>
      </c>
      <c r="S16" s="38">
        <v>0.25060168994025034</v>
      </c>
      <c r="T16" s="36">
        <v>3398345</v>
      </c>
      <c r="U16" s="39">
        <v>6.6502959528829474E-5</v>
      </c>
      <c r="V16" s="36">
        <v>3398345</v>
      </c>
      <c r="W16" s="39">
        <v>1.7331966001097592E-4</v>
      </c>
    </row>
    <row r="17" spans="1:23" x14ac:dyDescent="0.45">
      <c r="A17" s="40" t="s">
        <v>22</v>
      </c>
      <c r="B17" s="35">
        <v>11649029</v>
      </c>
      <c r="C17" s="35">
        <v>9946543</v>
      </c>
      <c r="D17" s="35">
        <v>4995124</v>
      </c>
      <c r="E17" s="36">
        <v>4951419</v>
      </c>
      <c r="F17" s="41">
        <v>1681642</v>
      </c>
      <c r="G17" s="36">
        <v>842372</v>
      </c>
      <c r="H17" s="36">
        <v>839270</v>
      </c>
      <c r="I17" s="36">
        <v>18124</v>
      </c>
      <c r="J17" s="36">
        <v>9062</v>
      </c>
      <c r="K17" s="36">
        <v>9062</v>
      </c>
      <c r="L17" s="54">
        <v>2720</v>
      </c>
      <c r="M17" s="54">
        <v>1463</v>
      </c>
      <c r="N17" s="54">
        <v>1257</v>
      </c>
      <c r="O17" s="37"/>
      <c r="P17" s="36">
        <v>11562970</v>
      </c>
      <c r="Q17" s="38">
        <v>0.86020659052129345</v>
      </c>
      <c r="R17" s="42">
        <v>11562970</v>
      </c>
      <c r="S17" s="38">
        <v>0.14543339643707456</v>
      </c>
      <c r="T17" s="36">
        <v>11562970</v>
      </c>
      <c r="U17" s="39">
        <v>1.5674173676832163E-3</v>
      </c>
      <c r="V17" s="36">
        <v>11562970</v>
      </c>
      <c r="W17" s="39">
        <v>2.3523368131198125E-4</v>
      </c>
    </row>
    <row r="18" spans="1:23" x14ac:dyDescent="0.45">
      <c r="A18" s="40" t="s">
        <v>23</v>
      </c>
      <c r="B18" s="35">
        <v>9953931</v>
      </c>
      <c r="C18" s="35">
        <v>8241654</v>
      </c>
      <c r="D18" s="35">
        <v>4134926</v>
      </c>
      <c r="E18" s="36">
        <v>4106728</v>
      </c>
      <c r="F18" s="41">
        <v>1708654</v>
      </c>
      <c r="G18" s="36">
        <v>856222</v>
      </c>
      <c r="H18" s="36">
        <v>852432</v>
      </c>
      <c r="I18" s="36">
        <v>828</v>
      </c>
      <c r="J18" s="36">
        <v>373</v>
      </c>
      <c r="K18" s="36">
        <v>455</v>
      </c>
      <c r="L18" s="54">
        <v>2795</v>
      </c>
      <c r="M18" s="54">
        <v>1563</v>
      </c>
      <c r="N18" s="54">
        <v>1232</v>
      </c>
      <c r="O18" s="37"/>
      <c r="P18" s="36">
        <v>9486405</v>
      </c>
      <c r="Q18" s="38">
        <v>0.86878580452763721</v>
      </c>
      <c r="R18" s="42">
        <v>9486405</v>
      </c>
      <c r="S18" s="38">
        <v>0.18011607136739366</v>
      </c>
      <c r="T18" s="36">
        <v>9486405</v>
      </c>
      <c r="U18" s="39">
        <v>8.728280101893183E-5</v>
      </c>
      <c r="V18" s="36">
        <v>9486405</v>
      </c>
      <c r="W18" s="39">
        <v>2.9463216044434116E-4</v>
      </c>
    </row>
    <row r="19" spans="1:23" x14ac:dyDescent="0.45">
      <c r="A19" s="40" t="s">
        <v>24</v>
      </c>
      <c r="B19" s="35">
        <v>21409014</v>
      </c>
      <c r="C19" s="35">
        <v>16014185</v>
      </c>
      <c r="D19" s="35">
        <v>8037667</v>
      </c>
      <c r="E19" s="36">
        <v>7976518</v>
      </c>
      <c r="F19" s="41">
        <v>5372634</v>
      </c>
      <c r="G19" s="36">
        <v>2694885</v>
      </c>
      <c r="H19" s="36">
        <v>2677749</v>
      </c>
      <c r="I19" s="36">
        <v>13690</v>
      </c>
      <c r="J19" s="36">
        <v>6792</v>
      </c>
      <c r="K19" s="36">
        <v>6898</v>
      </c>
      <c r="L19" s="54">
        <v>8505</v>
      </c>
      <c r="M19" s="54">
        <v>4698</v>
      </c>
      <c r="N19" s="54">
        <v>3807</v>
      </c>
      <c r="O19" s="37"/>
      <c r="P19" s="36">
        <v>27924960</v>
      </c>
      <c r="Q19" s="38">
        <v>0.57347208375589431</v>
      </c>
      <c r="R19" s="42">
        <v>27924960</v>
      </c>
      <c r="S19" s="38">
        <v>0.19239540540075975</v>
      </c>
      <c r="T19" s="36">
        <v>27924960</v>
      </c>
      <c r="U19" s="39">
        <v>4.9024242111716544E-4</v>
      </c>
      <c r="V19" s="36">
        <v>27924960</v>
      </c>
      <c r="W19" s="39">
        <v>3.0456623751654434E-4</v>
      </c>
    </row>
    <row r="20" spans="1:23" x14ac:dyDescent="0.45">
      <c r="A20" s="40" t="s">
        <v>25</v>
      </c>
      <c r="B20" s="35">
        <v>14467264</v>
      </c>
      <c r="C20" s="35">
        <v>11112190</v>
      </c>
      <c r="D20" s="35">
        <v>5573445</v>
      </c>
      <c r="E20" s="36">
        <v>5538745</v>
      </c>
      <c r="F20" s="41">
        <v>3344453</v>
      </c>
      <c r="G20" s="36">
        <v>1675526</v>
      </c>
      <c r="H20" s="36">
        <v>1668927</v>
      </c>
      <c r="I20" s="36">
        <v>6129</v>
      </c>
      <c r="J20" s="36">
        <v>3054</v>
      </c>
      <c r="K20" s="36">
        <v>3075</v>
      </c>
      <c r="L20" s="54">
        <v>4492</v>
      </c>
      <c r="M20" s="54">
        <v>2494</v>
      </c>
      <c r="N20" s="54">
        <v>1998</v>
      </c>
      <c r="O20" s="37"/>
      <c r="P20" s="36">
        <v>13867485</v>
      </c>
      <c r="Q20" s="38">
        <v>0.80131256677039853</v>
      </c>
      <c r="R20" s="42">
        <v>13867485</v>
      </c>
      <c r="S20" s="38">
        <v>0.24117228178000552</v>
      </c>
      <c r="T20" s="36">
        <v>13867485</v>
      </c>
      <c r="U20" s="39">
        <v>4.4196910975566225E-4</v>
      </c>
      <c r="V20" s="36">
        <v>13867485</v>
      </c>
      <c r="W20" s="39">
        <v>3.2392319155203703E-4</v>
      </c>
    </row>
    <row r="21" spans="1:23" x14ac:dyDescent="0.45">
      <c r="A21" s="40" t="s">
        <v>26</v>
      </c>
      <c r="B21" s="35">
        <v>3576332</v>
      </c>
      <c r="C21" s="35">
        <v>3003208</v>
      </c>
      <c r="D21" s="35">
        <v>1504971</v>
      </c>
      <c r="E21" s="36">
        <v>1498237</v>
      </c>
      <c r="F21" s="41">
        <v>571893</v>
      </c>
      <c r="G21" s="36">
        <v>286866</v>
      </c>
      <c r="H21" s="36">
        <v>285027</v>
      </c>
      <c r="I21" s="36">
        <v>77</v>
      </c>
      <c r="J21" s="36">
        <v>35</v>
      </c>
      <c r="K21" s="36">
        <v>42</v>
      </c>
      <c r="L21" s="54">
        <v>1154</v>
      </c>
      <c r="M21" s="54">
        <v>637</v>
      </c>
      <c r="N21" s="54">
        <v>517</v>
      </c>
      <c r="O21" s="37"/>
      <c r="P21" s="36">
        <v>3885425</v>
      </c>
      <c r="Q21" s="38">
        <v>0.77294195615666239</v>
      </c>
      <c r="R21" s="42">
        <v>3885425</v>
      </c>
      <c r="S21" s="38">
        <v>0.14718930361543461</v>
      </c>
      <c r="T21" s="36">
        <v>3885425</v>
      </c>
      <c r="U21" s="39">
        <v>1.9817651865626026E-5</v>
      </c>
      <c r="V21" s="36">
        <v>3885425</v>
      </c>
      <c r="W21" s="39">
        <v>2.970074058822394E-4</v>
      </c>
    </row>
    <row r="22" spans="1:23" x14ac:dyDescent="0.45">
      <c r="A22" s="40" t="s">
        <v>27</v>
      </c>
      <c r="B22" s="35">
        <v>1684900</v>
      </c>
      <c r="C22" s="35">
        <v>1498082</v>
      </c>
      <c r="D22" s="35">
        <v>750732</v>
      </c>
      <c r="E22" s="36">
        <v>747350</v>
      </c>
      <c r="F22" s="41">
        <v>186403</v>
      </c>
      <c r="G22" s="36">
        <v>93435</v>
      </c>
      <c r="H22" s="36">
        <v>92968</v>
      </c>
      <c r="I22" s="36">
        <v>215</v>
      </c>
      <c r="J22" s="36">
        <v>105</v>
      </c>
      <c r="K22" s="36">
        <v>110</v>
      </c>
      <c r="L22" s="54">
        <v>200</v>
      </c>
      <c r="M22" s="54">
        <v>109</v>
      </c>
      <c r="N22" s="54">
        <v>91</v>
      </c>
      <c r="O22" s="37"/>
      <c r="P22" s="36">
        <v>1790260</v>
      </c>
      <c r="Q22" s="38">
        <v>0.83679577268106309</v>
      </c>
      <c r="R22" s="42">
        <v>1790260</v>
      </c>
      <c r="S22" s="38">
        <v>0.10412063052294081</v>
      </c>
      <c r="T22" s="36">
        <v>1790260</v>
      </c>
      <c r="U22" s="39">
        <v>1.200942879805168E-4</v>
      </c>
      <c r="V22" s="36">
        <v>1790260</v>
      </c>
      <c r="W22" s="39">
        <v>1.1171561672606213E-4</v>
      </c>
    </row>
    <row r="23" spans="1:23" x14ac:dyDescent="0.45">
      <c r="A23" s="40" t="s">
        <v>28</v>
      </c>
      <c r="B23" s="35">
        <v>1744919</v>
      </c>
      <c r="C23" s="35">
        <v>1537194</v>
      </c>
      <c r="D23" s="35">
        <v>770566</v>
      </c>
      <c r="E23" s="36">
        <v>766628</v>
      </c>
      <c r="F23" s="41">
        <v>206000</v>
      </c>
      <c r="G23" s="36">
        <v>103354</v>
      </c>
      <c r="H23" s="36">
        <v>102646</v>
      </c>
      <c r="I23" s="36">
        <v>1011</v>
      </c>
      <c r="J23" s="36">
        <v>504</v>
      </c>
      <c r="K23" s="36">
        <v>507</v>
      </c>
      <c r="L23" s="54">
        <v>714</v>
      </c>
      <c r="M23" s="54">
        <v>414</v>
      </c>
      <c r="N23" s="54">
        <v>300</v>
      </c>
      <c r="O23" s="37"/>
      <c r="P23" s="36">
        <v>1851190</v>
      </c>
      <c r="Q23" s="38">
        <v>0.8303815383618105</v>
      </c>
      <c r="R23" s="42">
        <v>1851190</v>
      </c>
      <c r="S23" s="38">
        <v>0.11127977139029489</v>
      </c>
      <c r="T23" s="36">
        <v>1851190</v>
      </c>
      <c r="U23" s="39">
        <v>5.4613518871644731E-4</v>
      </c>
      <c r="V23" s="36">
        <v>1851190</v>
      </c>
      <c r="W23" s="39">
        <v>3.856978484110221E-4</v>
      </c>
    </row>
    <row r="24" spans="1:23" x14ac:dyDescent="0.45">
      <c r="A24" s="40" t="s">
        <v>29</v>
      </c>
      <c r="B24" s="35">
        <v>1200014</v>
      </c>
      <c r="C24" s="35">
        <v>1056100</v>
      </c>
      <c r="D24" s="35">
        <v>529645</v>
      </c>
      <c r="E24" s="36">
        <v>526455</v>
      </c>
      <c r="F24" s="41">
        <v>143071</v>
      </c>
      <c r="G24" s="36">
        <v>71756</v>
      </c>
      <c r="H24" s="36">
        <v>71315</v>
      </c>
      <c r="I24" s="36">
        <v>67</v>
      </c>
      <c r="J24" s="36">
        <v>22</v>
      </c>
      <c r="K24" s="36">
        <v>45</v>
      </c>
      <c r="L24" s="54">
        <v>776</v>
      </c>
      <c r="M24" s="54">
        <v>415</v>
      </c>
      <c r="N24" s="54">
        <v>361</v>
      </c>
      <c r="O24" s="37"/>
      <c r="P24" s="36">
        <v>1279240</v>
      </c>
      <c r="Q24" s="38">
        <v>0.82556830618179544</v>
      </c>
      <c r="R24" s="42">
        <v>1279240</v>
      </c>
      <c r="S24" s="38">
        <v>0.11184062412057159</v>
      </c>
      <c r="T24" s="36">
        <v>1279240</v>
      </c>
      <c r="U24" s="39">
        <v>5.2374847565742163E-5</v>
      </c>
      <c r="V24" s="36">
        <v>1279240</v>
      </c>
      <c r="W24" s="39">
        <v>6.066101747912823E-4</v>
      </c>
    </row>
    <row r="25" spans="1:23" x14ac:dyDescent="0.45">
      <c r="A25" s="40" t="s">
        <v>30</v>
      </c>
      <c r="B25" s="35">
        <v>1281161</v>
      </c>
      <c r="C25" s="35">
        <v>1129972</v>
      </c>
      <c r="D25" s="35">
        <v>566495</v>
      </c>
      <c r="E25" s="36">
        <v>563477</v>
      </c>
      <c r="F25" s="41">
        <v>150615</v>
      </c>
      <c r="G25" s="36">
        <v>75593</v>
      </c>
      <c r="H25" s="36">
        <v>75022</v>
      </c>
      <c r="I25" s="36">
        <v>33</v>
      </c>
      <c r="J25" s="36">
        <v>12</v>
      </c>
      <c r="K25" s="36">
        <v>21</v>
      </c>
      <c r="L25" s="54">
        <v>541</v>
      </c>
      <c r="M25" s="54">
        <v>302</v>
      </c>
      <c r="N25" s="54">
        <v>239</v>
      </c>
      <c r="O25" s="37"/>
      <c r="P25" s="36">
        <v>1416750</v>
      </c>
      <c r="Q25" s="38">
        <v>0.79758037762484557</v>
      </c>
      <c r="R25" s="42">
        <v>1416750</v>
      </c>
      <c r="S25" s="38">
        <v>0.10631021704605612</v>
      </c>
      <c r="T25" s="36">
        <v>1416750</v>
      </c>
      <c r="U25" s="39">
        <v>2.3292747485442033E-5</v>
      </c>
      <c r="V25" s="36">
        <v>1416750</v>
      </c>
      <c r="W25" s="39">
        <v>3.8185989059467089E-4</v>
      </c>
    </row>
    <row r="26" spans="1:23" x14ac:dyDescent="0.45">
      <c r="A26" s="40" t="s">
        <v>31</v>
      </c>
      <c r="B26" s="35">
        <v>3261094</v>
      </c>
      <c r="C26" s="35">
        <v>2968326</v>
      </c>
      <c r="D26" s="35">
        <v>1488097</v>
      </c>
      <c r="E26" s="36">
        <v>1480229</v>
      </c>
      <c r="F26" s="41">
        <v>290837</v>
      </c>
      <c r="G26" s="36">
        <v>145936</v>
      </c>
      <c r="H26" s="36">
        <v>144901</v>
      </c>
      <c r="I26" s="36">
        <v>122</v>
      </c>
      <c r="J26" s="36">
        <v>55</v>
      </c>
      <c r="K26" s="36">
        <v>67</v>
      </c>
      <c r="L26" s="54">
        <v>1809</v>
      </c>
      <c r="M26" s="54">
        <v>985</v>
      </c>
      <c r="N26" s="54">
        <v>824</v>
      </c>
      <c r="O26" s="37"/>
      <c r="P26" s="36">
        <v>3460610</v>
      </c>
      <c r="Q26" s="38">
        <v>0.85774646666339172</v>
      </c>
      <c r="R26" s="42">
        <v>3460610</v>
      </c>
      <c r="S26" s="38">
        <v>8.404211974189521E-2</v>
      </c>
      <c r="T26" s="36">
        <v>3460610</v>
      </c>
      <c r="U26" s="39">
        <v>3.525390032393133E-5</v>
      </c>
      <c r="V26" s="36">
        <v>3460610</v>
      </c>
      <c r="W26" s="39">
        <v>5.2274021054091624E-4</v>
      </c>
    </row>
    <row r="27" spans="1:23" x14ac:dyDescent="0.45">
      <c r="A27" s="40" t="s">
        <v>32</v>
      </c>
      <c r="B27" s="35">
        <v>3134073</v>
      </c>
      <c r="C27" s="35">
        <v>2792160</v>
      </c>
      <c r="D27" s="35">
        <v>1398558</v>
      </c>
      <c r="E27" s="36">
        <v>1393602</v>
      </c>
      <c r="F27" s="41">
        <v>339255</v>
      </c>
      <c r="G27" s="36">
        <v>170768</v>
      </c>
      <c r="H27" s="36">
        <v>168487</v>
      </c>
      <c r="I27" s="36">
        <v>2139</v>
      </c>
      <c r="J27" s="36">
        <v>1065</v>
      </c>
      <c r="K27" s="36">
        <v>1074</v>
      </c>
      <c r="L27" s="54">
        <v>519</v>
      </c>
      <c r="M27" s="54">
        <v>287</v>
      </c>
      <c r="N27" s="54">
        <v>232</v>
      </c>
      <c r="O27" s="37"/>
      <c r="P27" s="36">
        <v>3328195</v>
      </c>
      <c r="Q27" s="38">
        <v>0.83894122790281223</v>
      </c>
      <c r="R27" s="42">
        <v>3328195</v>
      </c>
      <c r="S27" s="38">
        <v>0.10193363069171127</v>
      </c>
      <c r="T27" s="36">
        <v>3328195</v>
      </c>
      <c r="U27" s="39">
        <v>6.4269070772595956E-4</v>
      </c>
      <c r="V27" s="36">
        <v>3328195</v>
      </c>
      <c r="W27" s="39">
        <v>1.5594038209900562E-4</v>
      </c>
    </row>
    <row r="28" spans="1:23" x14ac:dyDescent="0.45">
      <c r="A28" s="40" t="s">
        <v>33</v>
      </c>
      <c r="B28" s="35">
        <v>5961378</v>
      </c>
      <c r="C28" s="35">
        <v>5174748</v>
      </c>
      <c r="D28" s="35">
        <v>2594772</v>
      </c>
      <c r="E28" s="36">
        <v>2579976</v>
      </c>
      <c r="F28" s="41">
        <v>783291</v>
      </c>
      <c r="G28" s="36">
        <v>392595</v>
      </c>
      <c r="H28" s="36">
        <v>390696</v>
      </c>
      <c r="I28" s="36">
        <v>205</v>
      </c>
      <c r="J28" s="36">
        <v>91</v>
      </c>
      <c r="K28" s="36">
        <v>114</v>
      </c>
      <c r="L28" s="54">
        <v>3134</v>
      </c>
      <c r="M28" s="54">
        <v>1724</v>
      </c>
      <c r="N28" s="54">
        <v>1410</v>
      </c>
      <c r="O28" s="37"/>
      <c r="P28" s="36">
        <v>6210540</v>
      </c>
      <c r="Q28" s="38">
        <v>0.8332202996840854</v>
      </c>
      <c r="R28" s="42">
        <v>6210540</v>
      </c>
      <c r="S28" s="38">
        <v>0.12612284922084069</v>
      </c>
      <c r="T28" s="36">
        <v>6210540</v>
      </c>
      <c r="U28" s="39">
        <v>3.300840184589424E-5</v>
      </c>
      <c r="V28" s="36">
        <v>6210540</v>
      </c>
      <c r="W28" s="39">
        <v>5.0462600675625635E-4</v>
      </c>
    </row>
    <row r="29" spans="1:23" x14ac:dyDescent="0.45">
      <c r="A29" s="40" t="s">
        <v>34</v>
      </c>
      <c r="B29" s="35">
        <v>11286958</v>
      </c>
      <c r="C29" s="35">
        <v>8846520</v>
      </c>
      <c r="D29" s="35">
        <v>4435481</v>
      </c>
      <c r="E29" s="36">
        <v>4411039</v>
      </c>
      <c r="F29" s="41">
        <v>2437314</v>
      </c>
      <c r="G29" s="36">
        <v>1222397</v>
      </c>
      <c r="H29" s="36">
        <v>1214917</v>
      </c>
      <c r="I29" s="36">
        <v>759</v>
      </c>
      <c r="J29" s="36">
        <v>331</v>
      </c>
      <c r="K29" s="36">
        <v>428</v>
      </c>
      <c r="L29" s="54">
        <v>2365</v>
      </c>
      <c r="M29" s="54">
        <v>1321</v>
      </c>
      <c r="N29" s="54">
        <v>1044</v>
      </c>
      <c r="O29" s="37"/>
      <c r="P29" s="36">
        <v>12849980</v>
      </c>
      <c r="Q29" s="38">
        <v>0.68844620769837772</v>
      </c>
      <c r="R29" s="42">
        <v>12849980</v>
      </c>
      <c r="S29" s="38">
        <v>0.1896745364584225</v>
      </c>
      <c r="T29" s="36">
        <v>12849980</v>
      </c>
      <c r="U29" s="39">
        <v>5.9066239791812905E-5</v>
      </c>
      <c r="V29" s="36">
        <v>12849980</v>
      </c>
      <c r="W29" s="39">
        <v>1.84046979061446E-4</v>
      </c>
    </row>
    <row r="30" spans="1:23" x14ac:dyDescent="0.45">
      <c r="A30" s="40" t="s">
        <v>35</v>
      </c>
      <c r="B30" s="35">
        <v>2785154</v>
      </c>
      <c r="C30" s="35">
        <v>2512714</v>
      </c>
      <c r="D30" s="35">
        <v>1259404</v>
      </c>
      <c r="E30" s="36">
        <v>1253310</v>
      </c>
      <c r="F30" s="41">
        <v>271309</v>
      </c>
      <c r="G30" s="36">
        <v>136269</v>
      </c>
      <c r="H30" s="36">
        <v>135040</v>
      </c>
      <c r="I30" s="36">
        <v>469</v>
      </c>
      <c r="J30" s="36">
        <v>233</v>
      </c>
      <c r="K30" s="36">
        <v>236</v>
      </c>
      <c r="L30" s="54">
        <v>662</v>
      </c>
      <c r="M30" s="54">
        <v>372</v>
      </c>
      <c r="N30" s="54">
        <v>290</v>
      </c>
      <c r="O30" s="37"/>
      <c r="P30" s="36">
        <v>2915385</v>
      </c>
      <c r="Q30" s="38">
        <v>0.86188067785215328</v>
      </c>
      <c r="R30" s="42">
        <v>2915385</v>
      </c>
      <c r="S30" s="38">
        <v>9.3061122287450879E-2</v>
      </c>
      <c r="T30" s="36">
        <v>2915385</v>
      </c>
      <c r="U30" s="39">
        <v>1.6087069117800908E-4</v>
      </c>
      <c r="V30" s="36">
        <v>2915385</v>
      </c>
      <c r="W30" s="39">
        <v>2.2707121014891687E-4</v>
      </c>
    </row>
    <row r="31" spans="1:23" x14ac:dyDescent="0.45">
      <c r="A31" s="40" t="s">
        <v>36</v>
      </c>
      <c r="B31" s="35">
        <v>2190624</v>
      </c>
      <c r="C31" s="35">
        <v>1821247</v>
      </c>
      <c r="D31" s="35">
        <v>913704</v>
      </c>
      <c r="E31" s="36">
        <v>907543</v>
      </c>
      <c r="F31" s="41">
        <v>369007</v>
      </c>
      <c r="G31" s="36">
        <v>184886</v>
      </c>
      <c r="H31" s="36">
        <v>184121</v>
      </c>
      <c r="I31" s="36">
        <v>94</v>
      </c>
      <c r="J31" s="36">
        <v>41</v>
      </c>
      <c r="K31" s="36">
        <v>53</v>
      </c>
      <c r="L31" s="54">
        <v>276</v>
      </c>
      <c r="M31" s="54">
        <v>151</v>
      </c>
      <c r="N31" s="54">
        <v>125</v>
      </c>
      <c r="O31" s="37"/>
      <c r="P31" s="36">
        <v>2266650</v>
      </c>
      <c r="Q31" s="38">
        <v>0.80349723159729114</v>
      </c>
      <c r="R31" s="42">
        <v>2266650</v>
      </c>
      <c r="S31" s="38">
        <v>0.16279840292943332</v>
      </c>
      <c r="T31" s="36">
        <v>2266650</v>
      </c>
      <c r="U31" s="39">
        <v>4.1470893168332122E-5</v>
      </c>
      <c r="V31" s="36">
        <v>2266650</v>
      </c>
      <c r="W31" s="39">
        <v>1.2176560121765601E-4</v>
      </c>
    </row>
    <row r="32" spans="1:23" x14ac:dyDescent="0.45">
      <c r="A32" s="40" t="s">
        <v>37</v>
      </c>
      <c r="B32" s="35">
        <v>3780990</v>
      </c>
      <c r="C32" s="35">
        <v>3126015</v>
      </c>
      <c r="D32" s="35">
        <v>1567114</v>
      </c>
      <c r="E32" s="36">
        <v>1558901</v>
      </c>
      <c r="F32" s="41">
        <v>653404</v>
      </c>
      <c r="G32" s="36">
        <v>327874</v>
      </c>
      <c r="H32" s="36">
        <v>325530</v>
      </c>
      <c r="I32" s="36">
        <v>499</v>
      </c>
      <c r="J32" s="36">
        <v>250</v>
      </c>
      <c r="K32" s="36">
        <v>249</v>
      </c>
      <c r="L32" s="54">
        <v>1072</v>
      </c>
      <c r="M32" s="54">
        <v>559</v>
      </c>
      <c r="N32" s="54">
        <v>513</v>
      </c>
      <c r="O32" s="37"/>
      <c r="P32" s="36">
        <v>4135105</v>
      </c>
      <c r="Q32" s="38">
        <v>0.75596992095726712</v>
      </c>
      <c r="R32" s="42">
        <v>4135105</v>
      </c>
      <c r="S32" s="38">
        <v>0.15801388356522991</v>
      </c>
      <c r="T32" s="36">
        <v>4135105</v>
      </c>
      <c r="U32" s="39">
        <v>1.2067408203661092E-4</v>
      </c>
      <c r="V32" s="36">
        <v>4135105</v>
      </c>
      <c r="W32" s="39">
        <v>2.5924371932514408E-4</v>
      </c>
    </row>
    <row r="33" spans="1:23" x14ac:dyDescent="0.45">
      <c r="A33" s="40" t="s">
        <v>38</v>
      </c>
      <c r="B33" s="35">
        <v>12971364</v>
      </c>
      <c r="C33" s="35">
        <v>10025180</v>
      </c>
      <c r="D33" s="35">
        <v>5027409</v>
      </c>
      <c r="E33" s="36">
        <v>4997771</v>
      </c>
      <c r="F33" s="41">
        <v>2878601</v>
      </c>
      <c r="G33" s="36">
        <v>1442729</v>
      </c>
      <c r="H33" s="36">
        <v>1435872</v>
      </c>
      <c r="I33" s="36">
        <v>64033</v>
      </c>
      <c r="J33" s="36">
        <v>32168</v>
      </c>
      <c r="K33" s="36">
        <v>31865</v>
      </c>
      <c r="L33" s="54">
        <v>3550</v>
      </c>
      <c r="M33" s="54">
        <v>2034</v>
      </c>
      <c r="N33" s="54">
        <v>1516</v>
      </c>
      <c r="O33" s="37"/>
      <c r="P33" s="36">
        <v>15123775</v>
      </c>
      <c r="Q33" s="38">
        <v>0.6628755056194634</v>
      </c>
      <c r="R33" s="42">
        <v>15123775</v>
      </c>
      <c r="S33" s="38">
        <v>0.19033614292727841</v>
      </c>
      <c r="T33" s="36">
        <v>15123775</v>
      </c>
      <c r="U33" s="39">
        <v>4.2339296901732536E-3</v>
      </c>
      <c r="V33" s="36">
        <v>15123775</v>
      </c>
      <c r="W33" s="39">
        <v>2.347297549718903E-4</v>
      </c>
    </row>
    <row r="34" spans="1:23" x14ac:dyDescent="0.45">
      <c r="A34" s="40" t="s">
        <v>39</v>
      </c>
      <c r="B34" s="35">
        <v>8340606</v>
      </c>
      <c r="C34" s="35">
        <v>6946236</v>
      </c>
      <c r="D34" s="35">
        <v>3482043</v>
      </c>
      <c r="E34" s="36">
        <v>3464193</v>
      </c>
      <c r="F34" s="41">
        <v>1391465</v>
      </c>
      <c r="G34" s="36">
        <v>698789</v>
      </c>
      <c r="H34" s="36">
        <v>692676</v>
      </c>
      <c r="I34" s="36">
        <v>1128</v>
      </c>
      <c r="J34" s="36">
        <v>547</v>
      </c>
      <c r="K34" s="36">
        <v>581</v>
      </c>
      <c r="L34" s="54">
        <v>1777</v>
      </c>
      <c r="M34" s="54">
        <v>940</v>
      </c>
      <c r="N34" s="54">
        <v>837</v>
      </c>
      <c r="O34" s="37"/>
      <c r="P34" s="36">
        <v>8760125</v>
      </c>
      <c r="Q34" s="38">
        <v>0.79293800031392248</v>
      </c>
      <c r="R34" s="42">
        <v>8760125</v>
      </c>
      <c r="S34" s="38">
        <v>0.15884076996618199</v>
      </c>
      <c r="T34" s="36">
        <v>8760125</v>
      </c>
      <c r="U34" s="39">
        <v>1.287652858834777E-4</v>
      </c>
      <c r="V34" s="36">
        <v>8760125</v>
      </c>
      <c r="W34" s="39">
        <v>2.0285098671537222E-4</v>
      </c>
    </row>
    <row r="35" spans="1:23" x14ac:dyDescent="0.45">
      <c r="A35" s="40" t="s">
        <v>40</v>
      </c>
      <c r="B35" s="35">
        <v>2045371</v>
      </c>
      <c r="C35" s="35">
        <v>1822108</v>
      </c>
      <c r="D35" s="35">
        <v>913508</v>
      </c>
      <c r="E35" s="36">
        <v>908600</v>
      </c>
      <c r="F35" s="41">
        <v>222522</v>
      </c>
      <c r="G35" s="36">
        <v>111514</v>
      </c>
      <c r="H35" s="36">
        <v>111008</v>
      </c>
      <c r="I35" s="36">
        <v>213</v>
      </c>
      <c r="J35" s="36">
        <v>93</v>
      </c>
      <c r="K35" s="36">
        <v>120</v>
      </c>
      <c r="L35" s="54">
        <v>528</v>
      </c>
      <c r="M35" s="54">
        <v>277</v>
      </c>
      <c r="N35" s="54">
        <v>251</v>
      </c>
      <c r="O35" s="37"/>
      <c r="P35" s="36">
        <v>2097730</v>
      </c>
      <c r="Q35" s="38">
        <v>0.86860940159124389</v>
      </c>
      <c r="R35" s="42">
        <v>2097730</v>
      </c>
      <c r="S35" s="38">
        <v>0.10607752189271259</v>
      </c>
      <c r="T35" s="36">
        <v>2097730</v>
      </c>
      <c r="U35" s="39">
        <v>1.0153832952763225E-4</v>
      </c>
      <c r="V35" s="36">
        <v>2097730</v>
      </c>
      <c r="W35" s="39">
        <v>2.5170064784314474E-4</v>
      </c>
    </row>
    <row r="36" spans="1:23" x14ac:dyDescent="0.45">
      <c r="A36" s="40" t="s">
        <v>41</v>
      </c>
      <c r="B36" s="35">
        <v>1392712</v>
      </c>
      <c r="C36" s="35">
        <v>1329691</v>
      </c>
      <c r="D36" s="35">
        <v>666482</v>
      </c>
      <c r="E36" s="36">
        <v>663209</v>
      </c>
      <c r="F36" s="41">
        <v>62628</v>
      </c>
      <c r="G36" s="36">
        <v>31389</v>
      </c>
      <c r="H36" s="36">
        <v>31239</v>
      </c>
      <c r="I36" s="36">
        <v>76</v>
      </c>
      <c r="J36" s="36">
        <v>39</v>
      </c>
      <c r="K36" s="36">
        <v>37</v>
      </c>
      <c r="L36" s="54">
        <v>317</v>
      </c>
      <c r="M36" s="54">
        <v>172</v>
      </c>
      <c r="N36" s="54">
        <v>145</v>
      </c>
      <c r="O36" s="37"/>
      <c r="P36" s="36">
        <v>1452335</v>
      </c>
      <c r="Q36" s="38">
        <v>0.91555391834528532</v>
      </c>
      <c r="R36" s="42">
        <v>1452335</v>
      </c>
      <c r="S36" s="38">
        <v>4.3122282393524912E-2</v>
      </c>
      <c r="T36" s="36">
        <v>1452335</v>
      </c>
      <c r="U36" s="39">
        <v>5.2329524524300526E-5</v>
      </c>
      <c r="V36" s="36">
        <v>1452335</v>
      </c>
      <c r="W36" s="39">
        <v>2.1826920097635876E-4</v>
      </c>
    </row>
    <row r="37" spans="1:23" x14ac:dyDescent="0.45">
      <c r="A37" s="40" t="s">
        <v>42</v>
      </c>
      <c r="B37" s="35">
        <v>822421</v>
      </c>
      <c r="C37" s="35">
        <v>721883</v>
      </c>
      <c r="D37" s="35">
        <v>362014</v>
      </c>
      <c r="E37" s="36">
        <v>359869</v>
      </c>
      <c r="F37" s="41">
        <v>100284</v>
      </c>
      <c r="G37" s="36">
        <v>50352</v>
      </c>
      <c r="H37" s="36">
        <v>49932</v>
      </c>
      <c r="I37" s="36">
        <v>63</v>
      </c>
      <c r="J37" s="36">
        <v>30</v>
      </c>
      <c r="K37" s="36">
        <v>33</v>
      </c>
      <c r="L37" s="54">
        <v>191</v>
      </c>
      <c r="M37" s="54">
        <v>102</v>
      </c>
      <c r="N37" s="54">
        <v>89</v>
      </c>
      <c r="O37" s="37"/>
      <c r="P37" s="36">
        <v>939120</v>
      </c>
      <c r="Q37" s="38">
        <v>0.76868025385467242</v>
      </c>
      <c r="R37" s="42">
        <v>939120</v>
      </c>
      <c r="S37" s="38">
        <v>0.10678507538972655</v>
      </c>
      <c r="T37" s="36">
        <v>939120</v>
      </c>
      <c r="U37" s="39">
        <v>6.7084078711985684E-5</v>
      </c>
      <c r="V37" s="36">
        <v>939120</v>
      </c>
      <c r="W37" s="39">
        <v>2.0338188942840106E-4</v>
      </c>
    </row>
    <row r="38" spans="1:23" x14ac:dyDescent="0.45">
      <c r="A38" s="40" t="s">
        <v>43</v>
      </c>
      <c r="B38" s="35">
        <v>1050280</v>
      </c>
      <c r="C38" s="35">
        <v>994501</v>
      </c>
      <c r="D38" s="35">
        <v>498534</v>
      </c>
      <c r="E38" s="36">
        <v>495967</v>
      </c>
      <c r="F38" s="41">
        <v>55505</v>
      </c>
      <c r="G38" s="36">
        <v>27837</v>
      </c>
      <c r="H38" s="36">
        <v>27668</v>
      </c>
      <c r="I38" s="36">
        <v>118</v>
      </c>
      <c r="J38" s="36">
        <v>54</v>
      </c>
      <c r="K38" s="36">
        <v>64</v>
      </c>
      <c r="L38" s="54">
        <v>156</v>
      </c>
      <c r="M38" s="54">
        <v>82</v>
      </c>
      <c r="N38" s="54">
        <v>74</v>
      </c>
      <c r="O38" s="37"/>
      <c r="P38" s="36">
        <v>1126490</v>
      </c>
      <c r="Q38" s="38">
        <v>0.88283162744454013</v>
      </c>
      <c r="R38" s="42">
        <v>1126490</v>
      </c>
      <c r="S38" s="38">
        <v>4.9272519063640156E-2</v>
      </c>
      <c r="T38" s="36">
        <v>1126490</v>
      </c>
      <c r="U38" s="39">
        <v>1.0475015313052047E-4</v>
      </c>
      <c r="V38" s="36">
        <v>1126490</v>
      </c>
      <c r="W38" s="39">
        <v>1.3848325329119654E-4</v>
      </c>
    </row>
    <row r="39" spans="1:23" x14ac:dyDescent="0.45">
      <c r="A39" s="40" t="s">
        <v>44</v>
      </c>
      <c r="B39" s="35">
        <v>2771091</v>
      </c>
      <c r="C39" s="35">
        <v>2435450</v>
      </c>
      <c r="D39" s="35">
        <v>1221595</v>
      </c>
      <c r="E39" s="36">
        <v>1213855</v>
      </c>
      <c r="F39" s="41">
        <v>334227</v>
      </c>
      <c r="G39" s="36">
        <v>167837</v>
      </c>
      <c r="H39" s="36">
        <v>166390</v>
      </c>
      <c r="I39" s="36">
        <v>310</v>
      </c>
      <c r="J39" s="36">
        <v>147</v>
      </c>
      <c r="K39" s="36">
        <v>163</v>
      </c>
      <c r="L39" s="54">
        <v>1104</v>
      </c>
      <c r="M39" s="54">
        <v>621</v>
      </c>
      <c r="N39" s="54">
        <v>483</v>
      </c>
      <c r="O39" s="37"/>
      <c r="P39" s="36">
        <v>3233220</v>
      </c>
      <c r="Q39" s="38">
        <v>0.7532583616332944</v>
      </c>
      <c r="R39" s="42">
        <v>3233220</v>
      </c>
      <c r="S39" s="38">
        <v>0.10337279863417893</v>
      </c>
      <c r="T39" s="36">
        <v>3233220</v>
      </c>
      <c r="U39" s="39">
        <v>9.5879649389772419E-5</v>
      </c>
      <c r="V39" s="36">
        <v>3233220</v>
      </c>
      <c r="W39" s="39">
        <v>3.4145526750422179E-4</v>
      </c>
    </row>
    <row r="40" spans="1:23" x14ac:dyDescent="0.45">
      <c r="A40" s="40" t="s">
        <v>45</v>
      </c>
      <c r="B40" s="35">
        <v>4163528</v>
      </c>
      <c r="C40" s="35">
        <v>3565412</v>
      </c>
      <c r="D40" s="35">
        <v>1787143</v>
      </c>
      <c r="E40" s="36">
        <v>1778269</v>
      </c>
      <c r="F40" s="41">
        <v>596139</v>
      </c>
      <c r="G40" s="36">
        <v>299180</v>
      </c>
      <c r="H40" s="36">
        <v>296959</v>
      </c>
      <c r="I40" s="36">
        <v>126</v>
      </c>
      <c r="J40" s="36">
        <v>58</v>
      </c>
      <c r="K40" s="36">
        <v>68</v>
      </c>
      <c r="L40" s="54">
        <v>1851</v>
      </c>
      <c r="M40" s="54">
        <v>1040</v>
      </c>
      <c r="N40" s="54">
        <v>811</v>
      </c>
      <c r="O40" s="37"/>
      <c r="P40" s="36">
        <v>4622410</v>
      </c>
      <c r="Q40" s="38">
        <v>0.77133183772101566</v>
      </c>
      <c r="R40" s="42">
        <v>4622410</v>
      </c>
      <c r="S40" s="38">
        <v>0.12896714051760877</v>
      </c>
      <c r="T40" s="36">
        <v>4622410</v>
      </c>
      <c r="U40" s="39">
        <v>2.7258508007727572E-5</v>
      </c>
      <c r="V40" s="36">
        <v>4622410</v>
      </c>
      <c r="W40" s="39">
        <v>4.0044046287542647E-4</v>
      </c>
    </row>
    <row r="41" spans="1:23" x14ac:dyDescent="0.45">
      <c r="A41" s="40" t="s">
        <v>46</v>
      </c>
      <c r="B41" s="35">
        <v>2046365</v>
      </c>
      <c r="C41" s="35">
        <v>1832084</v>
      </c>
      <c r="D41" s="35">
        <v>918015</v>
      </c>
      <c r="E41" s="36">
        <v>914069</v>
      </c>
      <c r="F41" s="41">
        <v>213410</v>
      </c>
      <c r="G41" s="36">
        <v>107163</v>
      </c>
      <c r="H41" s="36">
        <v>106247</v>
      </c>
      <c r="I41" s="36">
        <v>55</v>
      </c>
      <c r="J41" s="36">
        <v>29</v>
      </c>
      <c r="K41" s="36">
        <v>26</v>
      </c>
      <c r="L41" s="54">
        <v>816</v>
      </c>
      <c r="M41" s="54">
        <v>469</v>
      </c>
      <c r="N41" s="54">
        <v>347</v>
      </c>
      <c r="O41" s="37"/>
      <c r="P41" s="36">
        <v>2242465</v>
      </c>
      <c r="Q41" s="38">
        <v>0.81699558298568764</v>
      </c>
      <c r="R41" s="42">
        <v>2242465</v>
      </c>
      <c r="S41" s="38">
        <v>9.516759458899024E-2</v>
      </c>
      <c r="T41" s="36">
        <v>2242465</v>
      </c>
      <c r="U41" s="39">
        <v>2.4526581239840979E-5</v>
      </c>
      <c r="V41" s="36">
        <v>2242465</v>
      </c>
      <c r="W41" s="39">
        <v>3.6388527803109526E-4</v>
      </c>
    </row>
    <row r="42" spans="1:23" x14ac:dyDescent="0.45">
      <c r="A42" s="40" t="s">
        <v>47</v>
      </c>
      <c r="B42" s="35">
        <v>1097277</v>
      </c>
      <c r="C42" s="35">
        <v>944259</v>
      </c>
      <c r="D42" s="35">
        <v>473383</v>
      </c>
      <c r="E42" s="36">
        <v>470876</v>
      </c>
      <c r="F42" s="41">
        <v>152384</v>
      </c>
      <c r="G42" s="36">
        <v>76415</v>
      </c>
      <c r="H42" s="36">
        <v>75969</v>
      </c>
      <c r="I42" s="36">
        <v>167</v>
      </c>
      <c r="J42" s="36">
        <v>79</v>
      </c>
      <c r="K42" s="36">
        <v>88</v>
      </c>
      <c r="L42" s="54">
        <v>467</v>
      </c>
      <c r="M42" s="54">
        <v>279</v>
      </c>
      <c r="N42" s="54">
        <v>188</v>
      </c>
      <c r="O42" s="37"/>
      <c r="P42" s="36">
        <v>1188335</v>
      </c>
      <c r="Q42" s="38">
        <v>0.79460673968199202</v>
      </c>
      <c r="R42" s="42">
        <v>1188335</v>
      </c>
      <c r="S42" s="38">
        <v>0.12823320023394078</v>
      </c>
      <c r="T42" s="36">
        <v>1188335</v>
      </c>
      <c r="U42" s="39">
        <v>1.4053276222613994E-4</v>
      </c>
      <c r="V42" s="36">
        <v>1188335</v>
      </c>
      <c r="W42" s="39">
        <v>3.9298682610543325E-4</v>
      </c>
    </row>
    <row r="43" spans="1:23" x14ac:dyDescent="0.45">
      <c r="A43" s="40" t="s">
        <v>48</v>
      </c>
      <c r="B43" s="35">
        <v>1453107</v>
      </c>
      <c r="C43" s="35">
        <v>1340102</v>
      </c>
      <c r="D43" s="35">
        <v>671763</v>
      </c>
      <c r="E43" s="36">
        <v>668339</v>
      </c>
      <c r="F43" s="41">
        <v>112426</v>
      </c>
      <c r="G43" s="36">
        <v>56323</v>
      </c>
      <c r="H43" s="36">
        <v>56103</v>
      </c>
      <c r="I43" s="36">
        <v>174</v>
      </c>
      <c r="J43" s="36">
        <v>85</v>
      </c>
      <c r="K43" s="36">
        <v>89</v>
      </c>
      <c r="L43" s="54">
        <v>405</v>
      </c>
      <c r="M43" s="54">
        <v>248</v>
      </c>
      <c r="N43" s="54">
        <v>157</v>
      </c>
      <c r="O43" s="37"/>
      <c r="P43" s="36">
        <v>1547350</v>
      </c>
      <c r="Q43" s="38">
        <v>0.86606262319449379</v>
      </c>
      <c r="R43" s="42">
        <v>1547350</v>
      </c>
      <c r="S43" s="38">
        <v>7.265712346915694E-2</v>
      </c>
      <c r="T43" s="36">
        <v>1547350</v>
      </c>
      <c r="U43" s="39">
        <v>1.1245031828610205E-4</v>
      </c>
      <c r="V43" s="36">
        <v>1547350</v>
      </c>
      <c r="W43" s="39">
        <v>2.617378098038582E-4</v>
      </c>
    </row>
    <row r="44" spans="1:23" x14ac:dyDescent="0.45">
      <c r="A44" s="40" t="s">
        <v>49</v>
      </c>
      <c r="B44" s="35">
        <v>2068217</v>
      </c>
      <c r="C44" s="35">
        <v>1933703</v>
      </c>
      <c r="D44" s="35">
        <v>969494</v>
      </c>
      <c r="E44" s="36">
        <v>964209</v>
      </c>
      <c r="F44" s="41">
        <v>133109</v>
      </c>
      <c r="G44" s="36">
        <v>66824</v>
      </c>
      <c r="H44" s="36">
        <v>66285</v>
      </c>
      <c r="I44" s="36">
        <v>56</v>
      </c>
      <c r="J44" s="36">
        <v>26</v>
      </c>
      <c r="K44" s="36">
        <v>30</v>
      </c>
      <c r="L44" s="54">
        <v>1349</v>
      </c>
      <c r="M44" s="54">
        <v>757</v>
      </c>
      <c r="N44" s="54">
        <v>592</v>
      </c>
      <c r="O44" s="37"/>
      <c r="P44" s="36">
        <v>2249170</v>
      </c>
      <c r="Q44" s="38">
        <v>0.8597407043487153</v>
      </c>
      <c r="R44" s="42">
        <v>2249170</v>
      </c>
      <c r="S44" s="38">
        <v>5.9181386911616285E-2</v>
      </c>
      <c r="T44" s="36">
        <v>2249170</v>
      </c>
      <c r="U44" s="39">
        <v>2.4898073511562043E-5</v>
      </c>
      <c r="V44" s="36">
        <v>2249170</v>
      </c>
      <c r="W44" s="39">
        <v>5.9977680655530702E-4</v>
      </c>
    </row>
    <row r="45" spans="1:23" x14ac:dyDescent="0.45">
      <c r="A45" s="40" t="s">
        <v>50</v>
      </c>
      <c r="B45" s="35">
        <v>1042462</v>
      </c>
      <c r="C45" s="35">
        <v>982370</v>
      </c>
      <c r="D45" s="35">
        <v>493335</v>
      </c>
      <c r="E45" s="36">
        <v>489035</v>
      </c>
      <c r="F45" s="41">
        <v>59230</v>
      </c>
      <c r="G45" s="36">
        <v>29822</v>
      </c>
      <c r="H45" s="36">
        <v>29408</v>
      </c>
      <c r="I45" s="36">
        <v>74</v>
      </c>
      <c r="J45" s="36">
        <v>33</v>
      </c>
      <c r="K45" s="36">
        <v>41</v>
      </c>
      <c r="L45" s="54">
        <v>788</v>
      </c>
      <c r="M45" s="54">
        <v>435</v>
      </c>
      <c r="N45" s="54">
        <v>353</v>
      </c>
      <c r="O45" s="37"/>
      <c r="P45" s="36">
        <v>1118365</v>
      </c>
      <c r="Q45" s="38">
        <v>0.87839837620097194</v>
      </c>
      <c r="R45" s="42">
        <v>1118365</v>
      </c>
      <c r="S45" s="38">
        <v>5.2961242528154942E-2</v>
      </c>
      <c r="T45" s="36">
        <v>1118365</v>
      </c>
      <c r="U45" s="39">
        <v>6.6168022067929523E-5</v>
      </c>
      <c r="V45" s="36">
        <v>1118365</v>
      </c>
      <c r="W45" s="39">
        <v>7.046000187774117E-4</v>
      </c>
    </row>
    <row r="46" spans="1:23" x14ac:dyDescent="0.45">
      <c r="A46" s="40" t="s">
        <v>51</v>
      </c>
      <c r="B46" s="35">
        <v>7696656</v>
      </c>
      <c r="C46" s="35">
        <v>6713760</v>
      </c>
      <c r="D46" s="35">
        <v>3371599</v>
      </c>
      <c r="E46" s="36">
        <v>3342161</v>
      </c>
      <c r="F46" s="41">
        <v>981794</v>
      </c>
      <c r="G46" s="36">
        <v>494515</v>
      </c>
      <c r="H46" s="36">
        <v>487279</v>
      </c>
      <c r="I46" s="36">
        <v>212</v>
      </c>
      <c r="J46" s="36">
        <v>91</v>
      </c>
      <c r="K46" s="36">
        <v>121</v>
      </c>
      <c r="L46" s="54">
        <v>890</v>
      </c>
      <c r="M46" s="54">
        <v>609</v>
      </c>
      <c r="N46" s="54">
        <v>281</v>
      </c>
      <c r="O46" s="37"/>
      <c r="P46" s="36">
        <v>8121480</v>
      </c>
      <c r="Q46" s="38">
        <v>0.82666706068352069</v>
      </c>
      <c r="R46" s="42">
        <v>8121480</v>
      </c>
      <c r="S46" s="38">
        <v>0.12088855725803671</v>
      </c>
      <c r="T46" s="36">
        <v>8121480</v>
      </c>
      <c r="U46" s="39">
        <v>2.6103616582199303E-5</v>
      </c>
      <c r="V46" s="36">
        <v>8121480</v>
      </c>
      <c r="W46" s="39">
        <v>1.0958593753847821E-4</v>
      </c>
    </row>
    <row r="47" spans="1:23" x14ac:dyDescent="0.45">
      <c r="A47" s="40" t="s">
        <v>52</v>
      </c>
      <c r="B47" s="35">
        <v>1196680</v>
      </c>
      <c r="C47" s="35">
        <v>1112634</v>
      </c>
      <c r="D47" s="35">
        <v>557786</v>
      </c>
      <c r="E47" s="36">
        <v>554848</v>
      </c>
      <c r="F47" s="41">
        <v>83737</v>
      </c>
      <c r="G47" s="36">
        <v>42188</v>
      </c>
      <c r="H47" s="36">
        <v>41549</v>
      </c>
      <c r="I47" s="36">
        <v>16</v>
      </c>
      <c r="J47" s="36">
        <v>5</v>
      </c>
      <c r="K47" s="36">
        <v>11</v>
      </c>
      <c r="L47" s="54">
        <v>293</v>
      </c>
      <c r="M47" s="54">
        <v>155</v>
      </c>
      <c r="N47" s="54">
        <v>138</v>
      </c>
      <c r="O47" s="37"/>
      <c r="P47" s="36">
        <v>1287865</v>
      </c>
      <c r="Q47" s="38">
        <v>0.86393682567660435</v>
      </c>
      <c r="R47" s="42">
        <v>1287865</v>
      </c>
      <c r="S47" s="38">
        <v>6.5020013743676552E-2</v>
      </c>
      <c r="T47" s="36">
        <v>1287865</v>
      </c>
      <c r="U47" s="39">
        <v>1.2423662418032945E-5</v>
      </c>
      <c r="V47" s="36">
        <v>1287865</v>
      </c>
      <c r="W47" s="39">
        <v>2.2750831803022834E-4</v>
      </c>
    </row>
    <row r="48" spans="1:23" x14ac:dyDescent="0.45">
      <c r="A48" s="40" t="s">
        <v>53</v>
      </c>
      <c r="B48" s="35">
        <v>2045668</v>
      </c>
      <c r="C48" s="35">
        <v>1760058</v>
      </c>
      <c r="D48" s="35">
        <v>883145</v>
      </c>
      <c r="E48" s="36">
        <v>876913</v>
      </c>
      <c r="F48" s="41">
        <v>285161</v>
      </c>
      <c r="G48" s="36">
        <v>142884</v>
      </c>
      <c r="H48" s="36">
        <v>142277</v>
      </c>
      <c r="I48" s="36">
        <v>32</v>
      </c>
      <c r="J48" s="36">
        <v>13</v>
      </c>
      <c r="K48" s="36">
        <v>19</v>
      </c>
      <c r="L48" s="54">
        <v>417</v>
      </c>
      <c r="M48" s="54">
        <v>238</v>
      </c>
      <c r="N48" s="54">
        <v>179</v>
      </c>
      <c r="O48" s="37"/>
      <c r="P48" s="36">
        <v>2202900</v>
      </c>
      <c r="Q48" s="38">
        <v>0.7989731717281765</v>
      </c>
      <c r="R48" s="42">
        <v>2202900</v>
      </c>
      <c r="S48" s="38">
        <v>0.12944800036315765</v>
      </c>
      <c r="T48" s="36">
        <v>2202900</v>
      </c>
      <c r="U48" s="39">
        <v>1.4526306232693268E-5</v>
      </c>
      <c r="V48" s="36">
        <v>2202900</v>
      </c>
      <c r="W48" s="39">
        <v>1.8929592809478415E-4</v>
      </c>
    </row>
    <row r="49" spans="1:23" x14ac:dyDescent="0.45">
      <c r="A49" s="40" t="s">
        <v>54</v>
      </c>
      <c r="B49" s="35">
        <v>2683666</v>
      </c>
      <c r="C49" s="35">
        <v>2313947</v>
      </c>
      <c r="D49" s="35">
        <v>1160405</v>
      </c>
      <c r="E49" s="36">
        <v>1153542</v>
      </c>
      <c r="F49" s="41">
        <v>368574</v>
      </c>
      <c r="G49" s="36">
        <v>184925</v>
      </c>
      <c r="H49" s="36">
        <v>183649</v>
      </c>
      <c r="I49" s="36">
        <v>264</v>
      </c>
      <c r="J49" s="36">
        <v>132</v>
      </c>
      <c r="K49" s="36">
        <v>132</v>
      </c>
      <c r="L49" s="54">
        <v>881</v>
      </c>
      <c r="M49" s="54">
        <v>494</v>
      </c>
      <c r="N49" s="54">
        <v>387</v>
      </c>
      <c r="O49" s="37"/>
      <c r="P49" s="36">
        <v>2892275</v>
      </c>
      <c r="Q49" s="38">
        <v>0.80004391007079201</v>
      </c>
      <c r="R49" s="42">
        <v>2892275</v>
      </c>
      <c r="S49" s="38">
        <v>0.12743394041023071</v>
      </c>
      <c r="T49" s="36">
        <v>2892275</v>
      </c>
      <c r="U49" s="39">
        <v>9.1277627473182869E-5</v>
      </c>
      <c r="V49" s="36">
        <v>2892275</v>
      </c>
      <c r="W49" s="39">
        <v>3.0460450683285649E-4</v>
      </c>
    </row>
    <row r="50" spans="1:23" x14ac:dyDescent="0.45">
      <c r="A50" s="40" t="s">
        <v>55</v>
      </c>
      <c r="B50" s="35">
        <v>1705503</v>
      </c>
      <c r="C50" s="35">
        <v>1568813</v>
      </c>
      <c r="D50" s="35">
        <v>787360</v>
      </c>
      <c r="E50" s="36">
        <v>781453</v>
      </c>
      <c r="F50" s="41">
        <v>136022</v>
      </c>
      <c r="G50" s="36">
        <v>68237</v>
      </c>
      <c r="H50" s="36">
        <v>67785</v>
      </c>
      <c r="I50" s="36">
        <v>103</v>
      </c>
      <c r="J50" s="36">
        <v>42</v>
      </c>
      <c r="K50" s="36">
        <v>61</v>
      </c>
      <c r="L50" s="54">
        <v>565</v>
      </c>
      <c r="M50" s="54">
        <v>307</v>
      </c>
      <c r="N50" s="54">
        <v>258</v>
      </c>
      <c r="O50" s="37"/>
      <c r="P50" s="36">
        <v>1803885</v>
      </c>
      <c r="Q50" s="38">
        <v>0.86968570612871665</v>
      </c>
      <c r="R50" s="42">
        <v>1803885</v>
      </c>
      <c r="S50" s="38">
        <v>7.5405028591068721E-2</v>
      </c>
      <c r="T50" s="36">
        <v>1803885</v>
      </c>
      <c r="U50" s="39">
        <v>5.7098983582656323E-5</v>
      </c>
      <c r="V50" s="36">
        <v>1803885</v>
      </c>
      <c r="W50" s="39">
        <v>3.1321287110874584E-4</v>
      </c>
    </row>
    <row r="51" spans="1:23" x14ac:dyDescent="0.45">
      <c r="A51" s="40" t="s">
        <v>56</v>
      </c>
      <c r="B51" s="35">
        <v>1622136</v>
      </c>
      <c r="C51" s="35">
        <v>1558038</v>
      </c>
      <c r="D51" s="35">
        <v>781929</v>
      </c>
      <c r="E51" s="36">
        <v>776109</v>
      </c>
      <c r="F51" s="41">
        <v>63298</v>
      </c>
      <c r="G51" s="36">
        <v>31768</v>
      </c>
      <c r="H51" s="36">
        <v>31530</v>
      </c>
      <c r="I51" s="36">
        <v>27</v>
      </c>
      <c r="J51" s="36">
        <v>10</v>
      </c>
      <c r="K51" s="36">
        <v>17</v>
      </c>
      <c r="L51" s="54">
        <v>773</v>
      </c>
      <c r="M51" s="54">
        <v>418</v>
      </c>
      <c r="N51" s="54">
        <v>355</v>
      </c>
      <c r="O51" s="37"/>
      <c r="P51" s="36">
        <v>1682365</v>
      </c>
      <c r="Q51" s="38">
        <v>0.92609986536809785</v>
      </c>
      <c r="R51" s="42">
        <v>1682365</v>
      </c>
      <c r="S51" s="38">
        <v>3.7624415629188675E-2</v>
      </c>
      <c r="T51" s="36">
        <v>1682365</v>
      </c>
      <c r="U51" s="39">
        <v>1.6048836013588014E-5</v>
      </c>
      <c r="V51" s="36">
        <v>1682365</v>
      </c>
      <c r="W51" s="39">
        <v>4.5947223105568651E-4</v>
      </c>
    </row>
    <row r="52" spans="1:23" x14ac:dyDescent="0.45">
      <c r="A52" s="40" t="s">
        <v>57</v>
      </c>
      <c r="B52" s="35">
        <v>2427980</v>
      </c>
      <c r="C52" s="35">
        <v>2227068</v>
      </c>
      <c r="D52" s="35">
        <v>1118006</v>
      </c>
      <c r="E52" s="36">
        <v>1109062</v>
      </c>
      <c r="F52" s="41">
        <v>200104</v>
      </c>
      <c r="G52" s="36">
        <v>100486</v>
      </c>
      <c r="H52" s="36">
        <v>99618</v>
      </c>
      <c r="I52" s="36">
        <v>233</v>
      </c>
      <c r="J52" s="36">
        <v>115</v>
      </c>
      <c r="K52" s="36">
        <v>118</v>
      </c>
      <c r="L52" s="54">
        <v>575</v>
      </c>
      <c r="M52" s="54">
        <v>353</v>
      </c>
      <c r="N52" s="54">
        <v>222</v>
      </c>
      <c r="O52" s="37"/>
      <c r="P52" s="36">
        <v>2611560</v>
      </c>
      <c r="Q52" s="38">
        <v>0.85277305518540647</v>
      </c>
      <c r="R52" s="42">
        <v>2611560</v>
      </c>
      <c r="S52" s="38">
        <v>7.6622401936007598E-2</v>
      </c>
      <c r="T52" s="36">
        <v>2611560</v>
      </c>
      <c r="U52" s="39">
        <v>8.9218704529093728E-5</v>
      </c>
      <c r="V52" s="36">
        <v>2611560</v>
      </c>
      <c r="W52" s="39">
        <v>2.2017491461042443E-4</v>
      </c>
    </row>
    <row r="53" spans="1:23" x14ac:dyDescent="0.45">
      <c r="A53" s="40" t="s">
        <v>58</v>
      </c>
      <c r="B53" s="35">
        <v>1971589</v>
      </c>
      <c r="C53" s="35">
        <v>1691051</v>
      </c>
      <c r="D53" s="35">
        <v>850039</v>
      </c>
      <c r="E53" s="36">
        <v>841012</v>
      </c>
      <c r="F53" s="41">
        <v>279384</v>
      </c>
      <c r="G53" s="36">
        <v>140465</v>
      </c>
      <c r="H53" s="36">
        <v>138919</v>
      </c>
      <c r="I53" s="36">
        <v>490</v>
      </c>
      <c r="J53" s="36">
        <v>242</v>
      </c>
      <c r="K53" s="36">
        <v>248</v>
      </c>
      <c r="L53" s="54">
        <v>664</v>
      </c>
      <c r="M53" s="54">
        <v>385</v>
      </c>
      <c r="N53" s="54">
        <v>279</v>
      </c>
      <c r="O53" s="37"/>
      <c r="P53" s="36">
        <v>2269725</v>
      </c>
      <c r="Q53" s="38">
        <v>0.74504664662018527</v>
      </c>
      <c r="R53" s="42">
        <v>2269725</v>
      </c>
      <c r="S53" s="38">
        <v>0.12309156395598586</v>
      </c>
      <c r="T53" s="36">
        <v>2269725</v>
      </c>
      <c r="U53" s="39">
        <v>2.1588518432849794E-4</v>
      </c>
      <c r="V53" s="36">
        <v>2269725</v>
      </c>
      <c r="W53" s="39">
        <v>2.9254645386555639E-4</v>
      </c>
    </row>
    <row r="55" spans="1:23" x14ac:dyDescent="0.45">
      <c r="A55" s="147" t="s">
        <v>127</v>
      </c>
      <c r="B55" s="147"/>
      <c r="C55" s="147"/>
      <c r="D55" s="147"/>
      <c r="E55" s="147"/>
      <c r="F55" s="147"/>
      <c r="G55" s="147"/>
      <c r="H55" s="147"/>
      <c r="I55" s="147"/>
      <c r="J55" s="147"/>
      <c r="K55" s="147"/>
      <c r="L55" s="147"/>
      <c r="M55" s="147"/>
      <c r="N55" s="147"/>
      <c r="O55" s="147"/>
      <c r="P55" s="147"/>
      <c r="Q55" s="147"/>
      <c r="R55" s="147"/>
      <c r="S55" s="147"/>
    </row>
    <row r="56" spans="1:23" x14ac:dyDescent="0.45">
      <c r="A56" s="148" t="s">
        <v>156</v>
      </c>
      <c r="B56" s="148"/>
      <c r="C56" s="148"/>
      <c r="D56" s="148"/>
      <c r="E56" s="148"/>
      <c r="F56" s="148"/>
      <c r="G56" s="148"/>
      <c r="H56" s="148"/>
      <c r="I56" s="148"/>
      <c r="J56" s="148"/>
      <c r="K56" s="148"/>
      <c r="L56" s="148"/>
      <c r="M56" s="148"/>
      <c r="N56" s="148"/>
      <c r="O56" s="148"/>
      <c r="P56" s="148"/>
      <c r="Q56" s="148"/>
      <c r="R56" s="148"/>
      <c r="S56" s="148"/>
    </row>
    <row r="57" spans="1:23" x14ac:dyDescent="0.45">
      <c r="A57" s="148" t="s">
        <v>128</v>
      </c>
      <c r="B57" s="148"/>
      <c r="C57" s="148"/>
      <c r="D57" s="148"/>
      <c r="E57" s="148"/>
      <c r="F57" s="148"/>
      <c r="G57" s="148"/>
      <c r="H57" s="148"/>
      <c r="I57" s="148"/>
      <c r="J57" s="148"/>
      <c r="K57" s="148"/>
      <c r="L57" s="148"/>
      <c r="M57" s="148"/>
      <c r="N57" s="148"/>
      <c r="O57" s="148"/>
      <c r="P57" s="148"/>
      <c r="Q57" s="148"/>
      <c r="R57" s="148"/>
      <c r="S57" s="148"/>
    </row>
    <row r="58" spans="1:23" x14ac:dyDescent="0.45">
      <c r="A58" s="148" t="s">
        <v>129</v>
      </c>
      <c r="B58" s="148"/>
      <c r="C58" s="148"/>
      <c r="D58" s="148"/>
      <c r="E58" s="148"/>
      <c r="F58" s="148"/>
      <c r="G58" s="148"/>
      <c r="H58" s="148"/>
      <c r="I58" s="148"/>
      <c r="J58" s="148"/>
      <c r="K58" s="148"/>
      <c r="L58" s="148"/>
      <c r="M58" s="148"/>
      <c r="N58" s="148"/>
      <c r="O58" s="148"/>
      <c r="P58" s="148"/>
      <c r="Q58" s="148"/>
      <c r="R58" s="148"/>
      <c r="S58" s="148"/>
    </row>
    <row r="59" spans="1:23" ht="18" customHeight="1" x14ac:dyDescent="0.45">
      <c r="A59" s="147" t="s">
        <v>130</v>
      </c>
      <c r="B59" s="147"/>
      <c r="C59" s="147"/>
      <c r="D59" s="147"/>
      <c r="E59" s="147"/>
      <c r="F59" s="147"/>
      <c r="G59" s="147"/>
      <c r="H59" s="147"/>
      <c r="I59" s="147"/>
      <c r="J59" s="147"/>
      <c r="K59" s="147"/>
      <c r="L59" s="147"/>
      <c r="M59" s="147"/>
      <c r="N59" s="147"/>
      <c r="O59" s="147"/>
      <c r="P59" s="147"/>
      <c r="Q59" s="147"/>
      <c r="R59" s="147"/>
      <c r="S59" s="147"/>
    </row>
    <row r="60" spans="1:23" x14ac:dyDescent="0.45">
      <c r="A60" s="21" t="s">
        <v>131</v>
      </c>
    </row>
    <row r="61" spans="1:23" x14ac:dyDescent="0.45">
      <c r="A61" s="21" t="s">
        <v>132</v>
      </c>
    </row>
  </sheetData>
  <mergeCells count="19">
    <mergeCell ref="V4:W4"/>
    <mergeCell ref="P3:W3"/>
    <mergeCell ref="T2:U2"/>
    <mergeCell ref="A3:A5"/>
    <mergeCell ref="B4:B5"/>
    <mergeCell ref="C4:E4"/>
    <mergeCell ref="F4:H4"/>
    <mergeCell ref="I4:K4"/>
    <mergeCell ref="P4:Q4"/>
    <mergeCell ref="R4:S4"/>
    <mergeCell ref="T4:U4"/>
    <mergeCell ref="L4:N4"/>
    <mergeCell ref="B3:N3"/>
    <mergeCell ref="V2:W2"/>
    <mergeCell ref="A59:S59"/>
    <mergeCell ref="A55:S55"/>
    <mergeCell ref="A56:S56"/>
    <mergeCell ref="A57:S57"/>
    <mergeCell ref="A58:S58"/>
  </mergeCells>
  <phoneticPr fontId="2"/>
  <pageMargins left="0.7" right="0.7" top="0.75" bottom="0.75" header="0.3" footer="0.3"/>
  <pageSetup paperSize="9" scale="43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9"/>
  <sheetViews>
    <sheetView workbookViewId="0">
      <selection activeCell="F22" sqref="F22"/>
    </sheetView>
  </sheetViews>
  <sheetFormatPr defaultRowHeight="18" x14ac:dyDescent="0.45"/>
  <cols>
    <col min="1" max="1" width="12" customWidth="1"/>
    <col min="2" max="2" width="15.09765625" customWidth="1"/>
    <col min="3" max="5" width="13.8984375" customWidth="1"/>
    <col min="6" max="6" width="17" customWidth="1"/>
  </cols>
  <sheetData>
    <row r="1" spans="1:6" x14ac:dyDescent="0.45">
      <c r="A1" t="s">
        <v>133</v>
      </c>
    </row>
    <row r="2" spans="1:6" x14ac:dyDescent="0.45">
      <c r="D2" s="44" t="s">
        <v>134</v>
      </c>
    </row>
    <row r="3" spans="1:6" ht="36" x14ac:dyDescent="0.45">
      <c r="A3" s="40" t="s">
        <v>2</v>
      </c>
      <c r="B3" s="34" t="s">
        <v>135</v>
      </c>
      <c r="C3" s="45" t="s">
        <v>91</v>
      </c>
      <c r="D3" s="45" t="s">
        <v>92</v>
      </c>
      <c r="E3" s="23"/>
    </row>
    <row r="4" spans="1:6" x14ac:dyDescent="0.45">
      <c r="A4" s="27" t="s">
        <v>11</v>
      </c>
      <c r="B4" s="46">
        <f>SUM(B5:B51)</f>
        <v>12294115</v>
      </c>
      <c r="C4" s="46">
        <f t="shared" ref="C4:D4" si="0">SUM(C5:C51)</f>
        <v>6532164</v>
      </c>
      <c r="D4" s="46">
        <f t="shared" si="0"/>
        <v>5761951</v>
      </c>
      <c r="E4" s="47"/>
    </row>
    <row r="5" spans="1:6" x14ac:dyDescent="0.45">
      <c r="A5" s="40" t="s">
        <v>12</v>
      </c>
      <c r="B5" s="46">
        <f>SUM(C5:D5)</f>
        <v>622010</v>
      </c>
      <c r="C5" s="46">
        <v>329121</v>
      </c>
      <c r="D5" s="46">
        <v>292889</v>
      </c>
      <c r="E5" s="47"/>
    </row>
    <row r="6" spans="1:6" x14ac:dyDescent="0.45">
      <c r="A6" s="40" t="s">
        <v>13</v>
      </c>
      <c r="B6" s="46">
        <f t="shared" ref="B6:B51" si="1">SUM(C6:D6)</f>
        <v>127635</v>
      </c>
      <c r="C6" s="46">
        <v>67672</v>
      </c>
      <c r="D6" s="46">
        <v>59963</v>
      </c>
      <c r="E6" s="47"/>
    </row>
    <row r="7" spans="1:6" x14ac:dyDescent="0.45">
      <c r="A7" s="40" t="s">
        <v>14</v>
      </c>
      <c r="B7" s="46">
        <f t="shared" si="1"/>
        <v>136340</v>
      </c>
      <c r="C7" s="46">
        <v>72438</v>
      </c>
      <c r="D7" s="46">
        <v>63902</v>
      </c>
      <c r="E7" s="47"/>
    </row>
    <row r="8" spans="1:6" x14ac:dyDescent="0.45">
      <c r="A8" s="40" t="s">
        <v>15</v>
      </c>
      <c r="B8" s="46">
        <f t="shared" si="1"/>
        <v>279258</v>
      </c>
      <c r="C8" s="46">
        <v>151012</v>
      </c>
      <c r="D8" s="46">
        <v>128246</v>
      </c>
      <c r="E8" s="47"/>
    </row>
    <row r="9" spans="1:6" x14ac:dyDescent="0.45">
      <c r="A9" s="40" t="s">
        <v>16</v>
      </c>
      <c r="B9" s="46">
        <f t="shared" si="1"/>
        <v>109968</v>
      </c>
      <c r="C9" s="46">
        <v>57783</v>
      </c>
      <c r="D9" s="46">
        <v>52185</v>
      </c>
      <c r="E9" s="47"/>
    </row>
    <row r="10" spans="1:6" x14ac:dyDescent="0.45">
      <c r="A10" s="40" t="s">
        <v>17</v>
      </c>
      <c r="B10" s="46">
        <f t="shared" si="1"/>
        <v>114558</v>
      </c>
      <c r="C10" s="46">
        <v>59511</v>
      </c>
      <c r="D10" s="46">
        <v>55047</v>
      </c>
      <c r="E10" s="47"/>
    </row>
    <row r="11" spans="1:6" x14ac:dyDescent="0.45">
      <c r="A11" s="40" t="s">
        <v>18</v>
      </c>
      <c r="B11" s="46">
        <f t="shared" si="1"/>
        <v>202123</v>
      </c>
      <c r="C11" s="46">
        <v>105214</v>
      </c>
      <c r="D11" s="46">
        <v>96909</v>
      </c>
      <c r="E11" s="47"/>
    </row>
    <row r="12" spans="1:6" x14ac:dyDescent="0.45">
      <c r="A12" s="40" t="s">
        <v>19</v>
      </c>
      <c r="B12" s="46">
        <f t="shared" si="1"/>
        <v>272373</v>
      </c>
      <c r="C12" s="46">
        <v>145190</v>
      </c>
      <c r="D12" s="46">
        <v>127183</v>
      </c>
      <c r="E12" s="47"/>
      <c r="F12" s="1"/>
    </row>
    <row r="13" spans="1:6" x14ac:dyDescent="0.45">
      <c r="A13" s="43" t="s">
        <v>20</v>
      </c>
      <c r="B13" s="46">
        <f t="shared" si="1"/>
        <v>160736</v>
      </c>
      <c r="C13" s="46">
        <v>85170</v>
      </c>
      <c r="D13" s="46">
        <v>75566</v>
      </c>
      <c r="E13" s="23"/>
    </row>
    <row r="14" spans="1:6" x14ac:dyDescent="0.45">
      <c r="A14" s="40" t="s">
        <v>21</v>
      </c>
      <c r="B14" s="46">
        <f t="shared" si="1"/>
        <v>193603</v>
      </c>
      <c r="C14" s="46">
        <v>104105</v>
      </c>
      <c r="D14" s="46">
        <v>89498</v>
      </c>
    </row>
    <row r="15" spans="1:6" x14ac:dyDescent="0.45">
      <c r="A15" s="40" t="s">
        <v>22</v>
      </c>
      <c r="B15" s="46">
        <f t="shared" si="1"/>
        <v>594185</v>
      </c>
      <c r="C15" s="46">
        <v>316629</v>
      </c>
      <c r="D15" s="46">
        <v>277556</v>
      </c>
    </row>
    <row r="16" spans="1:6" x14ac:dyDescent="0.45">
      <c r="A16" s="40" t="s">
        <v>23</v>
      </c>
      <c r="B16" s="46">
        <f t="shared" si="1"/>
        <v>510380</v>
      </c>
      <c r="C16" s="46">
        <v>270761</v>
      </c>
      <c r="D16" s="46">
        <v>239619</v>
      </c>
    </row>
    <row r="17" spans="1:4" x14ac:dyDescent="0.45">
      <c r="A17" s="40" t="s">
        <v>24</v>
      </c>
      <c r="B17" s="46">
        <f t="shared" si="1"/>
        <v>1156429</v>
      </c>
      <c r="C17" s="46">
        <v>610484</v>
      </c>
      <c r="D17" s="46">
        <v>545945</v>
      </c>
    </row>
    <row r="18" spans="1:4" x14ac:dyDescent="0.45">
      <c r="A18" s="40" t="s">
        <v>25</v>
      </c>
      <c r="B18" s="46">
        <f t="shared" si="1"/>
        <v>744461</v>
      </c>
      <c r="C18" s="46">
        <v>396406</v>
      </c>
      <c r="D18" s="46">
        <v>348055</v>
      </c>
    </row>
    <row r="19" spans="1:4" x14ac:dyDescent="0.45">
      <c r="A19" s="40" t="s">
        <v>26</v>
      </c>
      <c r="B19" s="46">
        <f t="shared" si="1"/>
        <v>219377</v>
      </c>
      <c r="C19" s="46">
        <v>120665</v>
      </c>
      <c r="D19" s="46">
        <v>98712</v>
      </c>
    </row>
    <row r="20" spans="1:4" x14ac:dyDescent="0.45">
      <c r="A20" s="40" t="s">
        <v>27</v>
      </c>
      <c r="B20" s="46">
        <f t="shared" si="1"/>
        <v>108367</v>
      </c>
      <c r="C20" s="46">
        <v>56053</v>
      </c>
      <c r="D20" s="46">
        <v>52314</v>
      </c>
    </row>
    <row r="21" spans="1:4" x14ac:dyDescent="0.45">
      <c r="A21" s="40" t="s">
        <v>28</v>
      </c>
      <c r="B21" s="46">
        <f t="shared" si="1"/>
        <v>127843</v>
      </c>
      <c r="C21" s="46">
        <v>66996</v>
      </c>
      <c r="D21" s="46">
        <v>60847</v>
      </c>
    </row>
    <row r="22" spans="1:4" x14ac:dyDescent="0.45">
      <c r="A22" s="40" t="s">
        <v>29</v>
      </c>
      <c r="B22" s="46">
        <f t="shared" si="1"/>
        <v>94396</v>
      </c>
      <c r="C22" s="46">
        <v>48565</v>
      </c>
      <c r="D22" s="46">
        <v>45831</v>
      </c>
    </row>
    <row r="23" spans="1:4" x14ac:dyDescent="0.45">
      <c r="A23" s="40" t="s">
        <v>30</v>
      </c>
      <c r="B23" s="46">
        <f t="shared" si="1"/>
        <v>80670</v>
      </c>
      <c r="C23" s="46">
        <v>42589</v>
      </c>
      <c r="D23" s="46">
        <v>38081</v>
      </c>
    </row>
    <row r="24" spans="1:4" x14ac:dyDescent="0.45">
      <c r="A24" s="40" t="s">
        <v>31</v>
      </c>
      <c r="B24" s="46">
        <f t="shared" si="1"/>
        <v>196409</v>
      </c>
      <c r="C24" s="46">
        <v>104803</v>
      </c>
      <c r="D24" s="46">
        <v>91606</v>
      </c>
    </row>
    <row r="25" spans="1:4" x14ac:dyDescent="0.45">
      <c r="A25" s="40" t="s">
        <v>32</v>
      </c>
      <c r="B25" s="46">
        <f t="shared" si="1"/>
        <v>202127</v>
      </c>
      <c r="C25" s="46">
        <v>104076</v>
      </c>
      <c r="D25" s="46">
        <v>98051</v>
      </c>
    </row>
    <row r="26" spans="1:4" x14ac:dyDescent="0.45">
      <c r="A26" s="40" t="s">
        <v>33</v>
      </c>
      <c r="B26" s="46">
        <f t="shared" si="1"/>
        <v>311028</v>
      </c>
      <c r="C26" s="46">
        <v>163684</v>
      </c>
      <c r="D26" s="46">
        <v>147344</v>
      </c>
    </row>
    <row r="27" spans="1:4" x14ac:dyDescent="0.45">
      <c r="A27" s="40" t="s">
        <v>34</v>
      </c>
      <c r="B27" s="46">
        <f t="shared" si="1"/>
        <v>683602</v>
      </c>
      <c r="C27" s="46">
        <v>377735</v>
      </c>
      <c r="D27" s="46">
        <v>305867</v>
      </c>
    </row>
    <row r="28" spans="1:4" x14ac:dyDescent="0.45">
      <c r="A28" s="40" t="s">
        <v>35</v>
      </c>
      <c r="B28" s="46">
        <f t="shared" si="1"/>
        <v>170728</v>
      </c>
      <c r="C28" s="46">
        <v>89383</v>
      </c>
      <c r="D28" s="46">
        <v>81345</v>
      </c>
    </row>
    <row r="29" spans="1:4" x14ac:dyDescent="0.45">
      <c r="A29" s="40" t="s">
        <v>36</v>
      </c>
      <c r="B29" s="46">
        <f t="shared" si="1"/>
        <v>121154</v>
      </c>
      <c r="C29" s="46">
        <v>63126</v>
      </c>
      <c r="D29" s="46">
        <v>58028</v>
      </c>
    </row>
    <row r="30" spans="1:4" x14ac:dyDescent="0.45">
      <c r="A30" s="40" t="s">
        <v>37</v>
      </c>
      <c r="B30" s="46">
        <f t="shared" si="1"/>
        <v>262814</v>
      </c>
      <c r="C30" s="46">
        <v>141663</v>
      </c>
      <c r="D30" s="46">
        <v>121151</v>
      </c>
    </row>
    <row r="31" spans="1:4" x14ac:dyDescent="0.45">
      <c r="A31" s="40" t="s">
        <v>38</v>
      </c>
      <c r="B31" s="46">
        <f t="shared" si="1"/>
        <v>788849</v>
      </c>
      <c r="C31" s="46">
        <v>419978</v>
      </c>
      <c r="D31" s="46">
        <v>368871</v>
      </c>
    </row>
    <row r="32" spans="1:4" x14ac:dyDescent="0.45">
      <c r="A32" s="40" t="s">
        <v>39</v>
      </c>
      <c r="B32" s="46">
        <f t="shared" si="1"/>
        <v>503825</v>
      </c>
      <c r="C32" s="46">
        <v>265713</v>
      </c>
      <c r="D32" s="46">
        <v>238112</v>
      </c>
    </row>
    <row r="33" spans="1:4" x14ac:dyDescent="0.45">
      <c r="A33" s="40" t="s">
        <v>40</v>
      </c>
      <c r="B33" s="46">
        <f t="shared" si="1"/>
        <v>138127</v>
      </c>
      <c r="C33" s="46">
        <v>71939</v>
      </c>
      <c r="D33" s="46">
        <v>66188</v>
      </c>
    </row>
    <row r="34" spans="1:4" x14ac:dyDescent="0.45">
      <c r="A34" s="40" t="s">
        <v>41</v>
      </c>
      <c r="B34" s="46">
        <f t="shared" si="1"/>
        <v>101989</v>
      </c>
      <c r="C34" s="46">
        <v>53764</v>
      </c>
      <c r="D34" s="46">
        <v>48225</v>
      </c>
    </row>
    <row r="35" spans="1:4" x14ac:dyDescent="0.45">
      <c r="A35" s="40" t="s">
        <v>42</v>
      </c>
      <c r="B35" s="46">
        <f t="shared" si="1"/>
        <v>64807</v>
      </c>
      <c r="C35" s="46">
        <v>33734</v>
      </c>
      <c r="D35" s="46">
        <v>31073</v>
      </c>
    </row>
    <row r="36" spans="1:4" x14ac:dyDescent="0.45">
      <c r="A36" s="40" t="s">
        <v>43</v>
      </c>
      <c r="B36" s="46">
        <f t="shared" si="1"/>
        <v>75967</v>
      </c>
      <c r="C36" s="46">
        <v>40916</v>
      </c>
      <c r="D36" s="46">
        <v>35051</v>
      </c>
    </row>
    <row r="37" spans="1:4" x14ac:dyDescent="0.45">
      <c r="A37" s="40" t="s">
        <v>44</v>
      </c>
      <c r="B37" s="46">
        <f t="shared" si="1"/>
        <v>245459</v>
      </c>
      <c r="C37" s="46">
        <v>132914</v>
      </c>
      <c r="D37" s="46">
        <v>112545</v>
      </c>
    </row>
    <row r="38" spans="1:4" x14ac:dyDescent="0.45">
      <c r="A38" s="40" t="s">
        <v>45</v>
      </c>
      <c r="B38" s="46">
        <f t="shared" si="1"/>
        <v>317115</v>
      </c>
      <c r="C38" s="46">
        <v>166219</v>
      </c>
      <c r="D38" s="46">
        <v>150896</v>
      </c>
    </row>
    <row r="39" spans="1:4" x14ac:dyDescent="0.45">
      <c r="A39" s="40" t="s">
        <v>46</v>
      </c>
      <c r="B39" s="46">
        <f t="shared" si="1"/>
        <v>185631</v>
      </c>
      <c r="C39" s="46">
        <v>101685</v>
      </c>
      <c r="D39" s="46">
        <v>83946</v>
      </c>
    </row>
    <row r="40" spans="1:4" x14ac:dyDescent="0.45">
      <c r="A40" s="40" t="s">
        <v>47</v>
      </c>
      <c r="B40" s="46">
        <f t="shared" si="1"/>
        <v>98243</v>
      </c>
      <c r="C40" s="46">
        <v>51317</v>
      </c>
      <c r="D40" s="46">
        <v>46926</v>
      </c>
    </row>
    <row r="41" spans="1:4" x14ac:dyDescent="0.45">
      <c r="A41" s="40" t="s">
        <v>48</v>
      </c>
      <c r="B41" s="46">
        <f t="shared" si="1"/>
        <v>104837</v>
      </c>
      <c r="C41" s="46">
        <v>54695</v>
      </c>
      <c r="D41" s="46">
        <v>50142</v>
      </c>
    </row>
    <row r="42" spans="1:4" x14ac:dyDescent="0.45">
      <c r="A42" s="40" t="s">
        <v>49</v>
      </c>
      <c r="B42" s="46">
        <f t="shared" si="1"/>
        <v>158805</v>
      </c>
      <c r="C42" s="46">
        <v>81880</v>
      </c>
      <c r="D42" s="46">
        <v>76925</v>
      </c>
    </row>
    <row r="43" spans="1:4" x14ac:dyDescent="0.45">
      <c r="A43" s="40" t="s">
        <v>50</v>
      </c>
      <c r="B43" s="46">
        <f t="shared" si="1"/>
        <v>86080</v>
      </c>
      <c r="C43" s="46">
        <v>44293</v>
      </c>
      <c r="D43" s="46">
        <v>41787</v>
      </c>
    </row>
    <row r="44" spans="1:4" x14ac:dyDescent="0.45">
      <c r="A44" s="40" t="s">
        <v>51</v>
      </c>
      <c r="B44" s="46">
        <f t="shared" si="1"/>
        <v>524934</v>
      </c>
      <c r="C44" s="46">
        <v>284356</v>
      </c>
      <c r="D44" s="46">
        <v>240578</v>
      </c>
    </row>
    <row r="45" spans="1:4" x14ac:dyDescent="0.45">
      <c r="A45" s="40" t="s">
        <v>52</v>
      </c>
      <c r="B45" s="46">
        <f t="shared" si="1"/>
        <v>116046</v>
      </c>
      <c r="C45" s="46">
        <v>60085</v>
      </c>
      <c r="D45" s="46">
        <v>55961</v>
      </c>
    </row>
    <row r="46" spans="1:4" x14ac:dyDescent="0.45">
      <c r="A46" s="40" t="s">
        <v>53</v>
      </c>
      <c r="B46" s="46">
        <f t="shared" si="1"/>
        <v>151179</v>
      </c>
      <c r="C46" s="46">
        <v>80004</v>
      </c>
      <c r="D46" s="46">
        <v>71175</v>
      </c>
    </row>
    <row r="47" spans="1:4" x14ac:dyDescent="0.45">
      <c r="A47" s="40" t="s">
        <v>54</v>
      </c>
      <c r="B47" s="46">
        <f t="shared" si="1"/>
        <v>234197</v>
      </c>
      <c r="C47" s="46">
        <v>121032</v>
      </c>
      <c r="D47" s="46">
        <v>113165</v>
      </c>
    </row>
    <row r="48" spans="1:4" x14ac:dyDescent="0.45">
      <c r="A48" s="40" t="s">
        <v>55</v>
      </c>
      <c r="B48" s="46">
        <f t="shared" si="1"/>
        <v>139125</v>
      </c>
      <c r="C48" s="46">
        <v>73914</v>
      </c>
      <c r="D48" s="46">
        <v>65211</v>
      </c>
    </row>
    <row r="49" spans="1:4" x14ac:dyDescent="0.45">
      <c r="A49" s="40" t="s">
        <v>56</v>
      </c>
      <c r="B49" s="46">
        <f t="shared" si="1"/>
        <v>117802</v>
      </c>
      <c r="C49" s="46">
        <v>61886</v>
      </c>
      <c r="D49" s="46">
        <v>55916</v>
      </c>
    </row>
    <row r="50" spans="1:4" x14ac:dyDescent="0.45">
      <c r="A50" s="40" t="s">
        <v>57</v>
      </c>
      <c r="B50" s="46">
        <f t="shared" si="1"/>
        <v>204871</v>
      </c>
      <c r="C50" s="46">
        <v>109133</v>
      </c>
      <c r="D50" s="46">
        <v>95738</v>
      </c>
    </row>
    <row r="51" spans="1:4" x14ac:dyDescent="0.45">
      <c r="A51" s="40" t="s">
        <v>58</v>
      </c>
      <c r="B51" s="46">
        <f t="shared" si="1"/>
        <v>133653</v>
      </c>
      <c r="C51" s="46">
        <v>71873</v>
      </c>
      <c r="D51" s="46">
        <v>61780</v>
      </c>
    </row>
    <row r="53" spans="1:4" x14ac:dyDescent="0.45">
      <c r="A53" s="23" t="s">
        <v>136</v>
      </c>
    </row>
    <row r="54" spans="1:4" x14ac:dyDescent="0.45">
      <c r="A54" t="s">
        <v>137</v>
      </c>
    </row>
    <row r="55" spans="1:4" x14ac:dyDescent="0.45">
      <c r="A55" t="s">
        <v>138</v>
      </c>
    </row>
    <row r="56" spans="1:4" x14ac:dyDescent="0.45">
      <c r="A56" t="s">
        <v>139</v>
      </c>
    </row>
    <row r="57" spans="1:4" x14ac:dyDescent="0.45">
      <c r="A57" s="21" t="s">
        <v>140</v>
      </c>
    </row>
    <row r="58" spans="1:4" x14ac:dyDescent="0.45">
      <c r="A58" t="s">
        <v>141</v>
      </c>
    </row>
    <row r="59" spans="1:4" x14ac:dyDescent="0.45">
      <c r="A59" t="s">
        <v>142</v>
      </c>
    </row>
  </sheetData>
  <phoneticPr fontId="2"/>
  <pageMargins left="0.7" right="0.7" top="0.75" bottom="0.75" header="0.3" footer="0.3"/>
  <pageSetup paperSize="9" scale="65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89559dea-130d-4237-8e78-1ce7f44b9a24">DIGI-808455956-4106083</_dlc_DocId>
    <_dlc_DocIdUrl xmlns="89559dea-130d-4237-8e78-1ce7f44b9a24">
      <Url>https://digitalgojp.sharepoint.com/sites/digi_portal/_layouts/15/DocIdRedir.aspx?ID=DIGI-808455956-4106083</Url>
      <Description>DIGI-808455956-4106083</Description>
    </_dlc_DocIdUrl>
    <_Flow_SignoffStatus xmlns="0e1d05ab-b491-48cc-a1d7-91236226a3a4" xsi:nil="true"/>
    <_ip_UnifiedCompliancePolicyUIAction xmlns="http://schemas.microsoft.com/sharepoint/v3" xsi:nil="true"/>
    <_ip_UnifiedCompliancePolicyProperties xmlns="http://schemas.microsoft.com/sharepoint/v3" xsi:nil="true"/>
    <d1ca xmlns="0e1d05ab-b491-48cc-a1d7-91236226a3a4" xsi:nil="true"/>
    <lcf76f155ced4ddcb4097134ff3c332f xmlns="0e1d05ab-b491-48cc-a1d7-91236226a3a4">
      <Terms xmlns="http://schemas.microsoft.com/office/infopath/2007/PartnerControls"/>
    </lcf76f155ced4ddcb4097134ff3c332f>
    <TaxCatchAll xmlns="89559dea-130d-4237-8e78-1ce7f44b9a24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E8684AFC7BA4E946AF96F6A5CBEE62BB" ma:contentTypeVersion="39" ma:contentTypeDescription="新しいドキュメントを作成します。" ma:contentTypeScope="" ma:versionID="04173b98cac5886ce79db97a94886232">
  <xsd:schema xmlns:xsd="http://www.w3.org/2001/XMLSchema" xmlns:xs="http://www.w3.org/2001/XMLSchema" xmlns:p="http://schemas.microsoft.com/office/2006/metadata/properties" xmlns:ns1="http://schemas.microsoft.com/sharepoint/v3" xmlns:ns2="89559dea-130d-4237-8e78-1ce7f44b9a24" xmlns:ns3="0e1d05ab-b491-48cc-a1d7-91236226a3a4" targetNamespace="http://schemas.microsoft.com/office/2006/metadata/properties" ma:root="true" ma:fieldsID="cede3e4a433a32dea90f3d8897ee8f90" ns1:_="" ns2:_="" ns3:_="">
    <xsd:import namespace="http://schemas.microsoft.com/sharepoint/v3"/>
    <xsd:import namespace="89559dea-130d-4237-8e78-1ce7f44b9a24"/>
    <xsd:import namespace="0e1d05ab-b491-48cc-a1d7-91236226a3a4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OCR" minOccurs="0"/>
                <xsd:element ref="ns1:_ip_UnifiedCompliancePolicyProperties" minOccurs="0"/>
                <xsd:element ref="ns1:_ip_UnifiedCompliancePolicyUIAction" minOccurs="0"/>
                <xsd:element ref="ns3:MediaServiceLocation" minOccurs="0"/>
                <xsd:element ref="ns2:SharedWithUsers" minOccurs="0"/>
                <xsd:element ref="ns2:SharedWithDetails" minOccurs="0"/>
                <xsd:element ref="ns3:d1ca" minOccurs="0"/>
                <xsd:element ref="ns3:_Flow_SignoffStatus" minOccurs="0"/>
                <xsd:element ref="ns3:MediaLengthInSeconds" minOccurs="0"/>
                <xsd:element ref="ns3:lcf76f155ced4ddcb4097134ff3c332f" minOccurs="0"/>
                <xsd:element ref="ns2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統合コンプライアンス ポリシーのプロパティ" ma:hidden="true" ma:internalName="_ip_UnifiedCompliancePolicyProperties">
      <xsd:simpleType>
        <xsd:restriction base="dms:Note"/>
      </xsd:simpleType>
    </xsd:element>
    <xsd:element name="_ip_UnifiedCompliancePolicyUIAction" ma:index="21" nillable="true" ma:displayName="統合コンプライアンス ポリシーの UI アクション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9559dea-130d-4237-8e78-1ce7f44b9a24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ドキュメント ID 値" ma:description="このアイテムに割り当てられているドキュメント ID の値です。" ma:internalName="_dlc_DocId" ma:readOnly="true">
      <xsd:simpleType>
        <xsd:restriction base="dms:Text"/>
      </xsd:simpleType>
    </xsd:element>
    <xsd:element name="_dlc_DocIdUrl" ma:index="9" nillable="true" ma:displayName="ドキュメントID:" ma:description="このドキュメントへの常時接続リンクです。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ID を保持" ma:description="追加時に ID を保持します。" ma:hidden="true" ma:internalName="_dlc_DocIdPersistId" ma:readOnly="true">
      <xsd:simpleType>
        <xsd:restriction base="dms:Boolean"/>
      </xsd:simpleType>
    </xsd:element>
    <xsd:element name="SharedWithUsers" ma:index="23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4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TaxCatchAll" ma:index="30" nillable="true" ma:displayName="Taxonomy Catch All Column" ma:hidden="true" ma:list="{02be7c2a-dcaf-42f6-9ca0-14cdca2ec951}" ma:internalName="TaxCatchAll" ma:showField="CatchAllData" ma:web="89559dea-130d-4237-8e78-1ce7f44b9a2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1d05ab-b491-48cc-a1d7-91236226a3a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2" nillable="true" ma:displayName="Location" ma:internalName="MediaServiceLocation" ma:readOnly="true">
      <xsd:simpleType>
        <xsd:restriction base="dms:Text"/>
      </xsd:simpleType>
    </xsd:element>
    <xsd:element name="d1ca" ma:index="25" nillable="true" ma:displayName="数値" ma:internalName="d1ca">
      <xsd:simpleType>
        <xsd:restriction base="dms:Number"/>
      </xsd:simpleType>
    </xsd:element>
    <xsd:element name="_Flow_SignoffStatus" ma:index="26" nillable="true" ma:displayName="承認の状態" ma:internalName="_x627f__x8a8d__x306e__x72b6__x614b_">
      <xsd:simpleType>
        <xsd:restriction base="dms:Text"/>
      </xsd:simpleType>
    </xsd:element>
    <xsd:element name="MediaLengthInSeconds" ma:index="27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9" nillable="true" ma:taxonomy="true" ma:internalName="lcf76f155ced4ddcb4097134ff3c332f" ma:taxonomyFieldName="MediaServiceImageTags" ma:displayName="画像タグ" ma:readOnly="false" ma:fieldId="{5cf76f15-5ced-4ddc-b409-7134ff3c332f}" ma:taxonomyMulti="true" ma:sspId="1e1c6816-2a4f-4461-93c7-8dd281d6228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F5390EB-78ED-43AD-AF36-DFF0F92F84BD}">
  <ds:schemaRefs>
    <ds:schemaRef ds:uri="http://schemas.microsoft.com/office/2006/metadata/properties"/>
    <ds:schemaRef ds:uri="http://schemas.microsoft.com/office/infopath/2007/PartnerControls"/>
    <ds:schemaRef ds:uri="89559dea-130d-4237-8e78-1ce7f44b9a24"/>
    <ds:schemaRef ds:uri="0e1d05ab-b491-48cc-a1d7-91236226a3a4"/>
    <ds:schemaRef ds:uri="http://schemas.microsoft.com/sharepoint/v3"/>
  </ds:schemaRefs>
</ds:datastoreItem>
</file>

<file path=customXml/itemProps2.xml><?xml version="1.0" encoding="utf-8"?>
<ds:datastoreItem xmlns:ds="http://schemas.openxmlformats.org/officeDocument/2006/customXml" ds:itemID="{898BCFA4-BF63-4501-BA08-F3AF0A93B1D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BAFB1BC-8910-4B68-9034-56928B707243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87C83325-4966-4FAE-970B-8DC26DD6B8B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89559dea-130d-4237-8e78-1ce7f44b9a24"/>
    <ds:schemaRef ds:uri="0e1d05ab-b491-48cc-a1d7-91236226a3a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3</vt:i4>
      </vt:variant>
    </vt:vector>
  </HeadingPairs>
  <TitlesOfParts>
    <vt:vector size="8" baseType="lpstr">
      <vt:lpstr>進捗状況 (都道府県別)</vt:lpstr>
      <vt:lpstr>進捗状況（政令市・特別区）</vt:lpstr>
      <vt:lpstr>総接種回数</vt:lpstr>
      <vt:lpstr>一般接種</vt:lpstr>
      <vt:lpstr>医療従事者等</vt:lpstr>
      <vt:lpstr>'進捗状況 (都道府県別)'!Print_Area</vt:lpstr>
      <vt:lpstr>'進捗状況（政令市・特別区）'!Print_Area</vt:lpstr>
      <vt:lpstr>総接種回数!Print_Area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2022-02-15T03:37:26Z</dcterms:created>
  <dcterms:modified xsi:type="dcterms:W3CDTF">2022-09-26T05:34:14Z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0x010100E8684AFC7BA4E946AF96F6A5CBEE62BB</vt:lpwstr>
  </property>
  <property fmtid="{D5CDD505-2E9C-101B-9397-08002B2CF9AE}" pid="3" name="_dlc_DocIdItemGuid">
    <vt:lpwstr>6de0d5d9-bc6e-4884-818c-fb5e87df50e3</vt:lpwstr>
  </property>
  <property fmtid="{D5CDD505-2E9C-101B-9397-08002B2CF9AE}" pid="4" name="MediaServiceImageTags">
    <vt:lpwstr/>
  </property>
</Properties>
</file>