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I11" i="9"/>
  <c r="H10" i="9"/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P3" i="12"/>
  <c r="B3" i="11"/>
  <c r="Y7" i="11" l="1"/>
  <c r="L7" i="11"/>
  <c r="R7" i="11"/>
  <c r="I9" i="11" l="1"/>
  <c r="I10" i="11"/>
  <c r="K10" i="11" s="1"/>
  <c r="I11" i="11"/>
  <c r="K11" i="11" s="1"/>
  <c r="I12" i="11"/>
  <c r="K12" i="11" s="1"/>
  <c r="I13" i="11"/>
  <c r="K13" i="11" s="1"/>
  <c r="I14" i="11"/>
  <c r="K14" i="11" s="1"/>
  <c r="I15" i="11"/>
  <c r="K15" i="11" s="1"/>
  <c r="I16" i="11"/>
  <c r="K16" i="11" s="1"/>
  <c r="I17" i="11"/>
  <c r="K17" i="11" s="1"/>
  <c r="I18" i="11"/>
  <c r="K18" i="11" s="1"/>
  <c r="I19" i="11"/>
  <c r="K19" i="11" s="1"/>
  <c r="I20" i="11"/>
  <c r="K20" i="11" s="1"/>
  <c r="I21" i="11"/>
  <c r="K21" i="11" s="1"/>
  <c r="I22" i="11"/>
  <c r="K22" i="11" s="1"/>
  <c r="I23" i="11"/>
  <c r="K23" i="11" s="1"/>
  <c r="I24" i="11"/>
  <c r="K24" i="11" s="1"/>
  <c r="I25" i="11"/>
  <c r="K25" i="11" s="1"/>
  <c r="I26" i="11"/>
  <c r="K26" i="11" s="1"/>
  <c r="I27" i="11"/>
  <c r="K27" i="11" s="1"/>
  <c r="I28" i="11"/>
  <c r="K28" i="11" s="1"/>
  <c r="I29" i="11"/>
  <c r="K29" i="11" s="1"/>
  <c r="I30" i="11"/>
  <c r="K30" i="11" s="1"/>
  <c r="I31" i="11"/>
  <c r="K31" i="11" s="1"/>
  <c r="I32" i="11"/>
  <c r="K32" i="11" s="1"/>
  <c r="I33" i="11"/>
  <c r="K33" i="11" s="1"/>
  <c r="I34" i="11"/>
  <c r="K34" i="11" s="1"/>
  <c r="I35" i="11"/>
  <c r="K35" i="11" s="1"/>
  <c r="I36" i="11"/>
  <c r="K36" i="11" s="1"/>
  <c r="I37" i="11"/>
  <c r="K37" i="11" s="1"/>
  <c r="I38" i="11"/>
  <c r="K38" i="11" s="1"/>
  <c r="I39" i="11"/>
  <c r="K39" i="11" s="1"/>
  <c r="I40" i="11"/>
  <c r="K40" i="11" s="1"/>
  <c r="I41" i="11"/>
  <c r="K41" i="11" s="1"/>
  <c r="I42" i="11"/>
  <c r="K42" i="11" s="1"/>
  <c r="I43" i="11"/>
  <c r="K43" i="11" s="1"/>
  <c r="I44" i="11"/>
  <c r="K44" i="11" s="1"/>
  <c r="I45" i="11"/>
  <c r="K45" i="11" s="1"/>
  <c r="I46" i="11"/>
  <c r="K46" i="11" s="1"/>
  <c r="I47" i="11"/>
  <c r="K47" i="11" s="1"/>
  <c r="I48" i="11"/>
  <c r="K48" i="11" s="1"/>
  <c r="I49" i="11"/>
  <c r="K49" i="11" s="1"/>
  <c r="I50" i="11"/>
  <c r="K50" i="11" s="1"/>
  <c r="I51" i="11"/>
  <c r="K51" i="11" s="1"/>
  <c r="I52" i="11"/>
  <c r="K52" i="11" s="1"/>
  <c r="I53" i="11"/>
  <c r="K53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V6" i="12"/>
  <c r="W54" i="11" l="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 l="1"/>
  <c r="W7" i="11"/>
  <c r="AB7" i="11" l="1"/>
  <c r="Y2" i="11"/>
  <c r="P7" i="11" l="1"/>
  <c r="O7" i="11"/>
  <c r="H5" i="10"/>
  <c r="U7" i="11" l="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P6" i="12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I10" i="9"/>
  <c r="H34" i="10"/>
  <c r="F10" i="9" l="1"/>
  <c r="G10" i="9" s="1"/>
  <c r="I10" i="10"/>
  <c r="G10" i="10"/>
  <c r="C10" i="9" l="1"/>
  <c r="E10" i="9" s="1"/>
  <c r="F6" i="12" l="1"/>
  <c r="S6" i="12" s="1"/>
  <c r="C6" i="12"/>
  <c r="Q6" i="12" s="1"/>
  <c r="I6" i="12"/>
  <c r="U6" i="12" s="1"/>
  <c r="L6" i="12"/>
  <c r="W6" i="12" s="1"/>
  <c r="C49" i="11"/>
  <c r="E49" i="11" s="1"/>
  <c r="C26" i="11"/>
  <c r="E26" i="11" s="1"/>
  <c r="C34" i="11"/>
  <c r="C42" i="11"/>
  <c r="E42" i="11" s="1"/>
  <c r="C50" i="11"/>
  <c r="E50" i="11" s="1"/>
  <c r="C17" i="11"/>
  <c r="C11" i="11"/>
  <c r="C35" i="11"/>
  <c r="E35" i="11"/>
  <c r="C43" i="11"/>
  <c r="E43" i="11" s="1"/>
  <c r="C51" i="11"/>
  <c r="E51" i="11" s="1"/>
  <c r="C33" i="11"/>
  <c r="E33" i="11" s="1"/>
  <c r="C10" i="11"/>
  <c r="E10" i="11" s="1"/>
  <c r="C27" i="11"/>
  <c r="E27" i="11" s="1"/>
  <c r="C20" i="11"/>
  <c r="C36" i="11"/>
  <c r="C44" i="11"/>
  <c r="E44" i="11" s="1"/>
  <c r="C52" i="11"/>
  <c r="E52" i="11" s="1"/>
  <c r="F8" i="11"/>
  <c r="H8" i="11" s="1"/>
  <c r="C13" i="11"/>
  <c r="C21" i="11"/>
  <c r="C29" i="11"/>
  <c r="E29" i="11" s="1"/>
  <c r="C37" i="11"/>
  <c r="E37" i="11" s="1"/>
  <c r="C45" i="11"/>
  <c r="E45" i="11" s="1"/>
  <c r="C53" i="11"/>
  <c r="E53" i="11" s="1"/>
  <c r="C9" i="11"/>
  <c r="E9" i="11" s="1"/>
  <c r="C41" i="11"/>
  <c r="E41" i="11" s="1"/>
  <c r="C18" i="11"/>
  <c r="C12" i="11"/>
  <c r="C28" i="11"/>
  <c r="C22" i="11"/>
  <c r="E22" i="11" s="1"/>
  <c r="C23" i="11"/>
  <c r="E23" i="11" s="1"/>
  <c r="C47" i="11"/>
  <c r="C25" i="11"/>
  <c r="E25" i="11" s="1"/>
  <c r="C19" i="11"/>
  <c r="E19" i="11" s="1"/>
  <c r="C14" i="11"/>
  <c r="C30" i="11"/>
  <c r="C38" i="11"/>
  <c r="E38" i="11" s="1"/>
  <c r="C46" i="11"/>
  <c r="E46" i="11" s="1"/>
  <c r="C54" i="11"/>
  <c r="E54" i="11" s="1"/>
  <c r="C15" i="11"/>
  <c r="E15" i="11" s="1"/>
  <c r="C31" i="11"/>
  <c r="E31" i="11" s="1"/>
  <c r="C39" i="11"/>
  <c r="E39" i="11" s="1"/>
  <c r="C8" i="11"/>
  <c r="C16" i="11"/>
  <c r="C24" i="11"/>
  <c r="E24" i="11" s="1"/>
  <c r="C32" i="11"/>
  <c r="E32" i="11" s="1"/>
  <c r="C40" i="11"/>
  <c r="C48" i="11"/>
  <c r="F48" i="11"/>
  <c r="H48" i="11" s="1"/>
  <c r="F40" i="11"/>
  <c r="H40" i="11" s="1"/>
  <c r="F32" i="11"/>
  <c r="H32" i="11" s="1"/>
  <c r="F16" i="11"/>
  <c r="H16" i="11" s="1"/>
  <c r="F53" i="11"/>
  <c r="H53" i="11" s="1"/>
  <c r="F45" i="11"/>
  <c r="F37" i="11"/>
  <c r="H37" i="11" s="1"/>
  <c r="F29" i="11"/>
  <c r="H29" i="11" s="1"/>
  <c r="F21" i="11"/>
  <c r="H21" i="11" s="1"/>
  <c r="F13" i="11"/>
  <c r="H13" i="11" s="1"/>
  <c r="F24" i="11"/>
  <c r="H24" i="11" s="1"/>
  <c r="F50" i="11"/>
  <c r="H50" i="11" s="1"/>
  <c r="F42" i="11"/>
  <c r="F34" i="11"/>
  <c r="H34" i="11" s="1"/>
  <c r="F26" i="11"/>
  <c r="H26" i="11" s="1"/>
  <c r="F18" i="11"/>
  <c r="H18" i="11" s="1"/>
  <c r="F10" i="11"/>
  <c r="B10" i="11" s="1"/>
  <c r="F39" i="11"/>
  <c r="H39" i="11" s="1"/>
  <c r="F31" i="11"/>
  <c r="F23" i="11"/>
  <c r="H23" i="11" s="1"/>
  <c r="F15" i="11"/>
  <c r="H15" i="11" s="1"/>
  <c r="F52" i="11"/>
  <c r="H52" i="11" s="1"/>
  <c r="F44" i="11"/>
  <c r="H44" i="11" s="1"/>
  <c r="F36" i="11"/>
  <c r="H36" i="11" s="1"/>
  <c r="F28" i="11"/>
  <c r="H28" i="11" s="1"/>
  <c r="F20" i="11"/>
  <c r="H20" i="11" s="1"/>
  <c r="F12" i="11"/>
  <c r="H12" i="11" s="1"/>
  <c r="F47" i="11"/>
  <c r="H47" i="11" s="1"/>
  <c r="F33" i="11"/>
  <c r="H33" i="11" s="1"/>
  <c r="F25" i="11"/>
  <c r="F54" i="11"/>
  <c r="F46" i="11"/>
  <c r="H46" i="11" s="1"/>
  <c r="F38" i="11"/>
  <c r="H38" i="11" s="1"/>
  <c r="F30" i="11"/>
  <c r="H30" i="11" s="1"/>
  <c r="F22" i="11"/>
  <c r="H22" i="11" s="1"/>
  <c r="F14" i="11"/>
  <c r="H14" i="11" s="1"/>
  <c r="F49" i="11"/>
  <c r="F41" i="11"/>
  <c r="H41" i="11" s="1"/>
  <c r="F17" i="11"/>
  <c r="H17" i="11" s="1"/>
  <c r="F9" i="11"/>
  <c r="H9" i="11" s="1"/>
  <c r="F51" i="11"/>
  <c r="H51" i="11" s="1"/>
  <c r="F43" i="11"/>
  <c r="H43" i="11" s="1"/>
  <c r="F35" i="11"/>
  <c r="H35" i="11" s="1"/>
  <c r="F27" i="11"/>
  <c r="H27" i="11" s="1"/>
  <c r="F19" i="11"/>
  <c r="H19" i="11" s="1"/>
  <c r="F11" i="11"/>
  <c r="H11" i="11" s="1"/>
  <c r="B6" i="12"/>
  <c r="D6" i="12"/>
  <c r="G6" i="12"/>
  <c r="J6" i="12"/>
  <c r="E6" i="12"/>
  <c r="M6" i="12"/>
  <c r="H6" i="12"/>
  <c r="K6" i="12"/>
  <c r="N6" i="12"/>
  <c r="B45" i="11" l="1"/>
  <c r="B42" i="11"/>
  <c r="B54" i="11"/>
  <c r="B8" i="11"/>
  <c r="B12" i="11"/>
  <c r="B25" i="11"/>
  <c r="B48" i="11"/>
  <c r="B35" i="11"/>
  <c r="B37" i="11"/>
  <c r="B49" i="11"/>
  <c r="B40" i="11"/>
  <c r="B15" i="11"/>
  <c r="B24" i="11"/>
  <c r="H49" i="11"/>
  <c r="B47" i="11"/>
  <c r="H10" i="11"/>
  <c r="B31" i="11"/>
  <c r="B28" i="11"/>
  <c r="E48" i="11"/>
  <c r="B30" i="11"/>
  <c r="B44" i="11"/>
  <c r="B34" i="11"/>
  <c r="H54" i="11"/>
  <c r="H45" i="11"/>
  <c r="B32" i="11"/>
  <c r="B38" i="11"/>
  <c r="B18" i="11"/>
  <c r="B52" i="11"/>
  <c r="H31" i="11"/>
  <c r="B14" i="11"/>
  <c r="B33" i="11"/>
  <c r="B11" i="11"/>
  <c r="B22" i="11"/>
  <c r="B17" i="11"/>
  <c r="B26" i="11"/>
  <c r="H42" i="11"/>
  <c r="E40" i="11"/>
  <c r="B16" i="11"/>
  <c r="E28" i="11"/>
  <c r="B21" i="11"/>
  <c r="B36" i="11"/>
  <c r="B51" i="11"/>
  <c r="B53" i="11"/>
  <c r="B13" i="11"/>
  <c r="B20" i="11"/>
  <c r="E47" i="11"/>
  <c r="B43" i="11"/>
  <c r="E34" i="11"/>
  <c r="E16" i="11"/>
  <c r="B39" i="11"/>
  <c r="E30" i="11"/>
  <c r="B19" i="11"/>
  <c r="E12" i="11"/>
  <c r="B41" i="11"/>
  <c r="E21" i="11"/>
  <c r="F7" i="11"/>
  <c r="H7" i="11" s="1"/>
  <c r="E36" i="11"/>
  <c r="B27" i="11"/>
  <c r="E11" i="11"/>
  <c r="B50" i="11"/>
  <c r="C7" i="11"/>
  <c r="H25" i="11"/>
  <c r="B23" i="11"/>
  <c r="B29" i="11"/>
  <c r="E8" i="11"/>
  <c r="E14" i="11"/>
  <c r="E18" i="11"/>
  <c r="B9" i="11"/>
  <c r="E13" i="11"/>
  <c r="E20" i="11"/>
  <c r="E17" i="11"/>
  <c r="B46" i="11"/>
  <c r="E7" i="11" l="1"/>
  <c r="B7" i="1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<sst xmlns="http://schemas.openxmlformats.org/spreadsheetml/2006/main" count="365" uniqueCount="160">
  <si>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</si>
  <si>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</si>
  <si>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</si>
  <si>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</si>
  <si>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</si>
  <si>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</si>
  <si>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</si>
  <si>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</si>
  <si>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</si>
  <si>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</si>
  <si>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</si>
  <si>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</si>
  <si>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</si>
  <si>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</si>
  <si>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</si>
  <si>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</si>
  <si>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</si>
  <si>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</si>
  <si>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</si>
  <si>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</si>
  <si>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</si>
  <si>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</si>
  <si>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</si>
  <si>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</si>
  <si>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</si>
  <si>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</si>
  <si>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</si>
  <si>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</si>
  <si>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</si>
  <si>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</si>
  <si>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</si>
  <si>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</si>
  <si>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</si>
  <si>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</si>
  <si>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</si>
  <si>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</si>
  <si>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</si>
  <si>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</si>
  <si>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</si>
  <si>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</si>
  <si>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</si>
  <si>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</si>
  <si>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</si>
  <si>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</si>
  <si>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</si>
  <si>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</si>
  <si>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</si>
  <si>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</si>
  <si>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</si>
  <si>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</si>
  <si>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</si>
  <si>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</si>
  <si>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</si>
  <si>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</si>
  <si>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</si>
  <si>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</si>
  <si>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</si>
  <si>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</si>
  <si>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</si>
  <si>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</si>
  <si>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</si>
  <si>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</si>
  <si>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</si>
  <si>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</si>
  <si>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</si>
  <si>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</si>
  <si>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</si>
  <si>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</si>
  <si>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</si>
  <si>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</si>
  <si>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</si>
  <si>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</si>
  <si>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</si>
  <si>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</si>
  <si>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</si>
  <si>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</si>
  <si>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</si>
  <si>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</si>
  <si>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</si>
  <si>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</si>
  <si>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</si>
  <si>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</si>
  <si>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</si>
  <si>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</si>
  <si>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</si>
  <si>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</si>
  <si>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</si>
  <si>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</si>
  <si>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</si>
  <si>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</si>
  <si>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</si>
  <si>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</si>
  <si>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</si>
  <si>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</si>
  <si>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</si>
  <si>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</si>
  <si>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</si>
  <si>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</si>
  <si>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</si>
  <si>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</si>
  <si>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</si>
  <si>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</si>
  <si>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</si>
  <si>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</si>
  <si>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</si>
  <si>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</si>
  <si>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</si>
  <si>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</si>
  <si>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</si>
  <si>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</si>
  <si>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</si>
  <si>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</si>
  <si>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</si>
  <si>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</si>
  <si>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</si>
  <si>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</si>
  <si>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</si>
  <si>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</si>
  <si>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</si>
  <si>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</si>
  <si>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</si>
  <si>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</si>
  <si>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</si>
  <si>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</si>
  <si>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</si>
  <si>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</si>
  <si>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</si>
  <si>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</si>
  <si>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</si>
  <si>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</si>
  <si>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</si>
  <si>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</si>
  <si>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</si>
  <si>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</si>
  <si>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</si>
  <si>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</si>
  <si>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</si>
  <si>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</si>
  <si>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</si>
  <si>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</si>
  <si>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</si>
  <si>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</si>
  <si>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</si>
  <si>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</si>
  <si>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</si>
  <si>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</si>
  <si>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</si>
  <si>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</si>
  <si>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</si>
  <si>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</si>
  <si>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</si>
  <si>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</si>
  <si>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</si>
  <si>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</si>
  <si>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</si>
  <si>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</si>
  <si>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</si>
  <si>
    <t>注：人口は、総務省が公表している、「令和4年住民基本台帳年齢階級別人口（市区町村別）」のうち、</t>
    <phoneticPr fontId="2"/>
  </si>
  <si>
    <t>注：人口は、総務省が公表している、「令和4年住民基本台帳年齢階級別人口（市区町村別）」のうち、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</si>
  <si>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直近1週間</t>
    <rPh sb="3" eb="5">
      <t>シュウカン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</si>
</sst>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0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activeCell="G18" sqref="G18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44833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159</v>
      </c>
      <c r="G5" s="92"/>
      <c r="H5" s="93">
        <v>44832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153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82301326</v>
      </c>
      <c r="D10" s="21">
        <f>SUM(D11:D57)</f>
        <v>3974</v>
      </c>
      <c r="E10" s="11">
        <f>(C10-D10)/$B10</f>
        <v>0.65357524188760163</v>
      </c>
      <c r="F10" s="21">
        <f>SUM(F11:F57)</f>
        <v>156520</v>
      </c>
      <c r="G10" s="11">
        <f>F10/$B10</f>
        <v>1.243024160245732E-3</v>
      </c>
      <c r="H10" s="21">
        <f>SUM(H11:H57)</f>
        <v>23112</v>
      </c>
      <c r="I10" s="11">
        <f>H10/$B10</f>
        <v>1.8354698691285047E-4</v>
      </c>
    </row>
    <row r="11" spans="1:9" x14ac:dyDescent="0.45">
      <c r="A11" s="12" t="s">
        <v>12</v>
      </c>
      <c r="B11" s="20">
        <v>5181747</v>
      </c>
      <c r="C11" s="21">
        <v>3510827</v>
      </c>
      <c r="D11" s="21">
        <v>77</v>
      </c>
      <c r="E11" s="11">
        <f t="shared" ref="E11:E57" si="0">(C11-D11)/$B11</f>
        <v>0.67752246491386015</v>
      </c>
      <c r="F11" s="21">
        <v>7606</v>
      </c>
      <c r="G11" s="11">
        <f t="shared" ref="G11:G57" si="1">F11/$B11</f>
        <v>1.4678447249547304E-3</v>
      </c>
      <c r="H11" s="21">
        <v>1657</v>
      </c>
      <c r="I11" s="11">
        <f>H11/$B11</f>
        <v>3.1977632254141314E-4</v>
      </c>
    </row>
    <row r="12" spans="1:9" x14ac:dyDescent="0.45">
      <c r="A12" s="12" t="s">
        <v>13</v>
      </c>
      <c r="B12" s="20">
        <v>1242614</v>
      </c>
      <c r="C12" s="21">
        <v>899380</v>
      </c>
      <c r="D12" s="21">
        <v>41</v>
      </c>
      <c r="E12" s="11">
        <f t="shared" si="0"/>
        <v>0.72374768029331715</v>
      </c>
      <c r="F12" s="21">
        <v>1608</v>
      </c>
      <c r="G12" s="11">
        <f t="shared" si="1"/>
        <v>1.2940462605443041E-3</v>
      </c>
      <c r="H12" s="21">
        <v>274</v>
      </c>
      <c r="I12" s="11">
        <f t="shared" ref="I12:I57" si="2">H12/$B12</f>
        <v>2.2050290758031054E-4</v>
      </c>
    </row>
    <row r="13" spans="1:9" x14ac:dyDescent="0.45">
      <c r="A13" s="12" t="s">
        <v>14</v>
      </c>
      <c r="B13" s="20">
        <v>1206138</v>
      </c>
      <c r="C13" s="21">
        <v>887675</v>
      </c>
      <c r="D13" s="21">
        <v>60</v>
      </c>
      <c r="E13" s="11">
        <f t="shared" si="0"/>
        <v>0.73591496163788883</v>
      </c>
      <c r="F13" s="21">
        <v>1744</v>
      </c>
      <c r="G13" s="11">
        <f t="shared" si="1"/>
        <v>1.4459373637179162E-3</v>
      </c>
      <c r="H13" s="21">
        <v>270</v>
      </c>
      <c r="I13" s="11">
        <f t="shared" si="2"/>
        <v>2.2385498176825537E-4</v>
      </c>
    </row>
    <row r="14" spans="1:9" x14ac:dyDescent="0.45">
      <c r="A14" s="12" t="s">
        <v>15</v>
      </c>
      <c r="B14" s="20">
        <v>2268244</v>
      </c>
      <c r="C14" s="21">
        <v>1554818</v>
      </c>
      <c r="D14" s="21">
        <v>29</v>
      </c>
      <c r="E14" s="11">
        <f t="shared" si="0"/>
        <v>0.68545932448184588</v>
      </c>
      <c r="F14" s="21">
        <v>2875</v>
      </c>
      <c r="G14" s="11">
        <f t="shared" si="1"/>
        <v>1.2675003218348643E-3</v>
      </c>
      <c r="H14" s="21">
        <v>626</v>
      </c>
      <c r="I14" s="11">
        <f t="shared" si="2"/>
        <v>2.7598441790213044E-4</v>
      </c>
    </row>
    <row r="15" spans="1:9" x14ac:dyDescent="0.45">
      <c r="A15" s="12" t="s">
        <v>16</v>
      </c>
      <c r="B15" s="20">
        <v>956417</v>
      </c>
      <c r="C15" s="21">
        <v>733593</v>
      </c>
      <c r="D15" s="21">
        <v>5</v>
      </c>
      <c r="E15" s="11">
        <f t="shared" si="0"/>
        <v>0.76701689744117885</v>
      </c>
      <c r="F15" s="21">
        <v>1456</v>
      </c>
      <c r="G15" s="11">
        <f t="shared" si="1"/>
        <v>1.5223485153442484E-3</v>
      </c>
      <c r="H15" s="21">
        <v>370</v>
      </c>
      <c r="I15" s="11">
        <f t="shared" si="2"/>
        <v>3.8686054304764553E-4</v>
      </c>
    </row>
    <row r="16" spans="1:9" x14ac:dyDescent="0.45">
      <c r="A16" s="12" t="s">
        <v>17</v>
      </c>
      <c r="B16" s="20">
        <v>1056157</v>
      </c>
      <c r="C16" s="21">
        <v>784576</v>
      </c>
      <c r="D16" s="21">
        <v>41</v>
      </c>
      <c r="E16" s="11">
        <f t="shared" si="0"/>
        <v>0.74282043294699562</v>
      </c>
      <c r="F16" s="21">
        <v>1537</v>
      </c>
      <c r="G16" s="11">
        <f t="shared" si="1"/>
        <v>1.4552760621763621E-3</v>
      </c>
      <c r="H16" s="21">
        <v>417</v>
      </c>
      <c r="I16" s="11">
        <f t="shared" si="2"/>
        <v>3.9482766293268899E-4</v>
      </c>
    </row>
    <row r="17" spans="1:9" x14ac:dyDescent="0.45">
      <c r="A17" s="12" t="s">
        <v>18</v>
      </c>
      <c r="B17" s="20">
        <v>1840525</v>
      </c>
      <c r="C17" s="21">
        <v>1330589</v>
      </c>
      <c r="D17" s="21">
        <v>86</v>
      </c>
      <c r="E17" s="11">
        <f t="shared" si="0"/>
        <v>0.72289319623477</v>
      </c>
      <c r="F17" s="21">
        <v>2910</v>
      </c>
      <c r="G17" s="11">
        <f t="shared" si="1"/>
        <v>1.5810706184376741E-3</v>
      </c>
      <c r="H17" s="21">
        <v>294</v>
      </c>
      <c r="I17" s="11">
        <f t="shared" si="2"/>
        <v>1.5973703155349698E-4</v>
      </c>
    </row>
    <row r="18" spans="1:9" x14ac:dyDescent="0.45">
      <c r="A18" s="12" t="s">
        <v>19</v>
      </c>
      <c r="B18" s="20">
        <v>2890374</v>
      </c>
      <c r="C18" s="21">
        <v>2010104</v>
      </c>
      <c r="D18" s="21">
        <v>49</v>
      </c>
      <c r="E18" s="11">
        <f t="shared" si="0"/>
        <v>0.69543076432323292</v>
      </c>
      <c r="F18" s="21">
        <v>4484</v>
      </c>
      <c r="G18" s="11">
        <f t="shared" si="1"/>
        <v>1.551356329665296E-3</v>
      </c>
      <c r="H18" s="21">
        <v>730</v>
      </c>
      <c r="I18" s="11">
        <f t="shared" si="2"/>
        <v>2.5256247115425202E-4</v>
      </c>
    </row>
    <row r="19" spans="1:9" x14ac:dyDescent="0.45">
      <c r="A19" s="12" t="s">
        <v>20</v>
      </c>
      <c r="B19" s="20">
        <v>1942493</v>
      </c>
      <c r="C19" s="21">
        <v>1339997</v>
      </c>
      <c r="D19" s="21">
        <v>42</v>
      </c>
      <c r="E19" s="11">
        <f t="shared" si="0"/>
        <v>0.68981200961856748</v>
      </c>
      <c r="F19" s="21">
        <v>2800</v>
      </c>
      <c r="G19" s="11">
        <f t="shared" si="1"/>
        <v>1.4414466358437328E-3</v>
      </c>
      <c r="H19" s="21">
        <v>517</v>
      </c>
      <c r="I19" s="11">
        <f t="shared" si="2"/>
        <v>2.6615282526114639E-4</v>
      </c>
    </row>
    <row r="20" spans="1:9" x14ac:dyDescent="0.45">
      <c r="A20" s="12" t="s">
        <v>21</v>
      </c>
      <c r="B20" s="20">
        <v>1943567</v>
      </c>
      <c r="C20" s="21">
        <v>1310756</v>
      </c>
      <c r="D20" s="21">
        <v>46</v>
      </c>
      <c r="E20" s="11">
        <f t="shared" si="0"/>
        <v>0.67438374905521647</v>
      </c>
      <c r="F20" s="21">
        <v>2892</v>
      </c>
      <c r="G20" s="11">
        <f t="shared" si="1"/>
        <v>1.4879857499124033E-3</v>
      </c>
      <c r="H20" s="21">
        <v>384</v>
      </c>
      <c r="I20" s="11">
        <f t="shared" si="2"/>
        <v>1.9757487135766352E-4</v>
      </c>
    </row>
    <row r="21" spans="1:9" x14ac:dyDescent="0.45">
      <c r="A21" s="12" t="s">
        <v>22</v>
      </c>
      <c r="B21" s="20">
        <v>7385810</v>
      </c>
      <c r="C21" s="21">
        <v>4876205</v>
      </c>
      <c r="D21" s="21">
        <v>139</v>
      </c>
      <c r="E21" s="11">
        <f t="shared" si="0"/>
        <v>0.66019380406482164</v>
      </c>
      <c r="F21" s="21">
        <v>10773</v>
      </c>
      <c r="G21" s="11">
        <f t="shared" si="1"/>
        <v>1.4586077898023372E-3</v>
      </c>
      <c r="H21" s="21">
        <v>1473</v>
      </c>
      <c r="I21" s="11">
        <f t="shared" si="2"/>
        <v>1.9943648699330201E-4</v>
      </c>
    </row>
    <row r="22" spans="1:9" x14ac:dyDescent="0.45">
      <c r="A22" s="12" t="s">
        <v>23</v>
      </c>
      <c r="B22" s="20">
        <v>6310821</v>
      </c>
      <c r="C22" s="21">
        <v>4239481</v>
      </c>
      <c r="D22" s="21">
        <v>228</v>
      </c>
      <c r="E22" s="11">
        <f t="shared" si="0"/>
        <v>0.67174350215288947</v>
      </c>
      <c r="F22" s="21">
        <v>8897</v>
      </c>
      <c r="G22" s="11">
        <f t="shared" si="1"/>
        <v>1.4098007216493702E-3</v>
      </c>
      <c r="H22" s="21">
        <v>1285</v>
      </c>
      <c r="I22" s="11">
        <f t="shared" si="2"/>
        <v>2.0361851492856477E-4</v>
      </c>
    </row>
    <row r="23" spans="1:9" x14ac:dyDescent="0.45">
      <c r="A23" s="12" t="s">
        <v>24</v>
      </c>
      <c r="B23" s="20">
        <v>13794837</v>
      </c>
      <c r="C23" s="21">
        <v>8814216</v>
      </c>
      <c r="D23" s="21">
        <v>582</v>
      </c>
      <c r="E23" s="11">
        <f t="shared" si="0"/>
        <v>0.63890816542449902</v>
      </c>
      <c r="F23" s="21">
        <v>16429</v>
      </c>
      <c r="G23" s="11">
        <f t="shared" si="1"/>
        <v>1.1909528180724426E-3</v>
      </c>
      <c r="H23" s="21">
        <v>2221</v>
      </c>
      <c r="I23" s="11">
        <f t="shared" si="2"/>
        <v>1.6100226483285014E-4</v>
      </c>
    </row>
    <row r="24" spans="1:9" x14ac:dyDescent="0.45">
      <c r="A24" s="12" t="s">
        <v>25</v>
      </c>
      <c r="B24" s="20">
        <v>9215144</v>
      </c>
      <c r="C24" s="21">
        <v>6007554</v>
      </c>
      <c r="D24" s="21">
        <v>295</v>
      </c>
      <c r="E24" s="11">
        <f t="shared" si="0"/>
        <v>0.65188986737483434</v>
      </c>
      <c r="F24" s="21">
        <v>11377</v>
      </c>
      <c r="G24" s="11">
        <f t="shared" si="1"/>
        <v>1.2345981788239012E-3</v>
      </c>
      <c r="H24" s="21">
        <v>1645</v>
      </c>
      <c r="I24" s="11">
        <f t="shared" si="2"/>
        <v>1.7851050401382769E-4</v>
      </c>
    </row>
    <row r="25" spans="1:9" x14ac:dyDescent="0.45">
      <c r="A25" s="12" t="s">
        <v>26</v>
      </c>
      <c r="B25" s="20">
        <v>2188274</v>
      </c>
      <c r="C25" s="21">
        <v>1608309</v>
      </c>
      <c r="D25" s="21">
        <v>5</v>
      </c>
      <c r="E25" s="11">
        <f t="shared" si="0"/>
        <v>0.73496463422770641</v>
      </c>
      <c r="F25" s="21">
        <v>2622</v>
      </c>
      <c r="G25" s="11">
        <f t="shared" si="1"/>
        <v>1.198204612402286E-3</v>
      </c>
      <c r="H25" s="21">
        <v>250</v>
      </c>
      <c r="I25" s="11">
        <f t="shared" si="2"/>
        <v>1.1424529103759401E-4</v>
      </c>
    </row>
    <row r="26" spans="1:9" x14ac:dyDescent="0.45">
      <c r="A26" s="12" t="s">
        <v>27</v>
      </c>
      <c r="B26" s="20">
        <v>1037280</v>
      </c>
      <c r="C26" s="21">
        <v>724515</v>
      </c>
      <c r="D26" s="21">
        <v>10</v>
      </c>
      <c r="E26" s="11">
        <f t="shared" si="0"/>
        <v>0.69846618078050282</v>
      </c>
      <c r="F26" s="21">
        <v>947</v>
      </c>
      <c r="G26" s="11">
        <f t="shared" si="1"/>
        <v>9.1296467684713872E-4</v>
      </c>
      <c r="H26" s="21">
        <v>94</v>
      </c>
      <c r="I26" s="11">
        <f t="shared" si="2"/>
        <v>9.0621625790529082E-5</v>
      </c>
    </row>
    <row r="27" spans="1:9" x14ac:dyDescent="0.45">
      <c r="A27" s="12" t="s">
        <v>28</v>
      </c>
      <c r="B27" s="20">
        <v>1124501</v>
      </c>
      <c r="C27" s="21">
        <v>747059</v>
      </c>
      <c r="D27" s="21">
        <v>54</v>
      </c>
      <c r="E27" s="11">
        <f t="shared" si="0"/>
        <v>0.66429909799991282</v>
      </c>
      <c r="F27" s="21">
        <v>1542</v>
      </c>
      <c r="G27" s="11">
        <f t="shared" si="1"/>
        <v>1.3712749032682053E-3</v>
      </c>
      <c r="H27" s="21">
        <v>188</v>
      </c>
      <c r="I27" s="11">
        <f t="shared" si="2"/>
        <v>1.6718526706512488E-4</v>
      </c>
    </row>
    <row r="28" spans="1:9" x14ac:dyDescent="0.45">
      <c r="A28" s="12" t="s">
        <v>29</v>
      </c>
      <c r="B28" s="20">
        <v>767548</v>
      </c>
      <c r="C28" s="21">
        <v>521342</v>
      </c>
      <c r="D28" s="21">
        <v>50</v>
      </c>
      <c r="E28" s="11">
        <f t="shared" si="0"/>
        <v>0.67916534210238322</v>
      </c>
      <c r="F28" s="21">
        <v>1029</v>
      </c>
      <c r="G28" s="11">
        <f t="shared" si="1"/>
        <v>1.3406327682438102E-3</v>
      </c>
      <c r="H28" s="21">
        <v>63</v>
      </c>
      <c r="I28" s="11">
        <f t="shared" si="2"/>
        <v>8.2079557239416947E-5</v>
      </c>
    </row>
    <row r="29" spans="1:9" x14ac:dyDescent="0.45">
      <c r="A29" s="12" t="s">
        <v>30</v>
      </c>
      <c r="B29" s="20">
        <v>816231</v>
      </c>
      <c r="C29" s="21">
        <v>548128</v>
      </c>
      <c r="D29" s="21">
        <v>6</v>
      </c>
      <c r="E29" s="11">
        <f t="shared" si="0"/>
        <v>0.67152803556836238</v>
      </c>
      <c r="F29" s="21">
        <v>742</v>
      </c>
      <c r="G29" s="11">
        <f t="shared" si="1"/>
        <v>9.0905638232314134E-4</v>
      </c>
      <c r="H29" s="21">
        <v>191</v>
      </c>
      <c r="I29" s="11">
        <f t="shared" si="2"/>
        <v>2.3400238412900269E-4</v>
      </c>
    </row>
    <row r="30" spans="1:9" x14ac:dyDescent="0.45">
      <c r="A30" s="12" t="s">
        <v>31</v>
      </c>
      <c r="B30" s="20">
        <v>2056494</v>
      </c>
      <c r="C30" s="21">
        <v>1444589</v>
      </c>
      <c r="D30" s="21">
        <v>19</v>
      </c>
      <c r="E30" s="11">
        <f t="shared" si="0"/>
        <v>0.70244309003575989</v>
      </c>
      <c r="F30" s="21">
        <v>2274</v>
      </c>
      <c r="G30" s="11">
        <f t="shared" si="1"/>
        <v>1.1057654435169761E-3</v>
      </c>
      <c r="H30" s="21">
        <v>423</v>
      </c>
      <c r="I30" s="11">
        <f t="shared" si="2"/>
        <v>2.0568987801569078E-4</v>
      </c>
    </row>
    <row r="31" spans="1:9" x14ac:dyDescent="0.45">
      <c r="A31" s="12" t="s">
        <v>32</v>
      </c>
      <c r="B31" s="20">
        <v>1996605</v>
      </c>
      <c r="C31" s="21">
        <v>1355098</v>
      </c>
      <c r="D31" s="21">
        <v>45</v>
      </c>
      <c r="E31" s="11">
        <f t="shared" si="0"/>
        <v>0.67867855685025336</v>
      </c>
      <c r="F31" s="21">
        <v>2355</v>
      </c>
      <c r="G31" s="11">
        <f t="shared" si="1"/>
        <v>1.1795022049929755E-3</v>
      </c>
      <c r="H31" s="21">
        <v>175</v>
      </c>
      <c r="I31" s="11">
        <f t="shared" si="2"/>
        <v>8.764878381051836E-5</v>
      </c>
    </row>
    <row r="32" spans="1:9" x14ac:dyDescent="0.45">
      <c r="A32" s="12" t="s">
        <v>33</v>
      </c>
      <c r="B32" s="20">
        <v>3658300</v>
      </c>
      <c r="C32" s="21">
        <v>2477885</v>
      </c>
      <c r="D32" s="21">
        <v>54</v>
      </c>
      <c r="E32" s="11">
        <f t="shared" si="0"/>
        <v>0.67731760653855611</v>
      </c>
      <c r="F32" s="21">
        <v>4944</v>
      </c>
      <c r="G32" s="11">
        <f t="shared" si="1"/>
        <v>1.3514473935981194E-3</v>
      </c>
      <c r="H32" s="21">
        <v>726</v>
      </c>
      <c r="I32" s="11">
        <f t="shared" si="2"/>
        <v>1.9845283328321899E-4</v>
      </c>
    </row>
    <row r="33" spans="1:9" x14ac:dyDescent="0.45">
      <c r="A33" s="12" t="s">
        <v>34</v>
      </c>
      <c r="B33" s="20">
        <v>7528445</v>
      </c>
      <c r="C33" s="21">
        <v>4665188</v>
      </c>
      <c r="D33" s="21">
        <v>163</v>
      </c>
      <c r="E33" s="11">
        <f t="shared" si="0"/>
        <v>0.6196531953145703</v>
      </c>
      <c r="F33" s="21">
        <v>7496</v>
      </c>
      <c r="G33" s="11">
        <f t="shared" si="1"/>
        <v>9.9569034508454279E-4</v>
      </c>
      <c r="H33" s="21">
        <v>885</v>
      </c>
      <c r="I33" s="11">
        <f t="shared" si="2"/>
        <v>1.175541562699867E-4</v>
      </c>
    </row>
    <row r="34" spans="1:9" x14ac:dyDescent="0.45">
      <c r="A34" s="12" t="s">
        <v>35</v>
      </c>
      <c r="B34" s="20">
        <v>1784880</v>
      </c>
      <c r="C34" s="21">
        <v>1177023</v>
      </c>
      <c r="D34" s="21">
        <v>45</v>
      </c>
      <c r="E34" s="11">
        <f t="shared" si="0"/>
        <v>0.65941575904262473</v>
      </c>
      <c r="F34" s="21">
        <v>2278</v>
      </c>
      <c r="G34" s="11">
        <f t="shared" si="1"/>
        <v>1.2762762762762762E-3</v>
      </c>
      <c r="H34" s="21">
        <v>348</v>
      </c>
      <c r="I34" s="11">
        <f t="shared" si="2"/>
        <v>1.9497109049347854E-4</v>
      </c>
    </row>
    <row r="35" spans="1:9" x14ac:dyDescent="0.45">
      <c r="A35" s="12" t="s">
        <v>36</v>
      </c>
      <c r="B35" s="20">
        <v>1415176</v>
      </c>
      <c r="C35" s="21">
        <v>904597</v>
      </c>
      <c r="D35" s="21">
        <v>14</v>
      </c>
      <c r="E35" s="11">
        <f t="shared" si="0"/>
        <v>0.63920176713002486</v>
      </c>
      <c r="F35" s="21">
        <v>1320</v>
      </c>
      <c r="G35" s="11">
        <f t="shared" si="1"/>
        <v>9.3274617432743349E-4</v>
      </c>
      <c r="H35" s="21">
        <v>154</v>
      </c>
      <c r="I35" s="11">
        <f t="shared" si="2"/>
        <v>1.0882038700486724E-4</v>
      </c>
    </row>
    <row r="36" spans="1:9" x14ac:dyDescent="0.45">
      <c r="A36" s="12" t="s">
        <v>37</v>
      </c>
      <c r="B36" s="20">
        <v>2511426</v>
      </c>
      <c r="C36" s="21">
        <v>1568401</v>
      </c>
      <c r="D36" s="21">
        <v>77</v>
      </c>
      <c r="E36" s="11">
        <f t="shared" si="0"/>
        <v>0.62447549718765349</v>
      </c>
      <c r="F36" s="21">
        <v>3242</v>
      </c>
      <c r="G36" s="11">
        <f t="shared" si="1"/>
        <v>1.2909000703186157E-3</v>
      </c>
      <c r="H36" s="21">
        <v>485</v>
      </c>
      <c r="I36" s="11">
        <f t="shared" si="2"/>
        <v>1.9311737634316123E-4</v>
      </c>
    </row>
    <row r="37" spans="1:9" x14ac:dyDescent="0.45">
      <c r="A37" s="12" t="s">
        <v>38</v>
      </c>
      <c r="B37" s="20">
        <v>8800726</v>
      </c>
      <c r="C37" s="21">
        <v>5174116</v>
      </c>
      <c r="D37" s="21">
        <v>487</v>
      </c>
      <c r="E37" s="11">
        <f t="shared" si="0"/>
        <v>0.58786388759290997</v>
      </c>
      <c r="F37" s="21">
        <v>9011</v>
      </c>
      <c r="G37" s="11">
        <f t="shared" si="1"/>
        <v>1.0238928015711432E-3</v>
      </c>
      <c r="H37" s="21">
        <v>1604</v>
      </c>
      <c r="I37" s="11">
        <f t="shared" si="2"/>
        <v>1.8225769101321869E-4</v>
      </c>
    </row>
    <row r="38" spans="1:9" x14ac:dyDescent="0.45">
      <c r="A38" s="12" t="s">
        <v>39</v>
      </c>
      <c r="B38" s="20">
        <v>5488603</v>
      </c>
      <c r="C38" s="21">
        <v>3434413</v>
      </c>
      <c r="D38" s="21">
        <v>86</v>
      </c>
      <c r="E38" s="11">
        <f t="shared" si="0"/>
        <v>0.62571969588618448</v>
      </c>
      <c r="F38" s="21">
        <v>7029</v>
      </c>
      <c r="G38" s="11">
        <f t="shared" si="1"/>
        <v>1.2806537474107709E-3</v>
      </c>
      <c r="H38" s="21">
        <v>1188</v>
      </c>
      <c r="I38" s="11">
        <f t="shared" si="2"/>
        <v>2.1644852068914439E-4</v>
      </c>
    </row>
    <row r="39" spans="1:9" x14ac:dyDescent="0.45">
      <c r="A39" s="12" t="s">
        <v>40</v>
      </c>
      <c r="B39" s="20">
        <v>1335166</v>
      </c>
      <c r="C39" s="21">
        <v>866365</v>
      </c>
      <c r="D39" s="21">
        <v>44</v>
      </c>
      <c r="E39" s="11">
        <f t="shared" si="0"/>
        <v>0.6488489071770851</v>
      </c>
      <c r="F39" s="21">
        <v>1442</v>
      </c>
      <c r="G39" s="11">
        <f t="shared" si="1"/>
        <v>1.0800155186695888E-3</v>
      </c>
      <c r="H39" s="21">
        <v>193</v>
      </c>
      <c r="I39" s="11">
        <f t="shared" si="2"/>
        <v>1.4455131421860652E-4</v>
      </c>
    </row>
    <row r="40" spans="1:9" x14ac:dyDescent="0.45">
      <c r="A40" s="12" t="s">
        <v>41</v>
      </c>
      <c r="B40" s="20">
        <v>934751</v>
      </c>
      <c r="C40" s="21">
        <v>606800</v>
      </c>
      <c r="D40" s="21">
        <v>16</v>
      </c>
      <c r="E40" s="11">
        <f t="shared" si="0"/>
        <v>0.64913971742207288</v>
      </c>
      <c r="F40" s="21">
        <v>800</v>
      </c>
      <c r="G40" s="11">
        <f t="shared" si="1"/>
        <v>8.5584289292014667E-4</v>
      </c>
      <c r="H40" s="21">
        <v>123</v>
      </c>
      <c r="I40" s="11">
        <f t="shared" si="2"/>
        <v>1.3158584478647255E-4</v>
      </c>
    </row>
    <row r="41" spans="1:9" x14ac:dyDescent="0.45">
      <c r="A41" s="12" t="s">
        <v>42</v>
      </c>
      <c r="B41" s="20">
        <v>551609</v>
      </c>
      <c r="C41" s="21">
        <v>357844</v>
      </c>
      <c r="D41" s="21">
        <v>1</v>
      </c>
      <c r="E41" s="11">
        <f t="shared" si="0"/>
        <v>0.64872581846924182</v>
      </c>
      <c r="F41" s="21">
        <v>766</v>
      </c>
      <c r="G41" s="11">
        <f t="shared" si="1"/>
        <v>1.3886647969848208E-3</v>
      </c>
      <c r="H41" s="21">
        <v>78</v>
      </c>
      <c r="I41" s="11">
        <f t="shared" si="2"/>
        <v>1.4140450935354573E-4</v>
      </c>
    </row>
    <row r="42" spans="1:9" x14ac:dyDescent="0.45">
      <c r="A42" s="12" t="s">
        <v>43</v>
      </c>
      <c r="B42" s="20">
        <v>666176</v>
      </c>
      <c r="C42" s="21">
        <v>460440</v>
      </c>
      <c r="D42" s="21">
        <v>12</v>
      </c>
      <c r="E42" s="11">
        <f t="shared" si="0"/>
        <v>0.69115068690556247</v>
      </c>
      <c r="F42" s="21">
        <v>903</v>
      </c>
      <c r="G42" s="11">
        <f t="shared" si="1"/>
        <v>1.3554976462676529E-3</v>
      </c>
      <c r="H42" s="21">
        <v>99</v>
      </c>
      <c r="I42" s="11">
        <f t="shared" si="2"/>
        <v>1.486093765011048E-4</v>
      </c>
    </row>
    <row r="43" spans="1:9" x14ac:dyDescent="0.45">
      <c r="A43" s="12" t="s">
        <v>44</v>
      </c>
      <c r="B43" s="20">
        <v>1879187</v>
      </c>
      <c r="C43" s="21">
        <v>1216255</v>
      </c>
      <c r="D43" s="21">
        <v>36</v>
      </c>
      <c r="E43" s="11">
        <f t="shared" si="0"/>
        <v>0.64720488168553747</v>
      </c>
      <c r="F43" s="21">
        <v>2753</v>
      </c>
      <c r="G43" s="11">
        <f t="shared" si="1"/>
        <v>1.4649952346413636E-3</v>
      </c>
      <c r="H43" s="21">
        <v>437</v>
      </c>
      <c r="I43" s="11">
        <f t="shared" si="2"/>
        <v>2.3254737287986774E-4</v>
      </c>
    </row>
    <row r="44" spans="1:9" x14ac:dyDescent="0.45">
      <c r="A44" s="12" t="s">
        <v>45</v>
      </c>
      <c r="B44" s="20">
        <v>2788648</v>
      </c>
      <c r="C44" s="21">
        <v>1759676</v>
      </c>
      <c r="D44" s="21">
        <v>28</v>
      </c>
      <c r="E44" s="11">
        <f t="shared" si="0"/>
        <v>0.63100398472664887</v>
      </c>
      <c r="F44" s="21">
        <v>2831</v>
      </c>
      <c r="G44" s="11">
        <f t="shared" si="1"/>
        <v>1.0151872878900456E-3</v>
      </c>
      <c r="H44" s="21">
        <v>312</v>
      </c>
      <c r="I44" s="11">
        <f t="shared" si="2"/>
        <v>1.1188217372719684E-4</v>
      </c>
    </row>
    <row r="45" spans="1:9" x14ac:dyDescent="0.45">
      <c r="A45" s="12" t="s">
        <v>46</v>
      </c>
      <c r="B45" s="20">
        <v>1340431</v>
      </c>
      <c r="C45" s="21">
        <v>923657</v>
      </c>
      <c r="D45" s="21">
        <v>56</v>
      </c>
      <c r="E45" s="11">
        <f t="shared" si="0"/>
        <v>0.68903285585009599</v>
      </c>
      <c r="F45" s="21">
        <v>1298</v>
      </c>
      <c r="G45" s="11">
        <f t="shared" si="1"/>
        <v>9.683452561153838E-4</v>
      </c>
      <c r="H45" s="21">
        <v>241</v>
      </c>
      <c r="I45" s="11">
        <f t="shared" si="2"/>
        <v>1.7979291735270223E-4</v>
      </c>
    </row>
    <row r="46" spans="1:9" x14ac:dyDescent="0.45">
      <c r="A46" s="12" t="s">
        <v>47</v>
      </c>
      <c r="B46" s="20">
        <v>726558</v>
      </c>
      <c r="C46" s="21">
        <v>486917</v>
      </c>
      <c r="D46" s="21">
        <v>3</v>
      </c>
      <c r="E46" s="11">
        <f t="shared" si="0"/>
        <v>0.67016535500262886</v>
      </c>
      <c r="F46" s="21">
        <v>557</v>
      </c>
      <c r="G46" s="11">
        <f t="shared" si="1"/>
        <v>7.6662840406409403E-4</v>
      </c>
      <c r="H46" s="21">
        <v>107</v>
      </c>
      <c r="I46" s="11">
        <f t="shared" si="2"/>
        <v>1.472697293264956E-4</v>
      </c>
    </row>
    <row r="47" spans="1:9" x14ac:dyDescent="0.45">
      <c r="A47" s="12" t="s">
        <v>48</v>
      </c>
      <c r="B47" s="20">
        <v>964857</v>
      </c>
      <c r="C47" s="21">
        <v>624937</v>
      </c>
      <c r="D47" s="21">
        <v>14</v>
      </c>
      <c r="E47" s="11">
        <f t="shared" si="0"/>
        <v>0.64768457916561728</v>
      </c>
      <c r="F47" s="21">
        <v>786</v>
      </c>
      <c r="G47" s="11">
        <f t="shared" si="1"/>
        <v>8.1462848898852368E-4</v>
      </c>
      <c r="H47" s="21">
        <v>119</v>
      </c>
      <c r="I47" s="11">
        <f t="shared" si="2"/>
        <v>1.2333433866365689E-4</v>
      </c>
    </row>
    <row r="48" spans="1:9" x14ac:dyDescent="0.45">
      <c r="A48" s="12" t="s">
        <v>49</v>
      </c>
      <c r="B48" s="20">
        <v>1341487</v>
      </c>
      <c r="C48" s="21">
        <v>902444</v>
      </c>
      <c r="D48" s="21">
        <v>40</v>
      </c>
      <c r="E48" s="11">
        <f t="shared" si="0"/>
        <v>0.67268933653475582</v>
      </c>
      <c r="F48" s="21">
        <v>1379</v>
      </c>
      <c r="G48" s="11">
        <f t="shared" si="1"/>
        <v>1.0279637447101612E-3</v>
      </c>
      <c r="H48" s="21">
        <v>31</v>
      </c>
      <c r="I48" s="11">
        <f t="shared" si="2"/>
        <v>2.3108684616399561E-5</v>
      </c>
    </row>
    <row r="49" spans="1:9" x14ac:dyDescent="0.45">
      <c r="A49" s="12" t="s">
        <v>50</v>
      </c>
      <c r="B49" s="20">
        <v>692927</v>
      </c>
      <c r="C49" s="21">
        <v>449630</v>
      </c>
      <c r="D49" s="21">
        <v>16</v>
      </c>
      <c r="E49" s="11">
        <f t="shared" si="0"/>
        <v>0.64886200133636007</v>
      </c>
      <c r="F49" s="21">
        <v>736</v>
      </c>
      <c r="G49" s="11">
        <f t="shared" si="1"/>
        <v>1.0621609491331698E-3</v>
      </c>
      <c r="H49" s="21">
        <v>211</v>
      </c>
      <c r="I49" s="11">
        <f t="shared" si="2"/>
        <v>3.0450538079768863E-4</v>
      </c>
    </row>
    <row r="50" spans="1:9" x14ac:dyDescent="0.45">
      <c r="A50" s="12" t="s">
        <v>51</v>
      </c>
      <c r="B50" s="20">
        <v>5108414</v>
      </c>
      <c r="C50" s="21">
        <v>3162461</v>
      </c>
      <c r="D50" s="21">
        <v>381</v>
      </c>
      <c r="E50" s="11">
        <f t="shared" si="0"/>
        <v>0.61899446677579384</v>
      </c>
      <c r="F50" s="21">
        <v>6779</v>
      </c>
      <c r="G50" s="11">
        <f t="shared" si="1"/>
        <v>1.3270263529933165E-3</v>
      </c>
      <c r="H50" s="21">
        <v>812</v>
      </c>
      <c r="I50" s="11">
        <f t="shared" si="2"/>
        <v>1.5895344425882475E-4</v>
      </c>
    </row>
    <row r="51" spans="1:9" x14ac:dyDescent="0.45">
      <c r="A51" s="12" t="s">
        <v>52</v>
      </c>
      <c r="B51" s="20">
        <v>812168</v>
      </c>
      <c r="C51" s="21">
        <v>515046</v>
      </c>
      <c r="D51" s="21">
        <v>15</v>
      </c>
      <c r="E51" s="11">
        <f t="shared" si="0"/>
        <v>0.63414342845322647</v>
      </c>
      <c r="F51" s="21">
        <v>1508</v>
      </c>
      <c r="G51" s="11">
        <f t="shared" si="1"/>
        <v>1.856758700170408E-3</v>
      </c>
      <c r="H51" s="21">
        <v>152</v>
      </c>
      <c r="I51" s="11">
        <f t="shared" si="2"/>
        <v>1.8715339683415255E-4</v>
      </c>
    </row>
    <row r="52" spans="1:9" x14ac:dyDescent="0.45">
      <c r="A52" s="12" t="s">
        <v>53</v>
      </c>
      <c r="B52" s="20">
        <v>1319965</v>
      </c>
      <c r="C52" s="21">
        <v>908917</v>
      </c>
      <c r="D52" s="21">
        <v>11</v>
      </c>
      <c r="E52" s="11">
        <f t="shared" si="0"/>
        <v>0.68858340940858276</v>
      </c>
      <c r="F52" s="21">
        <v>1379</v>
      </c>
      <c r="G52" s="11">
        <f t="shared" si="1"/>
        <v>1.0447246707299058E-3</v>
      </c>
      <c r="H52" s="21">
        <v>208</v>
      </c>
      <c r="I52" s="11">
        <f t="shared" si="2"/>
        <v>1.5757993583163189E-4</v>
      </c>
    </row>
    <row r="53" spans="1:9" x14ac:dyDescent="0.45">
      <c r="A53" s="12" t="s">
        <v>54</v>
      </c>
      <c r="B53" s="20">
        <v>1747317</v>
      </c>
      <c r="C53" s="21">
        <v>1177742</v>
      </c>
      <c r="D53" s="21">
        <v>61</v>
      </c>
      <c r="E53" s="11">
        <f t="shared" si="0"/>
        <v>0.67399390036267026</v>
      </c>
      <c r="F53" s="21">
        <v>2076</v>
      </c>
      <c r="G53" s="11">
        <f t="shared" si="1"/>
        <v>1.188107252433302E-3</v>
      </c>
      <c r="H53" s="21">
        <v>207</v>
      </c>
      <c r="I53" s="11">
        <f t="shared" si="2"/>
        <v>1.1846734164436104E-4</v>
      </c>
    </row>
    <row r="54" spans="1:9" x14ac:dyDescent="0.45">
      <c r="A54" s="12" t="s">
        <v>55</v>
      </c>
      <c r="B54" s="20">
        <v>1131106</v>
      </c>
      <c r="C54" s="21">
        <v>747149</v>
      </c>
      <c r="D54" s="21">
        <v>123</v>
      </c>
      <c r="E54" s="11">
        <f t="shared" si="0"/>
        <v>0.66043854422131965</v>
      </c>
      <c r="F54" s="21">
        <v>1276</v>
      </c>
      <c r="G54" s="11">
        <f t="shared" si="1"/>
        <v>1.1280994000562282E-3</v>
      </c>
      <c r="H54" s="21">
        <v>213</v>
      </c>
      <c r="I54" s="11">
        <f t="shared" si="2"/>
        <v>1.8831126348900986E-4</v>
      </c>
    </row>
    <row r="55" spans="1:9" x14ac:dyDescent="0.45">
      <c r="A55" s="12" t="s">
        <v>56</v>
      </c>
      <c r="B55" s="20">
        <v>1078190</v>
      </c>
      <c r="C55" s="21">
        <v>696572</v>
      </c>
      <c r="D55" s="21">
        <v>126</v>
      </c>
      <c r="E55" s="11">
        <f t="shared" si="0"/>
        <v>0.64593995492445677</v>
      </c>
      <c r="F55" s="21">
        <v>1394</v>
      </c>
      <c r="G55" s="11">
        <f t="shared" si="1"/>
        <v>1.2929075580370806E-3</v>
      </c>
      <c r="H55" s="21">
        <v>159</v>
      </c>
      <c r="I55" s="11">
        <f t="shared" si="2"/>
        <v>1.4746936996262256E-4</v>
      </c>
    </row>
    <row r="56" spans="1:9" x14ac:dyDescent="0.45">
      <c r="A56" s="12" t="s">
        <v>57</v>
      </c>
      <c r="B56" s="20">
        <v>1605061</v>
      </c>
      <c r="C56" s="21">
        <v>1067795</v>
      </c>
      <c r="D56" s="21">
        <v>70</v>
      </c>
      <c r="E56" s="11">
        <f t="shared" si="0"/>
        <v>0.66522393852943906</v>
      </c>
      <c r="F56" s="21">
        <v>2150</v>
      </c>
      <c r="G56" s="11">
        <f t="shared" si="1"/>
        <v>1.3395129530902564E-3</v>
      </c>
      <c r="H56" s="21">
        <v>316</v>
      </c>
      <c r="I56" s="11">
        <f t="shared" si="2"/>
        <v>1.9687725264024234E-4</v>
      </c>
    </row>
    <row r="57" spans="1:9" x14ac:dyDescent="0.45">
      <c r="A57" s="12" t="s">
        <v>58</v>
      </c>
      <c r="B57" s="20">
        <v>1485316</v>
      </c>
      <c r="C57" s="21">
        <v>720245</v>
      </c>
      <c r="D57" s="21">
        <v>86</v>
      </c>
      <c r="E57" s="11">
        <f t="shared" si="0"/>
        <v>0.48485238158075455</v>
      </c>
      <c r="F57" s="21">
        <v>1488</v>
      </c>
      <c r="G57" s="11">
        <f t="shared" si="1"/>
        <v>1.0018070228826727E-3</v>
      </c>
      <c r="H57" s="21">
        <v>157</v>
      </c>
      <c r="I57" s="11">
        <f t="shared" si="2"/>
        <v>1.057014130326476E-4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157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59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60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61</v>
      </c>
    </row>
    <row r="63" spans="1:9" s="70" customFormat="1" x14ac:dyDescent="0.45">
      <c r="A63" s="77" t="s">
        <v>154</v>
      </c>
      <c r="B63" s="59"/>
      <c r="C63" s="59"/>
      <c r="D63" s="59"/>
      <c r="F63" s="59"/>
      <c r="H63" s="59"/>
    </row>
    <row r="64" spans="1:9" x14ac:dyDescent="0.45">
      <c r="A64" s="49" t="s">
        <v>62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activeCell="H39" sqref="H39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63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44833</v>
      </c>
      <c r="I3" s="101"/>
    </row>
    <row r="4" spans="1:9" x14ac:dyDescent="0.45">
      <c r="A4" s="2" t="s">
        <v>64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65</v>
      </c>
      <c r="B5" s="85" t="s">
        <v>3</v>
      </c>
      <c r="C5" s="81" t="s">
        <v>4</v>
      </c>
      <c r="D5" s="86"/>
      <c r="E5" s="87"/>
      <c r="F5" s="91" t="str">
        <f>'進捗状況 (都道府県別)'!F5</f>
        <v>直近1週間</v>
      </c>
      <c r="G5" s="92"/>
      <c r="H5" s="91">
        <f>'進捗状況 (都道府県別)'!H5:I5</f>
        <v>44832</v>
      </c>
      <c r="I5" s="92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153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66</v>
      </c>
      <c r="B10" s="20">
        <f>SUM(B11:B30)</f>
        <v>27484752</v>
      </c>
      <c r="C10" s="21">
        <f>SUM(C11:C30)</f>
        <v>17188730</v>
      </c>
      <c r="D10" s="21">
        <f>SUM(D11:D30)</f>
        <v>715</v>
      </c>
      <c r="E10" s="11">
        <f>(C10-D10)/$B10</f>
        <v>0.62536547537339982</v>
      </c>
      <c r="F10" s="21">
        <f>SUM(F11:F30)</f>
        <v>34224</v>
      </c>
      <c r="G10" s="11">
        <f>F10/$B10</f>
        <v>1.2451995200829899E-3</v>
      </c>
      <c r="H10" s="21">
        <f>SUM(H11:H30)</f>
        <v>4939</v>
      </c>
      <c r="I10" s="11">
        <f>H10/$B10</f>
        <v>1.79699638548676E-4</v>
      </c>
    </row>
    <row r="11" spans="1:9" x14ac:dyDescent="0.45">
      <c r="A11" s="12" t="s">
        <v>67</v>
      </c>
      <c r="B11" s="20">
        <v>1960668</v>
      </c>
      <c r="C11" s="21">
        <v>1240957</v>
      </c>
      <c r="D11" s="21">
        <v>14</v>
      </c>
      <c r="E11" s="11">
        <f t="shared" ref="E11:E30" si="0">(C11-D11)/$B11</f>
        <v>0.6329184747239206</v>
      </c>
      <c r="F11" s="21">
        <v>3242</v>
      </c>
      <c r="G11" s="11">
        <f t="shared" ref="G11:G30" si="1">F11/$B11</f>
        <v>1.6535180866929027E-3</v>
      </c>
      <c r="H11" s="21">
        <v>934</v>
      </c>
      <c r="I11" s="11">
        <f t="shared" ref="I11:I30" si="2">H11/$B11</f>
        <v>4.7636825816507435E-4</v>
      </c>
    </row>
    <row r="12" spans="1:9" x14ac:dyDescent="0.45">
      <c r="A12" s="12" t="s">
        <v>68</v>
      </c>
      <c r="B12" s="20">
        <v>1065365</v>
      </c>
      <c r="C12" s="21">
        <v>692909</v>
      </c>
      <c r="D12" s="21">
        <v>10</v>
      </c>
      <c r="E12" s="11">
        <f t="shared" si="0"/>
        <v>0.65038648726023474</v>
      </c>
      <c r="F12" s="21">
        <v>1189</v>
      </c>
      <c r="G12" s="11">
        <f t="shared" si="1"/>
        <v>1.1160494290689106E-3</v>
      </c>
      <c r="H12" s="21">
        <v>195</v>
      </c>
      <c r="I12" s="11">
        <f t="shared" si="2"/>
        <v>1.8303586094906441E-4</v>
      </c>
    </row>
    <row r="13" spans="1:9" x14ac:dyDescent="0.45">
      <c r="A13" s="12" t="s">
        <v>69</v>
      </c>
      <c r="B13" s="20">
        <v>1332226</v>
      </c>
      <c r="C13" s="21">
        <v>870457</v>
      </c>
      <c r="D13" s="21">
        <v>3</v>
      </c>
      <c r="E13" s="11">
        <f t="shared" si="0"/>
        <v>0.65338313469336284</v>
      </c>
      <c r="F13" s="21">
        <v>2588</v>
      </c>
      <c r="G13" s="11">
        <f t="shared" si="1"/>
        <v>1.9426133403791848E-3</v>
      </c>
      <c r="H13" s="21">
        <v>189</v>
      </c>
      <c r="I13" s="11">
        <f t="shared" si="2"/>
        <v>1.418678212255278E-4</v>
      </c>
    </row>
    <row r="14" spans="1:9" x14ac:dyDescent="0.45">
      <c r="A14" s="12" t="s">
        <v>70</v>
      </c>
      <c r="B14" s="20">
        <v>976328</v>
      </c>
      <c r="C14" s="21">
        <v>649725</v>
      </c>
      <c r="D14" s="21">
        <v>0</v>
      </c>
      <c r="E14" s="11">
        <f t="shared" si="0"/>
        <v>0.66547819994919744</v>
      </c>
      <c r="F14" s="21">
        <v>1254</v>
      </c>
      <c r="G14" s="11">
        <f t="shared" si="1"/>
        <v>1.2844044214649175E-3</v>
      </c>
      <c r="H14" s="21">
        <v>121</v>
      </c>
      <c r="I14" s="11">
        <f t="shared" si="2"/>
        <v>1.239337599659131E-4</v>
      </c>
    </row>
    <row r="15" spans="1:9" x14ac:dyDescent="0.45">
      <c r="A15" s="12" t="s">
        <v>71</v>
      </c>
      <c r="B15" s="20">
        <v>3755776</v>
      </c>
      <c r="C15" s="21">
        <v>2460519</v>
      </c>
      <c r="D15" s="21">
        <v>76</v>
      </c>
      <c r="E15" s="11">
        <f t="shared" si="0"/>
        <v>0.65510909063799327</v>
      </c>
      <c r="F15" s="21">
        <v>4453</v>
      </c>
      <c r="G15" s="11">
        <f t="shared" si="1"/>
        <v>1.1856404641810373E-3</v>
      </c>
      <c r="H15" s="21">
        <v>681</v>
      </c>
      <c r="I15" s="11">
        <f t="shared" si="2"/>
        <v>1.8132071774248516E-4</v>
      </c>
    </row>
    <row r="16" spans="1:9" x14ac:dyDescent="0.45">
      <c r="A16" s="12" t="s">
        <v>72</v>
      </c>
      <c r="B16" s="20">
        <v>1522390</v>
      </c>
      <c r="C16" s="21">
        <v>954908</v>
      </c>
      <c r="D16" s="21">
        <v>62</v>
      </c>
      <c r="E16" s="11">
        <f t="shared" si="0"/>
        <v>0.6272019653308285</v>
      </c>
      <c r="F16" s="21">
        <v>1870</v>
      </c>
      <c r="G16" s="11">
        <f t="shared" si="1"/>
        <v>1.2283317678124528E-3</v>
      </c>
      <c r="H16" s="21">
        <v>291</v>
      </c>
      <c r="I16" s="11">
        <f t="shared" si="2"/>
        <v>1.9114681520503943E-4</v>
      </c>
    </row>
    <row r="17" spans="1:9" x14ac:dyDescent="0.45">
      <c r="A17" s="12" t="s">
        <v>73</v>
      </c>
      <c r="B17" s="20">
        <v>719112</v>
      </c>
      <c r="C17" s="21">
        <v>473062</v>
      </c>
      <c r="D17" s="21">
        <v>17</v>
      </c>
      <c r="E17" s="11">
        <f t="shared" si="0"/>
        <v>0.65781825362391388</v>
      </c>
      <c r="F17" s="21">
        <v>632</v>
      </c>
      <c r="G17" s="11">
        <f t="shared" si="1"/>
        <v>8.7886170721667833E-4</v>
      </c>
      <c r="H17" s="21">
        <v>83</v>
      </c>
      <c r="I17" s="11">
        <f t="shared" si="2"/>
        <v>1.1542012927054478E-4</v>
      </c>
    </row>
    <row r="18" spans="1:9" x14ac:dyDescent="0.45">
      <c r="A18" s="12" t="s">
        <v>74</v>
      </c>
      <c r="B18" s="20">
        <v>779613</v>
      </c>
      <c r="C18" s="21">
        <v>548729</v>
      </c>
      <c r="D18" s="21">
        <v>3</v>
      </c>
      <c r="E18" s="11">
        <f t="shared" si="0"/>
        <v>0.70384408674560328</v>
      </c>
      <c r="F18" s="21">
        <v>910</v>
      </c>
      <c r="G18" s="11">
        <f t="shared" si="1"/>
        <v>1.1672458001598229E-3</v>
      </c>
      <c r="H18" s="21">
        <v>82</v>
      </c>
      <c r="I18" s="11">
        <f t="shared" si="2"/>
        <v>1.0518039078363239E-4</v>
      </c>
    </row>
    <row r="19" spans="1:9" x14ac:dyDescent="0.45">
      <c r="A19" s="12" t="s">
        <v>75</v>
      </c>
      <c r="B19" s="20">
        <v>689079</v>
      </c>
      <c r="C19" s="21">
        <v>466416</v>
      </c>
      <c r="D19" s="21">
        <v>13</v>
      </c>
      <c r="E19" s="11">
        <f t="shared" si="0"/>
        <v>0.6768498241856159</v>
      </c>
      <c r="F19" s="21">
        <v>714</v>
      </c>
      <c r="G19" s="11">
        <f t="shared" si="1"/>
        <v>1.0361656646044938E-3</v>
      </c>
      <c r="H19" s="21">
        <v>99</v>
      </c>
      <c r="I19" s="11">
        <f t="shared" si="2"/>
        <v>1.4367002912583319E-4</v>
      </c>
    </row>
    <row r="20" spans="1:9" x14ac:dyDescent="0.45">
      <c r="A20" s="12" t="s">
        <v>76</v>
      </c>
      <c r="B20" s="20">
        <v>795771</v>
      </c>
      <c r="C20" s="21">
        <v>527761</v>
      </c>
      <c r="D20" s="21">
        <v>5</v>
      </c>
      <c r="E20" s="11">
        <f t="shared" si="0"/>
        <v>0.66320084546936242</v>
      </c>
      <c r="F20" s="21">
        <v>933</v>
      </c>
      <c r="G20" s="11">
        <f t="shared" si="1"/>
        <v>1.172447852460067E-3</v>
      </c>
      <c r="H20" s="21">
        <v>166</v>
      </c>
      <c r="I20" s="11">
        <f t="shared" si="2"/>
        <v>2.0860272616116948E-4</v>
      </c>
    </row>
    <row r="21" spans="1:9" x14ac:dyDescent="0.45">
      <c r="A21" s="12" t="s">
        <v>77</v>
      </c>
      <c r="B21" s="20">
        <v>2293433</v>
      </c>
      <c r="C21" s="21">
        <v>1388330</v>
      </c>
      <c r="D21" s="21">
        <v>31</v>
      </c>
      <c r="E21" s="11">
        <f t="shared" si="0"/>
        <v>0.6053366285389632</v>
      </c>
      <c r="F21" s="21">
        <v>1783</v>
      </c>
      <c r="G21" s="11">
        <f t="shared" si="1"/>
        <v>7.7743714335670592E-4</v>
      </c>
      <c r="H21" s="21">
        <v>259</v>
      </c>
      <c r="I21" s="11">
        <f t="shared" si="2"/>
        <v>1.1293113860313339E-4</v>
      </c>
    </row>
    <row r="22" spans="1:9" x14ac:dyDescent="0.45">
      <c r="A22" s="12" t="s">
        <v>78</v>
      </c>
      <c r="B22" s="20">
        <v>1388807</v>
      </c>
      <c r="C22" s="21">
        <v>844739</v>
      </c>
      <c r="D22" s="21">
        <v>40</v>
      </c>
      <c r="E22" s="11">
        <f t="shared" si="0"/>
        <v>0.60821914060052984</v>
      </c>
      <c r="F22" s="21">
        <v>1959</v>
      </c>
      <c r="G22" s="11">
        <f t="shared" si="1"/>
        <v>1.4105631668043148E-3</v>
      </c>
      <c r="H22" s="21">
        <v>246</v>
      </c>
      <c r="I22" s="11">
        <f t="shared" si="2"/>
        <v>1.771304436109553E-4</v>
      </c>
    </row>
    <row r="23" spans="1:9" x14ac:dyDescent="0.45">
      <c r="A23" s="12" t="s">
        <v>79</v>
      </c>
      <c r="B23" s="20">
        <v>2732197</v>
      </c>
      <c r="C23" s="21">
        <v>1512788</v>
      </c>
      <c r="D23" s="21">
        <v>119</v>
      </c>
      <c r="E23" s="11">
        <f t="shared" si="0"/>
        <v>0.55364565585863679</v>
      </c>
      <c r="F23" s="21">
        <v>3536</v>
      </c>
      <c r="G23" s="11">
        <f t="shared" si="1"/>
        <v>1.2941965751371515E-3</v>
      </c>
      <c r="H23" s="21">
        <v>633</v>
      </c>
      <c r="I23" s="11">
        <f t="shared" si="2"/>
        <v>2.3168168327540072E-4</v>
      </c>
    </row>
    <row r="24" spans="1:9" x14ac:dyDescent="0.45">
      <c r="A24" s="12" t="s">
        <v>80</v>
      </c>
      <c r="B24" s="20">
        <v>826154</v>
      </c>
      <c r="C24" s="21">
        <v>495065</v>
      </c>
      <c r="D24" s="21">
        <v>16</v>
      </c>
      <c r="E24" s="11">
        <f t="shared" si="0"/>
        <v>0.59922121057333133</v>
      </c>
      <c r="F24" s="21">
        <v>743</v>
      </c>
      <c r="G24" s="11">
        <f t="shared" si="1"/>
        <v>8.9934806343611477E-4</v>
      </c>
      <c r="H24" s="21">
        <v>150</v>
      </c>
      <c r="I24" s="11">
        <f t="shared" si="2"/>
        <v>1.8156421199921565E-4</v>
      </c>
    </row>
    <row r="25" spans="1:9" x14ac:dyDescent="0.45">
      <c r="A25" s="12" t="s">
        <v>81</v>
      </c>
      <c r="B25" s="20">
        <v>1517627</v>
      </c>
      <c r="C25" s="21">
        <v>914729</v>
      </c>
      <c r="D25" s="21">
        <v>7</v>
      </c>
      <c r="E25" s="11">
        <f t="shared" si="0"/>
        <v>0.60273176478805401</v>
      </c>
      <c r="F25" s="21">
        <v>1925</v>
      </c>
      <c r="G25" s="11">
        <f t="shared" si="1"/>
        <v>1.2684276175898295E-3</v>
      </c>
      <c r="H25" s="21">
        <v>197</v>
      </c>
      <c r="I25" s="11">
        <f t="shared" si="2"/>
        <v>1.2980791722867345E-4</v>
      </c>
    </row>
    <row r="26" spans="1:9" x14ac:dyDescent="0.45">
      <c r="A26" s="12" t="s">
        <v>82</v>
      </c>
      <c r="B26" s="20">
        <v>704487</v>
      </c>
      <c r="C26" s="21">
        <v>435630</v>
      </c>
      <c r="D26" s="21">
        <v>12</v>
      </c>
      <c r="E26" s="11">
        <f t="shared" si="0"/>
        <v>0.61834781905130964</v>
      </c>
      <c r="F26" s="21">
        <v>969</v>
      </c>
      <c r="G26" s="11">
        <f t="shared" si="1"/>
        <v>1.3754689582632469E-3</v>
      </c>
      <c r="H26" s="21">
        <v>111</v>
      </c>
      <c r="I26" s="11">
        <f t="shared" si="2"/>
        <v>1.5756145961529455E-4</v>
      </c>
    </row>
    <row r="27" spans="1:9" x14ac:dyDescent="0.45">
      <c r="A27" s="12" t="s">
        <v>83</v>
      </c>
      <c r="B27" s="20">
        <v>1189149</v>
      </c>
      <c r="C27" s="21">
        <v>716304</v>
      </c>
      <c r="D27" s="21">
        <v>4</v>
      </c>
      <c r="E27" s="11">
        <f t="shared" si="0"/>
        <v>0.60236353896778283</v>
      </c>
      <c r="F27" s="21">
        <v>1027</v>
      </c>
      <c r="G27" s="11">
        <f t="shared" si="1"/>
        <v>8.6364282356542373E-4</v>
      </c>
      <c r="H27" s="21">
        <v>190</v>
      </c>
      <c r="I27" s="11">
        <f t="shared" si="2"/>
        <v>1.5977812704715726E-4</v>
      </c>
    </row>
    <row r="28" spans="1:9" x14ac:dyDescent="0.45">
      <c r="A28" s="12" t="s">
        <v>84</v>
      </c>
      <c r="B28" s="20">
        <v>936583</v>
      </c>
      <c r="C28" s="21">
        <v>605751</v>
      </c>
      <c r="D28" s="21">
        <v>268</v>
      </c>
      <c r="E28" s="11">
        <f t="shared" si="0"/>
        <v>0.64648087782930075</v>
      </c>
      <c r="F28" s="21">
        <v>1052</v>
      </c>
      <c r="G28" s="11">
        <f t="shared" si="1"/>
        <v>1.1232320039975101E-3</v>
      </c>
      <c r="H28" s="21">
        <v>31</v>
      </c>
      <c r="I28" s="11">
        <f t="shared" si="2"/>
        <v>3.3099041942892406E-5</v>
      </c>
    </row>
    <row r="29" spans="1:9" x14ac:dyDescent="0.45">
      <c r="A29" s="12" t="s">
        <v>85</v>
      </c>
      <c r="B29" s="20">
        <v>1568265</v>
      </c>
      <c r="C29" s="21">
        <v>922245</v>
      </c>
      <c r="D29" s="21">
        <v>5</v>
      </c>
      <c r="E29" s="11">
        <f t="shared" si="0"/>
        <v>0.58806387951015937</v>
      </c>
      <c r="F29" s="21">
        <v>2337</v>
      </c>
      <c r="G29" s="11">
        <f t="shared" si="1"/>
        <v>1.4901818251379709E-3</v>
      </c>
      <c r="H29" s="21">
        <v>254</v>
      </c>
      <c r="I29" s="11">
        <f t="shared" si="2"/>
        <v>1.6196242344246667E-4</v>
      </c>
    </row>
    <row r="30" spans="1:9" x14ac:dyDescent="0.45">
      <c r="A30" s="12" t="s">
        <v>86</v>
      </c>
      <c r="B30" s="20">
        <v>731722</v>
      </c>
      <c r="C30" s="21">
        <v>467706</v>
      </c>
      <c r="D30" s="21">
        <v>10</v>
      </c>
      <c r="E30" s="11">
        <f t="shared" si="0"/>
        <v>0.63917170728774042</v>
      </c>
      <c r="F30" s="21">
        <v>1108</v>
      </c>
      <c r="G30" s="11">
        <f t="shared" si="1"/>
        <v>1.5142362809919614E-3</v>
      </c>
      <c r="H30" s="21">
        <v>27</v>
      </c>
      <c r="I30" s="11">
        <f t="shared" si="2"/>
        <v>3.6899259554858265E-5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87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91" t="str">
        <f>F5</f>
        <v>直近1週間</v>
      </c>
      <c r="G34" s="92"/>
      <c r="H34" s="105">
        <f>'進捗状況 (都道府県別)'!H5:I5</f>
        <v>44832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152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66</v>
      </c>
      <c r="B39" s="20">
        <v>9522872</v>
      </c>
      <c r="C39" s="21">
        <v>6006620</v>
      </c>
      <c r="D39" s="21">
        <v>522</v>
      </c>
      <c r="E39" s="11">
        <f t="shared" ref="E39" si="3">(C39-D39)/$B39</f>
        <v>0.63070237634192705</v>
      </c>
      <c r="F39" s="21">
        <v>11454</v>
      </c>
      <c r="G39" s="11">
        <f t="shared" ref="G39" si="4">F39/$B39</f>
        <v>1.2027884024903412E-3</v>
      </c>
      <c r="H39" s="21">
        <v>1641</v>
      </c>
      <c r="I39" s="11">
        <f t="shared" ref="I39" si="5">H39/$B39</f>
        <v>1.7232196337407454E-4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158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88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60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89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154</v>
      </c>
      <c r="B45" s="59"/>
      <c r="C45" s="59"/>
      <c r="D45" s="59"/>
      <c r="F45" s="59"/>
      <c r="H45" s="59"/>
    </row>
    <row r="46" spans="1:9" x14ac:dyDescent="0.45">
      <c r="A46" s="49" t="s">
        <v>155</v>
      </c>
      <c r="B46" s="50"/>
      <c r="C46" s="50"/>
      <c r="D46" s="50"/>
      <c r="F46" s="50"/>
      <c r="H46" s="50"/>
    </row>
  </sheetData>
  <mergeCells count="30"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2"/>
  <sheetViews>
    <sheetView view="pageBreakPreview" zoomScaleNormal="100" zoomScaleSheetLayoutView="100" workbookViewId="0">
      <selection activeCell="H19" sqref="H19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30" max="30" width="11.59765625" bestFit="1" customWidth="1"/>
  </cols>
  <sheetData>
    <row r="1" spans="1:31" x14ac:dyDescent="0.45">
      <c r="A1" s="22" t="s">
        <v>90</v>
      </c>
      <c r="B1" s="23"/>
      <c r="C1" s="24"/>
      <c r="D1" s="24"/>
      <c r="E1" s="71"/>
      <c r="F1" s="24"/>
      <c r="G1" s="24"/>
      <c r="H1" s="71"/>
      <c r="M1" s="25"/>
    </row>
    <row r="2" spans="1:31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7">
        <f>'進捗状況 (都道府県別)'!H3</f>
        <v>44833</v>
      </c>
      <c r="Z2" s="107"/>
      <c r="AA2" s="107"/>
      <c r="AB2" s="107"/>
    </row>
    <row r="3" spans="1:31" x14ac:dyDescent="0.45">
      <c r="A3" s="109" t="s">
        <v>2</v>
      </c>
      <c r="B3" s="127" t="str">
        <f>_xlfn.CONCAT("接種回数（",TEXT('進捗状況 (都道府県別)'!H3-1,"m月d日"),"まで）")</f>
        <v>接種回数（9月28日まで）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9"/>
    </row>
    <row r="4" spans="1:31" x14ac:dyDescent="0.45">
      <c r="A4" s="110"/>
      <c r="B4" s="110"/>
      <c r="C4" s="112" t="s">
        <v>91</v>
      </c>
      <c r="D4" s="113"/>
      <c r="E4" s="114"/>
      <c r="F4" s="112" t="s">
        <v>92</v>
      </c>
      <c r="G4" s="113"/>
      <c r="H4" s="114"/>
      <c r="I4" s="121" t="s">
        <v>93</v>
      </c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3"/>
      <c r="V4" s="121" t="s">
        <v>94</v>
      </c>
      <c r="W4" s="122"/>
      <c r="X4" s="122"/>
      <c r="Y4" s="122"/>
      <c r="Z4" s="122"/>
      <c r="AA4" s="122"/>
      <c r="AB4" s="123"/>
    </row>
    <row r="5" spans="1:31" x14ac:dyDescent="0.45">
      <c r="A5" s="110"/>
      <c r="B5" s="110"/>
      <c r="C5" s="115"/>
      <c r="D5" s="116"/>
      <c r="E5" s="117"/>
      <c r="F5" s="115"/>
      <c r="G5" s="116"/>
      <c r="H5" s="117"/>
      <c r="I5" s="118"/>
      <c r="J5" s="119"/>
      <c r="K5" s="120"/>
      <c r="L5" s="61" t="s">
        <v>95</v>
      </c>
      <c r="M5" s="61" t="s">
        <v>96</v>
      </c>
      <c r="N5" s="62" t="s">
        <v>97</v>
      </c>
      <c r="O5" s="63" t="s">
        <v>98</v>
      </c>
      <c r="P5" s="63" t="s">
        <v>99</v>
      </c>
      <c r="Q5" s="63" t="s">
        <v>100</v>
      </c>
      <c r="R5" s="63" t="s">
        <v>101</v>
      </c>
      <c r="S5" s="63" t="s">
        <v>102</v>
      </c>
      <c r="T5" s="63" t="s">
        <v>146</v>
      </c>
      <c r="U5" s="63" t="s">
        <v>150</v>
      </c>
      <c r="V5" s="64"/>
      <c r="W5" s="65"/>
      <c r="X5" s="61" t="s">
        <v>103</v>
      </c>
      <c r="Y5" s="61" t="s">
        <v>104</v>
      </c>
      <c r="Z5" s="61" t="s">
        <v>105</v>
      </c>
      <c r="AA5" s="61" t="s">
        <v>145</v>
      </c>
      <c r="AB5" s="61" t="s">
        <v>151</v>
      </c>
    </row>
    <row r="6" spans="1:31" x14ac:dyDescent="0.45">
      <c r="A6" s="111"/>
      <c r="B6" s="111"/>
      <c r="C6" s="52" t="s">
        <v>7</v>
      </c>
      <c r="D6" s="78" t="s">
        <v>147</v>
      </c>
      <c r="E6" s="60" t="s">
        <v>106</v>
      </c>
      <c r="F6" s="52" t="s">
        <v>7</v>
      </c>
      <c r="G6" s="78" t="s">
        <v>147</v>
      </c>
      <c r="H6" s="60" t="s">
        <v>106</v>
      </c>
      <c r="I6" s="52" t="s">
        <v>7</v>
      </c>
      <c r="J6" s="78" t="s">
        <v>147</v>
      </c>
      <c r="K6" s="60" t="s">
        <v>106</v>
      </c>
      <c r="L6" s="124" t="s">
        <v>7</v>
      </c>
      <c r="M6" s="125"/>
      <c r="N6" s="125"/>
      <c r="O6" s="125"/>
      <c r="P6" s="125"/>
      <c r="Q6" s="125"/>
      <c r="R6" s="125"/>
      <c r="S6" s="125"/>
      <c r="T6" s="125"/>
      <c r="U6" s="126"/>
      <c r="V6" s="60" t="s">
        <v>7</v>
      </c>
      <c r="W6" s="60" t="s">
        <v>106</v>
      </c>
      <c r="X6" s="66" t="s">
        <v>107</v>
      </c>
      <c r="Y6" s="66" t="s">
        <v>107</v>
      </c>
      <c r="Z6" s="66" t="s">
        <v>107</v>
      </c>
      <c r="AA6" s="66" t="s">
        <v>107</v>
      </c>
      <c r="AB6" s="66" t="s">
        <v>107</v>
      </c>
      <c r="AD6" s="58" t="s">
        <v>108</v>
      </c>
    </row>
    <row r="7" spans="1:31" x14ac:dyDescent="0.45">
      <c r="A7" s="28" t="s">
        <v>11</v>
      </c>
      <c r="B7" s="30">
        <f>C7+F7+I7+V7</f>
        <v>323604352</v>
      </c>
      <c r="C7" s="30">
        <f>SUM(C8:C54)</f>
        <v>104212487</v>
      </c>
      <c r="D7" s="30">
        <f>SUM(D8:D54)</f>
        <v>1630163</v>
      </c>
      <c r="E7" s="73">
        <f t="shared" ref="E7:E54" si="0">(C7-D7)/AD7</f>
        <v>0.81467101422281873</v>
      </c>
      <c r="F7" s="30">
        <f>SUM(F8:F54)</f>
        <v>102831548</v>
      </c>
      <c r="G7" s="30">
        <f>SUM(G8:G54)</f>
        <v>1534170</v>
      </c>
      <c r="H7" s="73">
        <f>(F7-G7)/AD7</f>
        <v>0.80446644661094091</v>
      </c>
      <c r="I7" s="30">
        <f>SUM(I8:I54)</f>
        <v>82301326</v>
      </c>
      <c r="J7" s="30">
        <f>SUM(J8:J54)</f>
        <v>3974</v>
      </c>
      <c r="K7" s="73">
        <f>(I7-J7)/AD7</f>
        <v>0.65357524188760163</v>
      </c>
      <c r="L7" s="53">
        <f>SUM(L8:L54)</f>
        <v>1040454</v>
      </c>
      <c r="M7" s="53">
        <f t="shared" ref="M7" si="1">SUM(M8:M54)</f>
        <v>5309420</v>
      </c>
      <c r="N7" s="53">
        <f t="shared" ref="N7:U7" si="2">SUM(N8:N54)</f>
        <v>23304081</v>
      </c>
      <c r="O7" s="53">
        <f t="shared" si="2"/>
        <v>25520284</v>
      </c>
      <c r="P7" s="53">
        <f t="shared" si="2"/>
        <v>13762192</v>
      </c>
      <c r="Q7" s="53">
        <f t="shared" si="2"/>
        <v>6565280</v>
      </c>
      <c r="R7" s="53">
        <f t="shared" si="2"/>
        <v>2734249</v>
      </c>
      <c r="S7" s="53">
        <f t="shared" ref="S7:T7" si="3">SUM(S8:S54)</f>
        <v>1866316</v>
      </c>
      <c r="T7" s="53">
        <f t="shared" si="3"/>
        <v>1555062</v>
      </c>
      <c r="U7" s="53">
        <f t="shared" si="2"/>
        <v>643988</v>
      </c>
      <c r="V7" s="53">
        <f>SUM(V8:V54)</f>
        <v>34258991</v>
      </c>
      <c r="W7" s="54">
        <f>V7/AD7</f>
        <v>0.27207228161666935</v>
      </c>
      <c r="X7" s="53">
        <f>SUM(X8:X54)</f>
        <v>6964</v>
      </c>
      <c r="Y7" s="53">
        <f t="shared" ref="Y7" si="4">SUM(Y8:Y54)</f>
        <v>758539</v>
      </c>
      <c r="Z7" s="53">
        <f t="shared" ref="Z7:AB7" si="5">SUM(Z8:Z54)</f>
        <v>12719029</v>
      </c>
      <c r="AA7" s="53">
        <f t="shared" ref="AA7" si="6">SUM(AA8:AA54)</f>
        <v>15074823</v>
      </c>
      <c r="AB7" s="53">
        <f t="shared" si="5"/>
        <v>5699636</v>
      </c>
      <c r="AD7" s="59">
        <f>SUM(AD8:AD54)</f>
        <v>125918711</v>
      </c>
    </row>
    <row r="8" spans="1:31" x14ac:dyDescent="0.45">
      <c r="A8" s="31" t="s">
        <v>12</v>
      </c>
      <c r="B8" s="30">
        <f>C8+F8+I8+V8</f>
        <v>13737480</v>
      </c>
      <c r="C8" s="32">
        <f>SUM(一般接種!D7+一般接種!G7+一般接種!J7+一般接種!M7+医療従事者等!C5)</f>
        <v>4336934</v>
      </c>
      <c r="D8" s="32">
        <v>66952</v>
      </c>
      <c r="E8" s="73">
        <f t="shared" si="0"/>
        <v>0.82404293378275706</v>
      </c>
      <c r="F8" s="32">
        <f>SUM(一般接種!E7+一般接種!H7+一般接種!K7+一般接種!N7+医療従事者等!D5)</f>
        <v>4275353</v>
      </c>
      <c r="G8" s="32">
        <v>62483</v>
      </c>
      <c r="H8" s="73">
        <f t="shared" ref="H8:H54" si="7">(F8-G8)/AD8</f>
        <v>0.81302116834341775</v>
      </c>
      <c r="I8" s="29">
        <f>SUM(L8:U8)</f>
        <v>3510827</v>
      </c>
      <c r="J8" s="32">
        <v>77</v>
      </c>
      <c r="K8" s="73">
        <f>(I8-J8)/AD8</f>
        <v>0.67752246491386015</v>
      </c>
      <c r="L8" s="67">
        <v>42166</v>
      </c>
      <c r="M8" s="67">
        <v>231911</v>
      </c>
      <c r="N8" s="67">
        <v>924149</v>
      </c>
      <c r="O8" s="67">
        <v>1076140</v>
      </c>
      <c r="P8" s="67">
        <v>656757</v>
      </c>
      <c r="Q8" s="67">
        <v>306626</v>
      </c>
      <c r="R8" s="67">
        <v>121209</v>
      </c>
      <c r="S8" s="67">
        <v>68409</v>
      </c>
      <c r="T8" s="67">
        <v>56600</v>
      </c>
      <c r="U8" s="67">
        <v>26860</v>
      </c>
      <c r="V8" s="67">
        <f>SUM(X8:AB8)</f>
        <v>1614366</v>
      </c>
      <c r="W8" s="68">
        <f t="shared" ref="W8:W54" si="8">V8/AD8</f>
        <v>0.31154859548333796</v>
      </c>
      <c r="X8" s="67">
        <v>158</v>
      </c>
      <c r="Y8" s="67">
        <v>26879</v>
      </c>
      <c r="Z8" s="67">
        <v>526937</v>
      </c>
      <c r="AA8" s="67">
        <v>754027</v>
      </c>
      <c r="AB8" s="67">
        <v>306365</v>
      </c>
      <c r="AD8" s="59">
        <v>5181747</v>
      </c>
      <c r="AE8">
        <v>0</v>
      </c>
    </row>
    <row r="9" spans="1:31" x14ac:dyDescent="0.45">
      <c r="A9" s="31" t="s">
        <v>13</v>
      </c>
      <c r="B9" s="30">
        <f>C9+F9+I9+V9</f>
        <v>3478829</v>
      </c>
      <c r="C9" s="32">
        <f>SUM(一般接種!D8+一般接種!G8+一般接種!J8+一般接種!M8+医療従事者等!C6)</f>
        <v>1099240</v>
      </c>
      <c r="D9" s="32">
        <v>18732</v>
      </c>
      <c r="E9" s="73">
        <f t="shared" si="0"/>
        <v>0.86954436373644595</v>
      </c>
      <c r="F9" s="32">
        <f>SUM(一般接種!E8+一般接種!H8+一般接種!K8+一般接種!N8+医療従事者等!D6)</f>
        <v>1085824</v>
      </c>
      <c r="G9" s="32">
        <v>17638</v>
      </c>
      <c r="H9" s="73">
        <f t="shared" si="7"/>
        <v>0.85962817093642918</v>
      </c>
      <c r="I9" s="29">
        <f t="shared" ref="I9:I54" si="9">SUM(L9:U9)</f>
        <v>899380</v>
      </c>
      <c r="J9" s="32">
        <v>41</v>
      </c>
      <c r="K9" s="73">
        <f t="shared" ref="K9:K54" si="10">(I9-J9)/AD9</f>
        <v>0.72374768029331715</v>
      </c>
      <c r="L9" s="67">
        <v>10727</v>
      </c>
      <c r="M9" s="67">
        <v>43981</v>
      </c>
      <c r="N9" s="67">
        <v>228429</v>
      </c>
      <c r="O9" s="67">
        <v>263849</v>
      </c>
      <c r="P9" s="67">
        <v>181709</v>
      </c>
      <c r="Q9" s="67">
        <v>92302</v>
      </c>
      <c r="R9" s="67">
        <v>41316</v>
      </c>
      <c r="S9" s="67">
        <v>18938</v>
      </c>
      <c r="T9" s="67">
        <v>12009</v>
      </c>
      <c r="U9" s="67">
        <v>6120</v>
      </c>
      <c r="V9" s="67">
        <f t="shared" ref="V9:V54" si="11">SUM(X9:AB9)</f>
        <v>394385</v>
      </c>
      <c r="W9" s="68">
        <f t="shared" si="8"/>
        <v>0.31738335476664514</v>
      </c>
      <c r="X9" s="67">
        <v>71</v>
      </c>
      <c r="Y9" s="67">
        <v>5729</v>
      </c>
      <c r="Z9" s="67">
        <v>121874</v>
      </c>
      <c r="AA9" s="67">
        <v>172482</v>
      </c>
      <c r="AB9" s="67">
        <v>94229</v>
      </c>
      <c r="AD9" s="59">
        <v>1242614</v>
      </c>
      <c r="AE9">
        <v>0</v>
      </c>
    </row>
    <row r="10" spans="1:31" x14ac:dyDescent="0.45">
      <c r="A10" s="31" t="s">
        <v>14</v>
      </c>
      <c r="B10" s="30">
        <f t="shared" ref="B10:B54" si="12">C10+F10+I10+V10</f>
        <v>3420804</v>
      </c>
      <c r="C10" s="32">
        <f>SUM(一般接種!D9+一般接種!G9+一般接種!J9+一般接種!M9+医療従事者等!C7)</f>
        <v>1064556</v>
      </c>
      <c r="D10" s="32">
        <v>20048</v>
      </c>
      <c r="E10" s="73">
        <f t="shared" si="0"/>
        <v>0.86599377517332177</v>
      </c>
      <c r="F10" s="32">
        <f>SUM(一般接種!E9+一般接種!H9+一般接種!K9+一般接種!N9+医療従事者等!D7)</f>
        <v>1049891</v>
      </c>
      <c r="G10" s="32">
        <v>18914</v>
      </c>
      <c r="H10" s="73">
        <f t="shared" si="7"/>
        <v>0.85477532421663194</v>
      </c>
      <c r="I10" s="29">
        <f t="shared" si="9"/>
        <v>887675</v>
      </c>
      <c r="J10" s="32">
        <v>60</v>
      </c>
      <c r="K10" s="73">
        <f t="shared" si="10"/>
        <v>0.73591496163788883</v>
      </c>
      <c r="L10" s="67">
        <v>10460</v>
      </c>
      <c r="M10" s="67">
        <v>47809</v>
      </c>
      <c r="N10" s="67">
        <v>221639</v>
      </c>
      <c r="O10" s="67">
        <v>256855</v>
      </c>
      <c r="P10" s="67">
        <v>168651</v>
      </c>
      <c r="Q10" s="67">
        <v>106801</v>
      </c>
      <c r="R10" s="67">
        <v>40211</v>
      </c>
      <c r="S10" s="67">
        <v>17215</v>
      </c>
      <c r="T10" s="67">
        <v>12351</v>
      </c>
      <c r="U10" s="67">
        <v>5683</v>
      </c>
      <c r="V10" s="67">
        <f t="shared" si="11"/>
        <v>418682</v>
      </c>
      <c r="W10" s="68">
        <f t="shared" si="8"/>
        <v>0.34712611658035813</v>
      </c>
      <c r="X10" s="67">
        <v>6</v>
      </c>
      <c r="Y10" s="67">
        <v>5460</v>
      </c>
      <c r="Z10" s="67">
        <v>132672</v>
      </c>
      <c r="AA10" s="67">
        <v>186474</v>
      </c>
      <c r="AB10" s="67">
        <v>94070</v>
      </c>
      <c r="AD10" s="59">
        <v>1206138</v>
      </c>
      <c r="AE10">
        <v>0</v>
      </c>
    </row>
    <row r="11" spans="1:31" x14ac:dyDescent="0.45">
      <c r="A11" s="31" t="s">
        <v>15</v>
      </c>
      <c r="B11" s="30">
        <f t="shared" si="12"/>
        <v>6093500</v>
      </c>
      <c r="C11" s="32">
        <f>SUM(一般接種!D10+一般接種!G10+一般接種!J10+一般接種!M10+医療従事者等!C8)</f>
        <v>1944318</v>
      </c>
      <c r="D11" s="32">
        <v>28521</v>
      </c>
      <c r="E11" s="73">
        <f t="shared" si="0"/>
        <v>0.84461680489400615</v>
      </c>
      <c r="F11" s="32">
        <f>SUM(一般接種!E10+一般接種!H10+一般接種!K10+一般接種!N10+医療従事者等!D8)</f>
        <v>1911246</v>
      </c>
      <c r="G11" s="32">
        <v>26878</v>
      </c>
      <c r="H11" s="73">
        <f t="shared" si="7"/>
        <v>0.830760711810546</v>
      </c>
      <c r="I11" s="29">
        <f t="shared" si="9"/>
        <v>1554818</v>
      </c>
      <c r="J11" s="32">
        <v>29</v>
      </c>
      <c r="K11" s="73">
        <f t="shared" si="10"/>
        <v>0.68545932448184588</v>
      </c>
      <c r="L11" s="67">
        <v>18983</v>
      </c>
      <c r="M11" s="67">
        <v>126111</v>
      </c>
      <c r="N11" s="67">
        <v>460731</v>
      </c>
      <c r="O11" s="67">
        <v>394198</v>
      </c>
      <c r="P11" s="67">
        <v>269991</v>
      </c>
      <c r="Q11" s="67">
        <v>151317</v>
      </c>
      <c r="R11" s="67">
        <v>60510</v>
      </c>
      <c r="S11" s="67">
        <v>35690</v>
      </c>
      <c r="T11" s="67">
        <v>25468</v>
      </c>
      <c r="U11" s="67">
        <v>11819</v>
      </c>
      <c r="V11" s="67">
        <f t="shared" si="11"/>
        <v>683118</v>
      </c>
      <c r="W11" s="68">
        <f t="shared" si="8"/>
        <v>0.30116601212215266</v>
      </c>
      <c r="X11" s="67">
        <v>27</v>
      </c>
      <c r="Y11" s="67">
        <v>24648</v>
      </c>
      <c r="Z11" s="67">
        <v>276810</v>
      </c>
      <c r="AA11" s="67">
        <v>276523</v>
      </c>
      <c r="AB11" s="67">
        <v>105110</v>
      </c>
      <c r="AD11" s="59">
        <v>2268244</v>
      </c>
      <c r="AE11">
        <v>0</v>
      </c>
    </row>
    <row r="12" spans="1:31" x14ac:dyDescent="0.45">
      <c r="A12" s="31" t="s">
        <v>16</v>
      </c>
      <c r="B12" s="30">
        <f t="shared" si="12"/>
        <v>2758822</v>
      </c>
      <c r="C12" s="32">
        <f>SUM(一般接種!D11+一般接種!G11+一般接種!J11+一般接種!M11+医療従事者等!C9)</f>
        <v>859417</v>
      </c>
      <c r="D12" s="32">
        <v>16667</v>
      </c>
      <c r="E12" s="73">
        <f t="shared" si="0"/>
        <v>0.88115330446865747</v>
      </c>
      <c r="F12" s="32">
        <f>SUM(一般接種!E11+一般接種!H11+一般接種!K11+一般接種!N11+医療従事者等!D9)</f>
        <v>850169</v>
      </c>
      <c r="G12" s="32">
        <v>15670</v>
      </c>
      <c r="H12" s="73">
        <f t="shared" si="7"/>
        <v>0.87252631435869499</v>
      </c>
      <c r="I12" s="29">
        <f t="shared" si="9"/>
        <v>733593</v>
      </c>
      <c r="J12" s="32">
        <v>5</v>
      </c>
      <c r="K12" s="73">
        <f t="shared" si="10"/>
        <v>0.76701689744117885</v>
      </c>
      <c r="L12" s="67">
        <v>4887</v>
      </c>
      <c r="M12" s="67">
        <v>29847</v>
      </c>
      <c r="N12" s="67">
        <v>127786</v>
      </c>
      <c r="O12" s="67">
        <v>229465</v>
      </c>
      <c r="P12" s="67">
        <v>189361</v>
      </c>
      <c r="Q12" s="67">
        <v>89895</v>
      </c>
      <c r="R12" s="67">
        <v>30914</v>
      </c>
      <c r="S12" s="67">
        <v>14015</v>
      </c>
      <c r="T12" s="67">
        <v>11826</v>
      </c>
      <c r="U12" s="67">
        <v>5597</v>
      </c>
      <c r="V12" s="67">
        <f t="shared" si="11"/>
        <v>315643</v>
      </c>
      <c r="W12" s="68">
        <f t="shared" si="8"/>
        <v>0.33002654699780537</v>
      </c>
      <c r="X12" s="67">
        <v>3</v>
      </c>
      <c r="Y12" s="67">
        <v>1518</v>
      </c>
      <c r="Z12" s="67">
        <v>58190</v>
      </c>
      <c r="AA12" s="67">
        <v>139218</v>
      </c>
      <c r="AB12" s="67">
        <v>116714</v>
      </c>
      <c r="AD12" s="59">
        <v>956417</v>
      </c>
      <c r="AE12">
        <v>0</v>
      </c>
    </row>
    <row r="13" spans="1:31" x14ac:dyDescent="0.45">
      <c r="A13" s="31" t="s">
        <v>17</v>
      </c>
      <c r="B13" s="30">
        <f t="shared" si="12"/>
        <v>3019930</v>
      </c>
      <c r="C13" s="32">
        <f>SUM(一般接種!D12+一般接種!G12+一般接種!J12+一般接種!M12+医療従事者等!C10)</f>
        <v>937408</v>
      </c>
      <c r="D13" s="32">
        <v>17967</v>
      </c>
      <c r="E13" s="73">
        <f t="shared" si="0"/>
        <v>0.87055333629375176</v>
      </c>
      <c r="F13" s="32">
        <f>SUM(一般接種!E12+一般接種!H12+一般接種!K12+一般接種!N12+医療従事者等!D10)</f>
        <v>928511</v>
      </c>
      <c r="G13" s="32">
        <v>16797</v>
      </c>
      <c r="H13" s="73">
        <f t="shared" si="7"/>
        <v>0.86323718916789838</v>
      </c>
      <c r="I13" s="29">
        <f t="shared" si="9"/>
        <v>784576</v>
      </c>
      <c r="J13" s="32">
        <v>41</v>
      </c>
      <c r="K13" s="73">
        <f t="shared" si="10"/>
        <v>0.74282043294699562</v>
      </c>
      <c r="L13" s="67">
        <v>9650</v>
      </c>
      <c r="M13" s="67">
        <v>34751</v>
      </c>
      <c r="N13" s="67">
        <v>192908</v>
      </c>
      <c r="O13" s="67">
        <v>270892</v>
      </c>
      <c r="P13" s="67">
        <v>142827</v>
      </c>
      <c r="Q13" s="67">
        <v>77146</v>
      </c>
      <c r="R13" s="67">
        <v>25827</v>
      </c>
      <c r="S13" s="67">
        <v>13625</v>
      </c>
      <c r="T13" s="67">
        <v>10591</v>
      </c>
      <c r="U13" s="67">
        <v>6359</v>
      </c>
      <c r="V13" s="67">
        <f t="shared" si="11"/>
        <v>369435</v>
      </c>
      <c r="W13" s="68">
        <f t="shared" si="8"/>
        <v>0.34979174497730925</v>
      </c>
      <c r="X13" s="67">
        <v>2</v>
      </c>
      <c r="Y13" s="67">
        <v>3617</v>
      </c>
      <c r="Z13" s="67">
        <v>100255</v>
      </c>
      <c r="AA13" s="67">
        <v>177948</v>
      </c>
      <c r="AB13" s="67">
        <v>87613</v>
      </c>
      <c r="AD13" s="59">
        <v>1056157</v>
      </c>
      <c r="AE13">
        <v>0</v>
      </c>
    </row>
    <row r="14" spans="1:31" x14ac:dyDescent="0.45">
      <c r="A14" s="31" t="s">
        <v>18</v>
      </c>
      <c r="B14" s="30">
        <f t="shared" si="12"/>
        <v>5114846</v>
      </c>
      <c r="C14" s="32">
        <f>SUM(一般接種!D13+一般接種!G13+一般接種!J13+一般接種!M13+医療従事者等!C11)</f>
        <v>1604092</v>
      </c>
      <c r="D14" s="32">
        <v>24037</v>
      </c>
      <c r="E14" s="73">
        <f t="shared" si="0"/>
        <v>0.85848059656891373</v>
      </c>
      <c r="F14" s="32">
        <f>SUM(一般接種!E13+一般接種!H13+一般接種!K13+一般接種!N13+医療従事者等!D11)</f>
        <v>1585566</v>
      </c>
      <c r="G14" s="32">
        <v>22427</v>
      </c>
      <c r="H14" s="73">
        <f t="shared" si="7"/>
        <v>0.84928974069898533</v>
      </c>
      <c r="I14" s="29">
        <f t="shared" si="9"/>
        <v>1330589</v>
      </c>
      <c r="J14" s="32">
        <v>86</v>
      </c>
      <c r="K14" s="73">
        <f t="shared" si="10"/>
        <v>0.72289319623477</v>
      </c>
      <c r="L14" s="67">
        <v>19153</v>
      </c>
      <c r="M14" s="67">
        <v>75631</v>
      </c>
      <c r="N14" s="67">
        <v>346520</v>
      </c>
      <c r="O14" s="67">
        <v>419717</v>
      </c>
      <c r="P14" s="67">
        <v>237453</v>
      </c>
      <c r="Q14" s="67">
        <v>129154</v>
      </c>
      <c r="R14" s="67">
        <v>49880</v>
      </c>
      <c r="S14" s="67">
        <v>23700</v>
      </c>
      <c r="T14" s="67">
        <v>19491</v>
      </c>
      <c r="U14" s="67">
        <v>9890</v>
      </c>
      <c r="V14" s="67">
        <f t="shared" si="11"/>
        <v>594599</v>
      </c>
      <c r="W14" s="68">
        <f t="shared" si="8"/>
        <v>0.32305945314516238</v>
      </c>
      <c r="X14" s="67">
        <v>202</v>
      </c>
      <c r="Y14" s="67">
        <v>13277</v>
      </c>
      <c r="Z14" s="67">
        <v>199502</v>
      </c>
      <c r="AA14" s="67">
        <v>242749</v>
      </c>
      <c r="AB14" s="67">
        <v>138869</v>
      </c>
      <c r="AD14" s="59">
        <v>1840525</v>
      </c>
      <c r="AE14">
        <v>0</v>
      </c>
    </row>
    <row r="15" spans="1:31" x14ac:dyDescent="0.45">
      <c r="A15" s="31" t="s">
        <v>19</v>
      </c>
      <c r="B15" s="30">
        <f t="shared" si="12"/>
        <v>7827585</v>
      </c>
      <c r="C15" s="32">
        <f>SUM(一般接種!D14+一般接種!G14+一般接種!J14+一般接種!M14+医療従事者等!C12)</f>
        <v>2488137</v>
      </c>
      <c r="D15" s="32">
        <v>41212</v>
      </c>
      <c r="E15" s="73">
        <f t="shared" si="0"/>
        <v>0.8465772941494768</v>
      </c>
      <c r="F15" s="32">
        <f>SUM(一般接種!E14+一般接種!H14+一般接種!K14+一般接種!N14+医療従事者等!D12)</f>
        <v>2456675</v>
      </c>
      <c r="G15" s="32">
        <v>38791</v>
      </c>
      <c r="H15" s="73">
        <f t="shared" si="7"/>
        <v>0.83652980548538014</v>
      </c>
      <c r="I15" s="29">
        <f t="shared" si="9"/>
        <v>2010104</v>
      </c>
      <c r="J15" s="32">
        <v>49</v>
      </c>
      <c r="K15" s="73">
        <f t="shared" si="10"/>
        <v>0.69543076432323292</v>
      </c>
      <c r="L15" s="67">
        <v>21301</v>
      </c>
      <c r="M15" s="67">
        <v>142210</v>
      </c>
      <c r="N15" s="67">
        <v>555800</v>
      </c>
      <c r="O15" s="67">
        <v>593379</v>
      </c>
      <c r="P15" s="67">
        <v>347209</v>
      </c>
      <c r="Q15" s="67">
        <v>181652</v>
      </c>
      <c r="R15" s="67">
        <v>71418</v>
      </c>
      <c r="S15" s="67">
        <v>42175</v>
      </c>
      <c r="T15" s="67">
        <v>37721</v>
      </c>
      <c r="U15" s="67">
        <v>17239</v>
      </c>
      <c r="V15" s="67">
        <f t="shared" si="11"/>
        <v>872669</v>
      </c>
      <c r="W15" s="68">
        <f t="shared" si="8"/>
        <v>0.30192251936946568</v>
      </c>
      <c r="X15" s="67">
        <v>91</v>
      </c>
      <c r="Y15" s="67">
        <v>26739</v>
      </c>
      <c r="Z15" s="67">
        <v>335799</v>
      </c>
      <c r="AA15" s="67">
        <v>369649</v>
      </c>
      <c r="AB15" s="67">
        <v>140391</v>
      </c>
      <c r="AD15" s="59">
        <v>2890374</v>
      </c>
      <c r="AE15">
        <v>0</v>
      </c>
    </row>
    <row r="16" spans="1:31" x14ac:dyDescent="0.45">
      <c r="A16" s="33" t="s">
        <v>20</v>
      </c>
      <c r="B16" s="30">
        <f t="shared" si="12"/>
        <v>5168423</v>
      </c>
      <c r="C16" s="32">
        <f>SUM(一般接種!D15+一般接種!G15+一般接種!J15+一般接種!M15+医療従事者等!C13)</f>
        <v>1642983</v>
      </c>
      <c r="D16" s="32">
        <v>27660</v>
      </c>
      <c r="E16" s="73">
        <f t="shared" si="0"/>
        <v>0.83157210862535924</v>
      </c>
      <c r="F16" s="32">
        <f>SUM(一般接種!E15+一般接種!H15+一般接種!K15+一般接種!N15+医療従事者等!D13)</f>
        <v>1623565</v>
      </c>
      <c r="G16" s="32">
        <v>26105</v>
      </c>
      <c r="H16" s="73">
        <f t="shared" si="7"/>
        <v>0.82237619389104621</v>
      </c>
      <c r="I16" s="29">
        <f t="shared" si="9"/>
        <v>1339997</v>
      </c>
      <c r="J16" s="32">
        <v>42</v>
      </c>
      <c r="K16" s="73">
        <f t="shared" si="10"/>
        <v>0.68981200961856748</v>
      </c>
      <c r="L16" s="67">
        <v>14871</v>
      </c>
      <c r="M16" s="67">
        <v>72369</v>
      </c>
      <c r="N16" s="67">
        <v>367277</v>
      </c>
      <c r="O16" s="67">
        <v>348301</v>
      </c>
      <c r="P16" s="67">
        <v>253924</v>
      </c>
      <c r="Q16" s="67">
        <v>148080</v>
      </c>
      <c r="R16" s="67">
        <v>63698</v>
      </c>
      <c r="S16" s="67">
        <v>33499</v>
      </c>
      <c r="T16" s="67">
        <v>26198</v>
      </c>
      <c r="U16" s="67">
        <v>11780</v>
      </c>
      <c r="V16" s="67">
        <f t="shared" si="11"/>
        <v>561878</v>
      </c>
      <c r="W16" s="68">
        <f t="shared" si="8"/>
        <v>0.28925612601950174</v>
      </c>
      <c r="X16" s="67">
        <v>252</v>
      </c>
      <c r="Y16" s="67">
        <v>9121</v>
      </c>
      <c r="Z16" s="67">
        <v>220237</v>
      </c>
      <c r="AA16" s="67">
        <v>233618</v>
      </c>
      <c r="AB16" s="67">
        <v>98650</v>
      </c>
      <c r="AD16" s="59">
        <v>1942493</v>
      </c>
      <c r="AE16">
        <v>0</v>
      </c>
    </row>
    <row r="17" spans="1:31" x14ac:dyDescent="0.45">
      <c r="A17" s="31" t="s">
        <v>21</v>
      </c>
      <c r="B17" s="30">
        <f t="shared" si="12"/>
        <v>5089221</v>
      </c>
      <c r="C17" s="32">
        <f>SUM(一般接種!D16+一般接種!G16+一般接種!J16+一般接種!M16+医療従事者等!C14)</f>
        <v>1621180</v>
      </c>
      <c r="D17" s="32">
        <v>28379</v>
      </c>
      <c r="E17" s="73">
        <f t="shared" si="0"/>
        <v>0.81952461633686924</v>
      </c>
      <c r="F17" s="32">
        <f>SUM(一般接種!E16+一般接種!H16+一般接種!K16+一般接種!N16+医療従事者等!D14)</f>
        <v>1596747</v>
      </c>
      <c r="G17" s="32">
        <v>26810</v>
      </c>
      <c r="H17" s="73">
        <f t="shared" si="7"/>
        <v>0.80776067920478167</v>
      </c>
      <c r="I17" s="29">
        <f t="shared" si="9"/>
        <v>1310756</v>
      </c>
      <c r="J17" s="32">
        <v>46</v>
      </c>
      <c r="K17" s="73">
        <f t="shared" si="10"/>
        <v>0.67438374905521647</v>
      </c>
      <c r="L17" s="67">
        <v>16396</v>
      </c>
      <c r="M17" s="67">
        <v>72404</v>
      </c>
      <c r="N17" s="67">
        <v>402761</v>
      </c>
      <c r="O17" s="67">
        <v>435759</v>
      </c>
      <c r="P17" s="67">
        <v>217817</v>
      </c>
      <c r="Q17" s="67">
        <v>78430</v>
      </c>
      <c r="R17" s="67">
        <v>38080</v>
      </c>
      <c r="S17" s="67">
        <v>17343</v>
      </c>
      <c r="T17" s="67">
        <v>19964</v>
      </c>
      <c r="U17" s="67">
        <v>11802</v>
      </c>
      <c r="V17" s="67">
        <f t="shared" si="11"/>
        <v>560538</v>
      </c>
      <c r="W17" s="68">
        <f t="shared" si="8"/>
        <v>0.28840683135698436</v>
      </c>
      <c r="X17" s="67">
        <v>53</v>
      </c>
      <c r="Y17" s="67">
        <v>7103</v>
      </c>
      <c r="Z17" s="67">
        <v>196243</v>
      </c>
      <c r="AA17" s="67">
        <v>243718</v>
      </c>
      <c r="AB17" s="67">
        <v>113421</v>
      </c>
      <c r="AD17" s="59">
        <v>1943567</v>
      </c>
      <c r="AE17">
        <v>0</v>
      </c>
    </row>
    <row r="18" spans="1:31" x14ac:dyDescent="0.45">
      <c r="A18" s="31" t="s">
        <v>22</v>
      </c>
      <c r="B18" s="30">
        <f t="shared" si="12"/>
        <v>19017396</v>
      </c>
      <c r="C18" s="32">
        <f>SUM(一般接種!D17+一般接種!G17+一般接種!J17+一般接種!M17+医療従事者等!C15)</f>
        <v>6165114</v>
      </c>
      <c r="D18" s="32">
        <v>81535</v>
      </c>
      <c r="E18" s="73">
        <f t="shared" si="0"/>
        <v>0.82368474141631043</v>
      </c>
      <c r="F18" s="32">
        <f>SUM(一般接種!E17+一般接種!H17+一般接種!K17+一般接種!N17+医療従事者等!D15)</f>
        <v>6079821</v>
      </c>
      <c r="G18" s="32">
        <v>76582</v>
      </c>
      <c r="H18" s="73">
        <f t="shared" si="7"/>
        <v>0.81280712609720529</v>
      </c>
      <c r="I18" s="29">
        <f t="shared" si="9"/>
        <v>4876205</v>
      </c>
      <c r="J18" s="32">
        <v>139</v>
      </c>
      <c r="K18" s="73">
        <f t="shared" si="10"/>
        <v>0.66019380406482164</v>
      </c>
      <c r="L18" s="67">
        <v>50632</v>
      </c>
      <c r="M18" s="67">
        <v>273088</v>
      </c>
      <c r="N18" s="67">
        <v>1320371</v>
      </c>
      <c r="O18" s="67">
        <v>1420757</v>
      </c>
      <c r="P18" s="67">
        <v>839661</v>
      </c>
      <c r="Q18" s="67">
        <v>479155</v>
      </c>
      <c r="R18" s="67">
        <v>202861</v>
      </c>
      <c r="S18" s="67">
        <v>130828</v>
      </c>
      <c r="T18" s="67">
        <v>114464</v>
      </c>
      <c r="U18" s="67">
        <v>44388</v>
      </c>
      <c r="V18" s="67">
        <f t="shared" si="11"/>
        <v>1896256</v>
      </c>
      <c r="W18" s="68">
        <f t="shared" si="8"/>
        <v>0.25674313311606989</v>
      </c>
      <c r="X18" s="67">
        <v>228</v>
      </c>
      <c r="Y18" s="67">
        <v>45218</v>
      </c>
      <c r="Z18" s="67">
        <v>709017</v>
      </c>
      <c r="AA18" s="67">
        <v>848189</v>
      </c>
      <c r="AB18" s="67">
        <v>293604</v>
      </c>
      <c r="AD18" s="59">
        <v>7385810</v>
      </c>
      <c r="AE18">
        <v>0</v>
      </c>
    </row>
    <row r="19" spans="1:31" x14ac:dyDescent="0.45">
      <c r="A19" s="31" t="s">
        <v>23</v>
      </c>
      <c r="B19" s="30">
        <f t="shared" si="12"/>
        <v>16414342</v>
      </c>
      <c r="C19" s="32">
        <f>SUM(一般接種!D18+一般接種!G18+一般接種!J18+一般接種!M18+医療従事者等!C16)</f>
        <v>5264307</v>
      </c>
      <c r="D19" s="32">
        <v>74186</v>
      </c>
      <c r="E19" s="73">
        <f t="shared" si="0"/>
        <v>0.82241613254440271</v>
      </c>
      <c r="F19" s="32">
        <f>SUM(一般接種!E18+一般接種!H18+一般接種!K18+一般接種!N18+医療従事者等!D16)</f>
        <v>5201714</v>
      </c>
      <c r="G19" s="32">
        <v>70197</v>
      </c>
      <c r="H19" s="73">
        <f t="shared" si="7"/>
        <v>0.81312986059975401</v>
      </c>
      <c r="I19" s="29">
        <f t="shared" si="9"/>
        <v>4239481</v>
      </c>
      <c r="J19" s="32">
        <v>228</v>
      </c>
      <c r="K19" s="73">
        <f t="shared" si="10"/>
        <v>0.67174350215288947</v>
      </c>
      <c r="L19" s="67">
        <v>43702</v>
      </c>
      <c r="M19" s="67">
        <v>215202</v>
      </c>
      <c r="N19" s="67">
        <v>1091088</v>
      </c>
      <c r="O19" s="67">
        <v>1327819</v>
      </c>
      <c r="P19" s="67">
        <v>757070</v>
      </c>
      <c r="Q19" s="67">
        <v>395067</v>
      </c>
      <c r="R19" s="67">
        <v>170016</v>
      </c>
      <c r="S19" s="67">
        <v>115352</v>
      </c>
      <c r="T19" s="67">
        <v>87954</v>
      </c>
      <c r="U19" s="67">
        <v>36211</v>
      </c>
      <c r="V19" s="67">
        <f t="shared" si="11"/>
        <v>1708840</v>
      </c>
      <c r="W19" s="68">
        <f t="shared" si="8"/>
        <v>0.27077934867745418</v>
      </c>
      <c r="X19" s="67">
        <v>254</v>
      </c>
      <c r="Y19" s="67">
        <v>35625</v>
      </c>
      <c r="Z19" s="67">
        <v>642734</v>
      </c>
      <c r="AA19" s="67">
        <v>739928</v>
      </c>
      <c r="AB19" s="67">
        <v>290299</v>
      </c>
      <c r="AD19" s="59">
        <v>6310821</v>
      </c>
      <c r="AE19">
        <v>2</v>
      </c>
    </row>
    <row r="20" spans="1:31" x14ac:dyDescent="0.45">
      <c r="A20" s="31" t="s">
        <v>24</v>
      </c>
      <c r="B20" s="30">
        <f t="shared" si="12"/>
        <v>34559066</v>
      </c>
      <c r="C20" s="32">
        <f>SUM(一般接種!D19+一般接種!G19+一般接種!J19+一般接種!M19+医療従事者等!C17)</f>
        <v>11355686</v>
      </c>
      <c r="D20" s="32">
        <v>176873</v>
      </c>
      <c r="E20" s="73">
        <f t="shared" si="0"/>
        <v>0.81036209416609994</v>
      </c>
      <c r="F20" s="32">
        <f>SUM(一般接種!E19+一般接種!H19+一般接種!K19+一般接種!N19+医療従事者等!D17)</f>
        <v>11212985</v>
      </c>
      <c r="G20" s="32">
        <v>166529</v>
      </c>
      <c r="H20" s="73">
        <f t="shared" si="7"/>
        <v>0.8007674175490439</v>
      </c>
      <c r="I20" s="29">
        <f t="shared" si="9"/>
        <v>8814216</v>
      </c>
      <c r="J20" s="32">
        <v>582</v>
      </c>
      <c r="K20" s="73">
        <f t="shared" si="10"/>
        <v>0.63890816542449902</v>
      </c>
      <c r="L20" s="67">
        <v>105424</v>
      </c>
      <c r="M20" s="67">
        <v>617289</v>
      </c>
      <c r="N20" s="67">
        <v>2644756</v>
      </c>
      <c r="O20" s="67">
        <v>2948158</v>
      </c>
      <c r="P20" s="67">
        <v>1271884</v>
      </c>
      <c r="Q20" s="67">
        <v>519743</v>
      </c>
      <c r="R20" s="67">
        <v>237433</v>
      </c>
      <c r="S20" s="67">
        <v>231748</v>
      </c>
      <c r="T20" s="67">
        <v>175688</v>
      </c>
      <c r="U20" s="67">
        <v>62093</v>
      </c>
      <c r="V20" s="67">
        <f t="shared" si="11"/>
        <v>3176179</v>
      </c>
      <c r="W20" s="68">
        <f t="shared" si="8"/>
        <v>0.23024403985346112</v>
      </c>
      <c r="X20" s="67">
        <v>1414</v>
      </c>
      <c r="Y20" s="67">
        <v>145611</v>
      </c>
      <c r="Z20" s="67">
        <v>1525217</v>
      </c>
      <c r="AA20" s="67">
        <v>1212653</v>
      </c>
      <c r="AB20" s="67">
        <v>291284</v>
      </c>
      <c r="AD20" s="59">
        <v>13794837</v>
      </c>
      <c r="AE20">
        <v>2</v>
      </c>
    </row>
    <row r="21" spans="1:31" x14ac:dyDescent="0.45">
      <c r="A21" s="31" t="s">
        <v>25</v>
      </c>
      <c r="B21" s="30">
        <f t="shared" si="12"/>
        <v>23569620</v>
      </c>
      <c r="C21" s="32">
        <f>SUM(一般接種!D20+一般接種!G20+一般接種!J20+一般接種!M20+医療従事者等!C18)</f>
        <v>7651616</v>
      </c>
      <c r="D21" s="32">
        <v>124467</v>
      </c>
      <c r="E21" s="73">
        <f t="shared" si="0"/>
        <v>0.81682380655147657</v>
      </c>
      <c r="F21" s="32">
        <f>SUM(一般接種!E20+一般接種!H20+一般接種!K20+一般接種!N20+医療従事者等!D18)</f>
        <v>7562298</v>
      </c>
      <c r="G21" s="32">
        <v>117340</v>
      </c>
      <c r="H21" s="73">
        <f t="shared" si="7"/>
        <v>0.80790468385518444</v>
      </c>
      <c r="I21" s="29">
        <f t="shared" si="9"/>
        <v>6007554</v>
      </c>
      <c r="J21" s="32">
        <v>295</v>
      </c>
      <c r="K21" s="73">
        <f t="shared" si="10"/>
        <v>0.65188986737483434</v>
      </c>
      <c r="L21" s="67">
        <v>52010</v>
      </c>
      <c r="M21" s="67">
        <v>309218</v>
      </c>
      <c r="N21" s="67">
        <v>1462626</v>
      </c>
      <c r="O21" s="67">
        <v>2068632</v>
      </c>
      <c r="P21" s="67">
        <v>1104790</v>
      </c>
      <c r="Q21" s="67">
        <v>479068</v>
      </c>
      <c r="R21" s="67">
        <v>191871</v>
      </c>
      <c r="S21" s="67">
        <v>162859</v>
      </c>
      <c r="T21" s="67">
        <v>124901</v>
      </c>
      <c r="U21" s="67">
        <v>51579</v>
      </c>
      <c r="V21" s="67">
        <f t="shared" si="11"/>
        <v>2348152</v>
      </c>
      <c r="W21" s="68">
        <f t="shared" si="8"/>
        <v>0.25481446627421123</v>
      </c>
      <c r="X21" s="67">
        <v>679</v>
      </c>
      <c r="Y21" s="67">
        <v>48044</v>
      </c>
      <c r="Z21" s="67">
        <v>897323</v>
      </c>
      <c r="AA21" s="67">
        <v>1049584</v>
      </c>
      <c r="AB21" s="67">
        <v>352522</v>
      </c>
      <c r="AD21" s="59">
        <v>9215144</v>
      </c>
      <c r="AE21">
        <v>0</v>
      </c>
    </row>
    <row r="22" spans="1:31" x14ac:dyDescent="0.45">
      <c r="A22" s="31" t="s">
        <v>26</v>
      </c>
      <c r="B22" s="30">
        <f t="shared" si="12"/>
        <v>6148447</v>
      </c>
      <c r="C22" s="32">
        <f>SUM(一般接種!D21+一般接種!G21+一般接種!J21+一般接種!M21+医療従事者等!C19)</f>
        <v>1913309</v>
      </c>
      <c r="D22" s="32">
        <v>30566</v>
      </c>
      <c r="E22" s="73">
        <f t="shared" si="0"/>
        <v>0.86037808793597148</v>
      </c>
      <c r="F22" s="32">
        <f>SUM(一般接種!E21+一般接種!H21+一般接種!K21+一般接種!N21+医療従事者等!D19)</f>
        <v>1883003</v>
      </c>
      <c r="G22" s="32">
        <v>28696</v>
      </c>
      <c r="H22" s="73">
        <f t="shared" si="7"/>
        <v>0.84738337155219134</v>
      </c>
      <c r="I22" s="29">
        <f t="shared" si="9"/>
        <v>1608309</v>
      </c>
      <c r="J22" s="32">
        <v>5</v>
      </c>
      <c r="K22" s="73">
        <f t="shared" si="10"/>
        <v>0.73496463422770641</v>
      </c>
      <c r="L22" s="67">
        <v>16834</v>
      </c>
      <c r="M22" s="67">
        <v>65151</v>
      </c>
      <c r="N22" s="67">
        <v>344215</v>
      </c>
      <c r="O22" s="67">
        <v>568190</v>
      </c>
      <c r="P22" s="67">
        <v>356843</v>
      </c>
      <c r="Q22" s="67">
        <v>150127</v>
      </c>
      <c r="R22" s="67">
        <v>50209</v>
      </c>
      <c r="S22" s="67">
        <v>28460</v>
      </c>
      <c r="T22" s="67">
        <v>19487</v>
      </c>
      <c r="U22" s="67">
        <v>8793</v>
      </c>
      <c r="V22" s="67">
        <f t="shared" si="11"/>
        <v>743826</v>
      </c>
      <c r="W22" s="68">
        <f t="shared" si="8"/>
        <v>0.33991447140531761</v>
      </c>
      <c r="X22" s="67">
        <v>9</v>
      </c>
      <c r="Y22" s="67">
        <v>6133</v>
      </c>
      <c r="Z22" s="67">
        <v>190753</v>
      </c>
      <c r="AA22" s="67">
        <v>359519</v>
      </c>
      <c r="AB22" s="67">
        <v>187412</v>
      </c>
      <c r="AD22" s="59">
        <v>2188274</v>
      </c>
      <c r="AE22">
        <v>0</v>
      </c>
    </row>
    <row r="23" spans="1:31" x14ac:dyDescent="0.45">
      <c r="A23" s="31" t="s">
        <v>27</v>
      </c>
      <c r="B23" s="30">
        <f t="shared" si="12"/>
        <v>2843891</v>
      </c>
      <c r="C23" s="32">
        <f>SUM(一般接種!D22+一般接種!G22+一般接種!J22+一般接種!M22+医療従事者等!C20)</f>
        <v>900477</v>
      </c>
      <c r="D23" s="32">
        <v>14430</v>
      </c>
      <c r="E23" s="73">
        <f t="shared" si="0"/>
        <v>0.85420233688107361</v>
      </c>
      <c r="F23" s="32">
        <f>SUM(一般接種!E22+一般接種!H22+一般接種!K22+一般接種!N22+医療従事者等!D20)</f>
        <v>892920</v>
      </c>
      <c r="G23" s="32">
        <v>13516</v>
      </c>
      <c r="H23" s="73">
        <f t="shared" si="7"/>
        <v>0.84779808730525996</v>
      </c>
      <c r="I23" s="29">
        <f t="shared" si="9"/>
        <v>724515</v>
      </c>
      <c r="J23" s="32">
        <v>10</v>
      </c>
      <c r="K23" s="73">
        <f t="shared" si="10"/>
        <v>0.69846618078050282</v>
      </c>
      <c r="L23" s="67">
        <v>10220</v>
      </c>
      <c r="M23" s="67">
        <v>39388</v>
      </c>
      <c r="N23" s="67">
        <v>213138</v>
      </c>
      <c r="O23" s="67">
        <v>219817</v>
      </c>
      <c r="P23" s="67">
        <v>127806</v>
      </c>
      <c r="Q23" s="67">
        <v>63110</v>
      </c>
      <c r="R23" s="67">
        <v>20077</v>
      </c>
      <c r="S23" s="67">
        <v>13756</v>
      </c>
      <c r="T23" s="67">
        <v>11773</v>
      </c>
      <c r="U23" s="67">
        <v>5430</v>
      </c>
      <c r="V23" s="67">
        <f t="shared" si="11"/>
        <v>325979</v>
      </c>
      <c r="W23" s="68">
        <f t="shared" si="8"/>
        <v>0.31426326546351996</v>
      </c>
      <c r="X23" s="67">
        <v>104</v>
      </c>
      <c r="Y23" s="67">
        <v>3828</v>
      </c>
      <c r="Z23" s="67">
        <v>125971</v>
      </c>
      <c r="AA23" s="67">
        <v>142366</v>
      </c>
      <c r="AB23" s="67">
        <v>53710</v>
      </c>
      <c r="AD23" s="59">
        <v>1037280</v>
      </c>
      <c r="AE23">
        <v>0</v>
      </c>
    </row>
    <row r="24" spans="1:31" x14ac:dyDescent="0.45">
      <c r="A24" s="31" t="s">
        <v>28</v>
      </c>
      <c r="B24" s="30">
        <f t="shared" si="12"/>
        <v>2932844</v>
      </c>
      <c r="C24" s="32">
        <f>SUM(一般接種!D23+一般接種!G23+一般接種!J23+一般接種!M23+医療従事者等!C21)</f>
        <v>941868</v>
      </c>
      <c r="D24" s="32">
        <v>14249</v>
      </c>
      <c r="E24" s="73">
        <f t="shared" si="0"/>
        <v>0.82491611834938339</v>
      </c>
      <c r="F24" s="32">
        <f>SUM(一般接種!E23+一般接種!H23+一般接種!K23+一般接種!N23+医療従事者等!D21)</f>
        <v>931064</v>
      </c>
      <c r="G24" s="32">
        <v>13466</v>
      </c>
      <c r="H24" s="73">
        <f t="shared" si="7"/>
        <v>0.81600461004481095</v>
      </c>
      <c r="I24" s="29">
        <f t="shared" si="9"/>
        <v>747059</v>
      </c>
      <c r="J24" s="32">
        <v>54</v>
      </c>
      <c r="K24" s="73">
        <f t="shared" si="10"/>
        <v>0.66429909799991282</v>
      </c>
      <c r="L24" s="67">
        <v>9379</v>
      </c>
      <c r="M24" s="67">
        <v>55498</v>
      </c>
      <c r="N24" s="67">
        <v>204868</v>
      </c>
      <c r="O24" s="67">
        <v>217012</v>
      </c>
      <c r="P24" s="67">
        <v>131567</v>
      </c>
      <c r="Q24" s="67">
        <v>68183</v>
      </c>
      <c r="R24" s="67">
        <v>26886</v>
      </c>
      <c r="S24" s="67">
        <v>13886</v>
      </c>
      <c r="T24" s="67">
        <v>13179</v>
      </c>
      <c r="U24" s="67">
        <v>6601</v>
      </c>
      <c r="V24" s="67">
        <f t="shared" si="11"/>
        <v>312853</v>
      </c>
      <c r="W24" s="68">
        <f t="shared" si="8"/>
        <v>0.27821495934641233</v>
      </c>
      <c r="X24" s="67">
        <v>39</v>
      </c>
      <c r="Y24" s="67">
        <v>6874</v>
      </c>
      <c r="Z24" s="67">
        <v>103613</v>
      </c>
      <c r="AA24" s="67">
        <v>140091</v>
      </c>
      <c r="AB24" s="67">
        <v>62236</v>
      </c>
      <c r="AD24" s="59">
        <v>1124501</v>
      </c>
      <c r="AE24">
        <v>0</v>
      </c>
    </row>
    <row r="25" spans="1:31" x14ac:dyDescent="0.45">
      <c r="A25" s="31" t="s">
        <v>29</v>
      </c>
      <c r="B25" s="30">
        <f t="shared" si="12"/>
        <v>2033984</v>
      </c>
      <c r="C25" s="32">
        <f>SUM(一般接種!D24+一般接種!G24+一般接種!J24+一般接種!M24+医療従事者等!C22)</f>
        <v>650426</v>
      </c>
      <c r="D25" s="32">
        <v>9111</v>
      </c>
      <c r="E25" s="73">
        <f t="shared" si="0"/>
        <v>0.83553732144439175</v>
      </c>
      <c r="F25" s="32">
        <f>SUM(一般接種!E24+一般接種!H24+一般接種!K24+一般接種!N24+医療従事者等!D22)</f>
        <v>644088</v>
      </c>
      <c r="G25" s="32">
        <v>8488</v>
      </c>
      <c r="H25" s="73">
        <f t="shared" si="7"/>
        <v>0.82809153303767324</v>
      </c>
      <c r="I25" s="29">
        <f t="shared" si="9"/>
        <v>521342</v>
      </c>
      <c r="J25" s="32">
        <v>50</v>
      </c>
      <c r="K25" s="73">
        <f t="shared" si="10"/>
        <v>0.67916534210238322</v>
      </c>
      <c r="L25" s="67">
        <v>7678</v>
      </c>
      <c r="M25" s="67">
        <v>32415</v>
      </c>
      <c r="N25" s="67">
        <v>143809</v>
      </c>
      <c r="O25" s="67">
        <v>172187</v>
      </c>
      <c r="P25" s="67">
        <v>92092</v>
      </c>
      <c r="Q25" s="67">
        <v>34637</v>
      </c>
      <c r="R25" s="67">
        <v>15976</v>
      </c>
      <c r="S25" s="67">
        <v>10587</v>
      </c>
      <c r="T25" s="67">
        <v>8413</v>
      </c>
      <c r="U25" s="67">
        <v>3548</v>
      </c>
      <c r="V25" s="67">
        <f t="shared" si="11"/>
        <v>218128</v>
      </c>
      <c r="W25" s="68">
        <f t="shared" si="8"/>
        <v>0.28418808986538951</v>
      </c>
      <c r="X25" s="67">
        <v>147</v>
      </c>
      <c r="Y25" s="67">
        <v>3812</v>
      </c>
      <c r="Z25" s="67">
        <v>69362</v>
      </c>
      <c r="AA25" s="67">
        <v>103621</v>
      </c>
      <c r="AB25" s="67">
        <v>41186</v>
      </c>
      <c r="AD25" s="59">
        <v>767548</v>
      </c>
      <c r="AE25">
        <v>0</v>
      </c>
    </row>
    <row r="26" spans="1:31" x14ac:dyDescent="0.45">
      <c r="A26" s="31" t="s">
        <v>30</v>
      </c>
      <c r="B26" s="30">
        <f t="shared" si="12"/>
        <v>2149030</v>
      </c>
      <c r="C26" s="32">
        <f>SUM(一般接種!D25+一般接種!G25+一般接種!J25+一般接種!M25+医療従事者等!C23)</f>
        <v>685009</v>
      </c>
      <c r="D26" s="32">
        <v>10551</v>
      </c>
      <c r="E26" s="73">
        <f t="shared" si="0"/>
        <v>0.82630774866428747</v>
      </c>
      <c r="F26" s="32">
        <f>SUM(一般接種!E25+一般接種!H25+一般接種!K25+一般接種!N25+医療従事者等!D23)</f>
        <v>676938</v>
      </c>
      <c r="G26" s="32">
        <v>9867</v>
      </c>
      <c r="H26" s="73">
        <f t="shared" si="7"/>
        <v>0.81725761457234536</v>
      </c>
      <c r="I26" s="29">
        <f t="shared" si="9"/>
        <v>548128</v>
      </c>
      <c r="J26" s="32">
        <v>6</v>
      </c>
      <c r="K26" s="73">
        <f t="shared" si="10"/>
        <v>0.67152803556836238</v>
      </c>
      <c r="L26" s="67">
        <v>6955</v>
      </c>
      <c r="M26" s="67">
        <v>38045</v>
      </c>
      <c r="N26" s="67">
        <v>169349</v>
      </c>
      <c r="O26" s="67">
        <v>165374</v>
      </c>
      <c r="P26" s="67">
        <v>96494</v>
      </c>
      <c r="Q26" s="67">
        <v>34693</v>
      </c>
      <c r="R26" s="67">
        <v>12467</v>
      </c>
      <c r="S26" s="67">
        <v>13010</v>
      </c>
      <c r="T26" s="67">
        <v>8850</v>
      </c>
      <c r="U26" s="67">
        <v>2891</v>
      </c>
      <c r="V26" s="67">
        <f t="shared" si="11"/>
        <v>238955</v>
      </c>
      <c r="W26" s="68">
        <f t="shared" si="8"/>
        <v>0.29275413455259602</v>
      </c>
      <c r="X26" s="67">
        <v>117</v>
      </c>
      <c r="Y26" s="67">
        <v>6418</v>
      </c>
      <c r="Z26" s="67">
        <v>90230</v>
      </c>
      <c r="AA26" s="67">
        <v>110353</v>
      </c>
      <c r="AB26" s="67">
        <v>31837</v>
      </c>
      <c r="AD26" s="59">
        <v>816231</v>
      </c>
      <c r="AE26">
        <v>0</v>
      </c>
    </row>
    <row r="27" spans="1:31" x14ac:dyDescent="0.45">
      <c r="A27" s="31" t="s">
        <v>31</v>
      </c>
      <c r="B27" s="30">
        <f t="shared" si="12"/>
        <v>5573324</v>
      </c>
      <c r="C27" s="32">
        <f>SUM(一般接種!D26+一般接種!G26+一般接種!J26+一般接種!M26+医療従事者等!C24)</f>
        <v>1739999</v>
      </c>
      <c r="D27" s="32">
        <v>30638</v>
      </c>
      <c r="E27" s="73">
        <f t="shared" si="0"/>
        <v>0.83120154982217309</v>
      </c>
      <c r="F27" s="32">
        <f>SUM(一般接種!E26+一般接種!H26+一般接種!K26+一般接種!N26+医療従事者等!D24)</f>
        <v>1718091</v>
      </c>
      <c r="G27" s="32">
        <v>28939</v>
      </c>
      <c r="H27" s="73">
        <f t="shared" si="7"/>
        <v>0.82137463080368822</v>
      </c>
      <c r="I27" s="29">
        <f t="shared" si="9"/>
        <v>1444589</v>
      </c>
      <c r="J27" s="32">
        <v>19</v>
      </c>
      <c r="K27" s="73">
        <f t="shared" si="10"/>
        <v>0.70244309003575989</v>
      </c>
      <c r="L27" s="67">
        <v>14397</v>
      </c>
      <c r="M27" s="67">
        <v>69434</v>
      </c>
      <c r="N27" s="67">
        <v>457918</v>
      </c>
      <c r="O27" s="67">
        <v>433219</v>
      </c>
      <c r="P27" s="67">
        <v>235750</v>
      </c>
      <c r="Q27" s="67">
        <v>123344</v>
      </c>
      <c r="R27" s="67">
        <v>48372</v>
      </c>
      <c r="S27" s="67">
        <v>27759</v>
      </c>
      <c r="T27" s="67">
        <v>24229</v>
      </c>
      <c r="U27" s="67">
        <v>10167</v>
      </c>
      <c r="V27" s="67">
        <f t="shared" si="11"/>
        <v>670645</v>
      </c>
      <c r="W27" s="68">
        <f t="shared" si="8"/>
        <v>0.32611084690740649</v>
      </c>
      <c r="X27" s="67">
        <v>13</v>
      </c>
      <c r="Y27" s="67">
        <v>6615</v>
      </c>
      <c r="Z27" s="67">
        <v>257692</v>
      </c>
      <c r="AA27" s="67">
        <v>308082</v>
      </c>
      <c r="AB27" s="67">
        <v>98243</v>
      </c>
      <c r="AD27" s="59">
        <v>2056494</v>
      </c>
      <c r="AE27">
        <v>0</v>
      </c>
    </row>
    <row r="28" spans="1:31" x14ac:dyDescent="0.45">
      <c r="A28" s="31" t="s">
        <v>32</v>
      </c>
      <c r="B28" s="30">
        <f t="shared" si="12"/>
        <v>5312485</v>
      </c>
      <c r="C28" s="32">
        <f>SUM(一般接種!D27+一般接種!G27+一般接種!J27+一般接種!M27+医療従事者等!C25)</f>
        <v>1674806</v>
      </c>
      <c r="D28" s="32">
        <v>26048</v>
      </c>
      <c r="E28" s="73">
        <f t="shared" si="0"/>
        <v>0.82578076284492929</v>
      </c>
      <c r="F28" s="32">
        <f>SUM(一般接種!E27+一般接種!H27+一般接種!K27+一般接種!N27+医療従事者等!D25)</f>
        <v>1661687</v>
      </c>
      <c r="G28" s="32">
        <v>24544</v>
      </c>
      <c r="H28" s="73">
        <f t="shared" si="7"/>
        <v>0.81996338785087686</v>
      </c>
      <c r="I28" s="29">
        <f t="shared" si="9"/>
        <v>1355098</v>
      </c>
      <c r="J28" s="32">
        <v>45</v>
      </c>
      <c r="K28" s="73">
        <f t="shared" si="10"/>
        <v>0.67867855685025336</v>
      </c>
      <c r="L28" s="67">
        <v>15513</v>
      </c>
      <c r="M28" s="67">
        <v>85375</v>
      </c>
      <c r="N28" s="67">
        <v>466931</v>
      </c>
      <c r="O28" s="67">
        <v>403759</v>
      </c>
      <c r="P28" s="67">
        <v>192524</v>
      </c>
      <c r="Q28" s="67">
        <v>97969</v>
      </c>
      <c r="R28" s="67">
        <v>38064</v>
      </c>
      <c r="S28" s="67">
        <v>22430</v>
      </c>
      <c r="T28" s="67">
        <v>22607</v>
      </c>
      <c r="U28" s="67">
        <v>9926</v>
      </c>
      <c r="V28" s="67">
        <f t="shared" si="11"/>
        <v>620894</v>
      </c>
      <c r="W28" s="68">
        <f t="shared" si="8"/>
        <v>0.31097487985855993</v>
      </c>
      <c r="X28" s="67">
        <v>43</v>
      </c>
      <c r="Y28" s="67">
        <v>9439</v>
      </c>
      <c r="Z28" s="67">
        <v>257567</v>
      </c>
      <c r="AA28" s="67">
        <v>276213</v>
      </c>
      <c r="AB28" s="67">
        <v>77632</v>
      </c>
      <c r="AD28" s="59">
        <v>1996605</v>
      </c>
      <c r="AE28">
        <v>1</v>
      </c>
    </row>
    <row r="29" spans="1:31" x14ac:dyDescent="0.45">
      <c r="A29" s="31" t="s">
        <v>33</v>
      </c>
      <c r="B29" s="30">
        <f t="shared" si="12"/>
        <v>9796404</v>
      </c>
      <c r="C29" s="32">
        <f>SUM(一般接種!D28+一般接種!G28+一般接種!J28+一般接種!M28+医療従事者等!C26)</f>
        <v>3153048</v>
      </c>
      <c r="D29" s="32">
        <v>45483</v>
      </c>
      <c r="E29" s="73">
        <f t="shared" si="0"/>
        <v>0.84945603149003635</v>
      </c>
      <c r="F29" s="32">
        <f>SUM(一般接種!E28+一般接種!H28+一般接種!K28+一般接種!N28+医療従事者等!D26)</f>
        <v>3120130</v>
      </c>
      <c r="G29" s="32">
        <v>42410</v>
      </c>
      <c r="H29" s="73">
        <f t="shared" si="7"/>
        <v>0.84129787059563188</v>
      </c>
      <c r="I29" s="29">
        <f t="shared" si="9"/>
        <v>2477885</v>
      </c>
      <c r="J29" s="32">
        <v>54</v>
      </c>
      <c r="K29" s="73">
        <f t="shared" si="10"/>
        <v>0.67731760653855611</v>
      </c>
      <c r="L29" s="67">
        <v>23596</v>
      </c>
      <c r="M29" s="67">
        <v>116058</v>
      </c>
      <c r="N29" s="67">
        <v>657971</v>
      </c>
      <c r="O29" s="67">
        <v>757612</v>
      </c>
      <c r="P29" s="67">
        <v>454102</v>
      </c>
      <c r="Q29" s="67">
        <v>252117</v>
      </c>
      <c r="R29" s="67">
        <v>88238</v>
      </c>
      <c r="S29" s="67">
        <v>53252</v>
      </c>
      <c r="T29" s="67">
        <v>53704</v>
      </c>
      <c r="U29" s="67">
        <v>21235</v>
      </c>
      <c r="V29" s="67">
        <f t="shared" si="11"/>
        <v>1045341</v>
      </c>
      <c r="W29" s="68">
        <f t="shared" si="8"/>
        <v>0.28574501817784215</v>
      </c>
      <c r="X29" s="67">
        <v>26</v>
      </c>
      <c r="Y29" s="67">
        <v>12233</v>
      </c>
      <c r="Z29" s="67">
        <v>354772</v>
      </c>
      <c r="AA29" s="67">
        <v>463078</v>
      </c>
      <c r="AB29" s="67">
        <v>215232</v>
      </c>
      <c r="AD29" s="59">
        <v>3658300</v>
      </c>
      <c r="AE29">
        <v>3</v>
      </c>
    </row>
    <row r="30" spans="1:31" x14ac:dyDescent="0.45">
      <c r="A30" s="31" t="s">
        <v>34</v>
      </c>
      <c r="B30" s="30">
        <f t="shared" si="12"/>
        <v>18412566</v>
      </c>
      <c r="C30" s="32">
        <f>SUM(一般接種!D29+一般接種!G29+一般接種!J29+一般接種!M29+医療従事者等!C27)</f>
        <v>6037556</v>
      </c>
      <c r="D30" s="32">
        <v>97007</v>
      </c>
      <c r="E30" s="73">
        <f t="shared" si="0"/>
        <v>0.78908048076329174</v>
      </c>
      <c r="F30" s="32">
        <f>SUM(一般接種!E29+一般接種!H29+一般接種!K29+一般接種!N29+医療従事者等!D27)</f>
        <v>5934554</v>
      </c>
      <c r="G30" s="32">
        <v>91782</v>
      </c>
      <c r="H30" s="73">
        <f t="shared" si="7"/>
        <v>0.7760928053535624</v>
      </c>
      <c r="I30" s="29">
        <f t="shared" si="9"/>
        <v>4665188</v>
      </c>
      <c r="J30" s="32">
        <v>163</v>
      </c>
      <c r="K30" s="73">
        <f t="shared" si="10"/>
        <v>0.6196531953145703</v>
      </c>
      <c r="L30" s="67">
        <v>43280</v>
      </c>
      <c r="M30" s="67">
        <v>375871</v>
      </c>
      <c r="N30" s="67">
        <v>1356847</v>
      </c>
      <c r="O30" s="67">
        <v>1362912</v>
      </c>
      <c r="P30" s="67">
        <v>761797</v>
      </c>
      <c r="Q30" s="67">
        <v>370810</v>
      </c>
      <c r="R30" s="67">
        <v>150603</v>
      </c>
      <c r="S30" s="67">
        <v>109205</v>
      </c>
      <c r="T30" s="67">
        <v>95218</v>
      </c>
      <c r="U30" s="67">
        <v>38645</v>
      </c>
      <c r="V30" s="67">
        <f t="shared" si="11"/>
        <v>1775268</v>
      </c>
      <c r="W30" s="68">
        <f t="shared" si="8"/>
        <v>0.23580805863627879</v>
      </c>
      <c r="X30" s="67">
        <v>69</v>
      </c>
      <c r="Y30" s="67">
        <v>45296</v>
      </c>
      <c r="Z30" s="67">
        <v>694583</v>
      </c>
      <c r="AA30" s="67">
        <v>762978</v>
      </c>
      <c r="AB30" s="67">
        <v>272342</v>
      </c>
      <c r="AD30" s="59">
        <v>7528445</v>
      </c>
      <c r="AE30">
        <v>0</v>
      </c>
    </row>
    <row r="31" spans="1:31" x14ac:dyDescent="0.45">
      <c r="A31" s="31" t="s">
        <v>35</v>
      </c>
      <c r="B31" s="30">
        <f t="shared" si="12"/>
        <v>4628478</v>
      </c>
      <c r="C31" s="32">
        <f>SUM(一般接種!D30+一般接種!G30+一般接種!J30+一般接種!M30+医療従事者等!C28)</f>
        <v>1485818</v>
      </c>
      <c r="D31" s="32">
        <v>23659</v>
      </c>
      <c r="E31" s="73">
        <f t="shared" si="0"/>
        <v>0.81919176639325897</v>
      </c>
      <c r="F31" s="32">
        <f>SUM(一般接種!E30+一般接種!H30+一般接種!K30+一般接種!N30+医療従事者等!D28)</f>
        <v>1470697</v>
      </c>
      <c r="G31" s="32">
        <v>22389</v>
      </c>
      <c r="H31" s="73">
        <f t="shared" si="7"/>
        <v>0.8114315808345659</v>
      </c>
      <c r="I31" s="29">
        <f t="shared" si="9"/>
        <v>1177023</v>
      </c>
      <c r="J31" s="32">
        <v>45</v>
      </c>
      <c r="K31" s="73">
        <f t="shared" si="10"/>
        <v>0.65941575904262473</v>
      </c>
      <c r="L31" s="67">
        <v>16838</v>
      </c>
      <c r="M31" s="67">
        <v>67569</v>
      </c>
      <c r="N31" s="67">
        <v>347307</v>
      </c>
      <c r="O31" s="67">
        <v>354066</v>
      </c>
      <c r="P31" s="67">
        <v>197100</v>
      </c>
      <c r="Q31" s="67">
        <v>98856</v>
      </c>
      <c r="R31" s="67">
        <v>40865</v>
      </c>
      <c r="S31" s="67">
        <v>24628</v>
      </c>
      <c r="T31" s="67">
        <v>20792</v>
      </c>
      <c r="U31" s="67">
        <v>9002</v>
      </c>
      <c r="V31" s="67">
        <f t="shared" si="11"/>
        <v>494940</v>
      </c>
      <c r="W31" s="68">
        <f t="shared" si="8"/>
        <v>0.27729595266908702</v>
      </c>
      <c r="X31" s="67">
        <v>82</v>
      </c>
      <c r="Y31" s="67">
        <v>5591</v>
      </c>
      <c r="Z31" s="67">
        <v>162720</v>
      </c>
      <c r="AA31" s="67">
        <v>233024</v>
      </c>
      <c r="AB31" s="67">
        <v>93523</v>
      </c>
      <c r="AD31" s="59">
        <v>1784880</v>
      </c>
      <c r="AE31">
        <v>0</v>
      </c>
    </row>
    <row r="32" spans="1:31" x14ac:dyDescent="0.45">
      <c r="A32" s="31" t="s">
        <v>36</v>
      </c>
      <c r="B32" s="30">
        <f t="shared" si="12"/>
        <v>3579017</v>
      </c>
      <c r="C32" s="32">
        <f>SUM(一般接種!D31+一般接種!G31+一般接種!J31+一般接種!M31+医療従事者等!C29)</f>
        <v>1161969</v>
      </c>
      <c r="D32" s="32">
        <v>12695</v>
      </c>
      <c r="E32" s="73">
        <f t="shared" si="0"/>
        <v>0.81210676269241422</v>
      </c>
      <c r="F32" s="32">
        <f>SUM(一般接種!E31+一般接種!H31+一般接種!K31+一般接種!N31+医療従事者等!D29)</f>
        <v>1150077</v>
      </c>
      <c r="G32" s="32">
        <v>11978</v>
      </c>
      <c r="H32" s="73">
        <f t="shared" si="7"/>
        <v>0.80421021837566498</v>
      </c>
      <c r="I32" s="29">
        <f t="shared" si="9"/>
        <v>904597</v>
      </c>
      <c r="J32" s="32">
        <v>14</v>
      </c>
      <c r="K32" s="73">
        <f t="shared" si="10"/>
        <v>0.63920176713002486</v>
      </c>
      <c r="L32" s="67">
        <v>8771</v>
      </c>
      <c r="M32" s="67">
        <v>53156</v>
      </c>
      <c r="N32" s="67">
        <v>238957</v>
      </c>
      <c r="O32" s="67">
        <v>286179</v>
      </c>
      <c r="P32" s="67">
        <v>161346</v>
      </c>
      <c r="Q32" s="67">
        <v>83286</v>
      </c>
      <c r="R32" s="67">
        <v>25274</v>
      </c>
      <c r="S32" s="67">
        <v>21653</v>
      </c>
      <c r="T32" s="67">
        <v>18269</v>
      </c>
      <c r="U32" s="67">
        <v>7706</v>
      </c>
      <c r="V32" s="67">
        <f t="shared" si="11"/>
        <v>362374</v>
      </c>
      <c r="W32" s="68">
        <f t="shared" si="8"/>
        <v>0.25606285013312829</v>
      </c>
      <c r="X32" s="67">
        <v>9</v>
      </c>
      <c r="Y32" s="67">
        <v>7108</v>
      </c>
      <c r="Z32" s="67">
        <v>135084</v>
      </c>
      <c r="AA32" s="67">
        <v>154579</v>
      </c>
      <c r="AB32" s="67">
        <v>65594</v>
      </c>
      <c r="AD32" s="59">
        <v>1415176</v>
      </c>
      <c r="AE32">
        <v>0</v>
      </c>
    </row>
    <row r="33" spans="1:31" x14ac:dyDescent="0.45">
      <c r="A33" s="31" t="s">
        <v>37</v>
      </c>
      <c r="B33" s="30">
        <f t="shared" si="12"/>
        <v>6283171</v>
      </c>
      <c r="C33" s="32">
        <f>SUM(一般接種!D32+一般接種!G32+一般接種!J32+一般接種!M32+医療従事者等!C30)</f>
        <v>2037571</v>
      </c>
      <c r="D33" s="32">
        <v>33347</v>
      </c>
      <c r="E33" s="73">
        <f t="shared" si="0"/>
        <v>0.79804222780205347</v>
      </c>
      <c r="F33" s="32">
        <f>SUM(一般接種!E32+一般接種!H32+一般接種!K32+一般接種!N32+医療従事者等!D30)</f>
        <v>2006955</v>
      </c>
      <c r="G33" s="32">
        <v>31211</v>
      </c>
      <c r="H33" s="73">
        <f t="shared" si="7"/>
        <v>0.78670205691905715</v>
      </c>
      <c r="I33" s="29">
        <f t="shared" si="9"/>
        <v>1568401</v>
      </c>
      <c r="J33" s="32">
        <v>77</v>
      </c>
      <c r="K33" s="73">
        <f t="shared" si="10"/>
        <v>0.62447549718765349</v>
      </c>
      <c r="L33" s="67">
        <v>26274</v>
      </c>
      <c r="M33" s="67">
        <v>97847</v>
      </c>
      <c r="N33" s="67">
        <v>452042</v>
      </c>
      <c r="O33" s="67">
        <v>476046</v>
      </c>
      <c r="P33" s="67">
        <v>253048</v>
      </c>
      <c r="Q33" s="67">
        <v>126211</v>
      </c>
      <c r="R33" s="67">
        <v>51455</v>
      </c>
      <c r="S33" s="67">
        <v>37191</v>
      </c>
      <c r="T33" s="67">
        <v>34226</v>
      </c>
      <c r="U33" s="67">
        <v>14061</v>
      </c>
      <c r="V33" s="67">
        <f t="shared" si="11"/>
        <v>670244</v>
      </c>
      <c r="W33" s="68">
        <f t="shared" si="8"/>
        <v>0.26687786142215619</v>
      </c>
      <c r="X33" s="67">
        <v>16</v>
      </c>
      <c r="Y33" s="67">
        <v>8477</v>
      </c>
      <c r="Z33" s="67">
        <v>245179</v>
      </c>
      <c r="AA33" s="67">
        <v>303010</v>
      </c>
      <c r="AB33" s="67">
        <v>113562</v>
      </c>
      <c r="AD33" s="59">
        <v>2511426</v>
      </c>
      <c r="AE33">
        <v>1</v>
      </c>
    </row>
    <row r="34" spans="1:31" x14ac:dyDescent="0.45">
      <c r="A34" s="31" t="s">
        <v>38</v>
      </c>
      <c r="B34" s="30">
        <f t="shared" si="12"/>
        <v>20976537</v>
      </c>
      <c r="C34" s="32">
        <f>SUM(一般接種!D33+一般接種!G33+一般接種!J33+一般接種!M33+医療従事者等!C31)</f>
        <v>6924848</v>
      </c>
      <c r="D34" s="32">
        <v>112984</v>
      </c>
      <c r="E34" s="73">
        <f t="shared" si="0"/>
        <v>0.77401159858857094</v>
      </c>
      <c r="F34" s="32">
        <f>SUM(一般接種!E33+一般接種!H33+一般接種!K33+一般接種!N33+医療従事者等!D31)</f>
        <v>6836909</v>
      </c>
      <c r="G34" s="32">
        <v>106493</v>
      </c>
      <c r="H34" s="73">
        <f t="shared" si="7"/>
        <v>0.76475690755512671</v>
      </c>
      <c r="I34" s="29">
        <f t="shared" si="9"/>
        <v>5174116</v>
      </c>
      <c r="J34" s="32">
        <v>487</v>
      </c>
      <c r="K34" s="73">
        <f t="shared" si="10"/>
        <v>0.58786388759290997</v>
      </c>
      <c r="L34" s="67">
        <v>65729</v>
      </c>
      <c r="M34" s="67">
        <v>376444</v>
      </c>
      <c r="N34" s="67">
        <v>1531519</v>
      </c>
      <c r="O34" s="67">
        <v>1563436</v>
      </c>
      <c r="P34" s="67">
        <v>775690</v>
      </c>
      <c r="Q34" s="67">
        <v>371197</v>
      </c>
      <c r="R34" s="67">
        <v>199178</v>
      </c>
      <c r="S34" s="67">
        <v>138504</v>
      </c>
      <c r="T34" s="67">
        <v>111090</v>
      </c>
      <c r="U34" s="67">
        <v>41329</v>
      </c>
      <c r="V34" s="67">
        <f t="shared" si="11"/>
        <v>2040664</v>
      </c>
      <c r="W34" s="68">
        <f t="shared" si="8"/>
        <v>0.23187450671683221</v>
      </c>
      <c r="X34" s="67">
        <v>465</v>
      </c>
      <c r="Y34" s="67">
        <v>49967</v>
      </c>
      <c r="Z34" s="67">
        <v>799961</v>
      </c>
      <c r="AA34" s="67">
        <v>896156</v>
      </c>
      <c r="AB34" s="67">
        <v>294115</v>
      </c>
      <c r="AD34" s="59">
        <v>8800726</v>
      </c>
      <c r="AE34">
        <v>0</v>
      </c>
    </row>
    <row r="35" spans="1:31" x14ac:dyDescent="0.45">
      <c r="A35" s="31" t="s">
        <v>39</v>
      </c>
      <c r="B35" s="30">
        <f t="shared" si="12"/>
        <v>13719338</v>
      </c>
      <c r="C35" s="32">
        <f>SUM(一般接種!D34+一般接種!G34+一般接種!J34+一般接種!M34+医療従事者等!C32)</f>
        <v>4448383</v>
      </c>
      <c r="D35" s="32">
        <v>68338</v>
      </c>
      <c r="E35" s="73">
        <f t="shared" si="0"/>
        <v>0.79802547205545749</v>
      </c>
      <c r="F35" s="32">
        <f>SUM(一般接種!E34+一般接種!H34+一般接種!K34+一般接種!N34+医療従事者等!D32)</f>
        <v>4397059</v>
      </c>
      <c r="G35" s="32">
        <v>64369</v>
      </c>
      <c r="H35" s="73">
        <f t="shared" si="7"/>
        <v>0.78939759352243188</v>
      </c>
      <c r="I35" s="29">
        <f t="shared" si="9"/>
        <v>3434413</v>
      </c>
      <c r="J35" s="32">
        <v>86</v>
      </c>
      <c r="K35" s="73">
        <f t="shared" si="10"/>
        <v>0.62571969588618448</v>
      </c>
      <c r="L35" s="67">
        <v>45815</v>
      </c>
      <c r="M35" s="67">
        <v>244422</v>
      </c>
      <c r="N35" s="67">
        <v>1011200</v>
      </c>
      <c r="O35" s="67">
        <v>1038716</v>
      </c>
      <c r="P35" s="67">
        <v>545747</v>
      </c>
      <c r="Q35" s="67">
        <v>254029</v>
      </c>
      <c r="R35" s="67">
        <v>116208</v>
      </c>
      <c r="S35" s="67">
        <v>81119</v>
      </c>
      <c r="T35" s="67">
        <v>67883</v>
      </c>
      <c r="U35" s="67">
        <v>29274</v>
      </c>
      <c r="V35" s="67">
        <f t="shared" si="11"/>
        <v>1439483</v>
      </c>
      <c r="W35" s="68">
        <f t="shared" si="8"/>
        <v>0.2622676480700098</v>
      </c>
      <c r="X35" s="67">
        <v>108</v>
      </c>
      <c r="Y35" s="67">
        <v>26950</v>
      </c>
      <c r="Z35" s="67">
        <v>539159</v>
      </c>
      <c r="AA35" s="67">
        <v>634122</v>
      </c>
      <c r="AB35" s="67">
        <v>239144</v>
      </c>
      <c r="AD35" s="59">
        <v>5488603</v>
      </c>
      <c r="AE35">
        <v>0</v>
      </c>
    </row>
    <row r="36" spans="1:31" x14ac:dyDescent="0.45">
      <c r="A36" s="31" t="s">
        <v>40</v>
      </c>
      <c r="B36" s="30">
        <f t="shared" si="12"/>
        <v>3441736</v>
      </c>
      <c r="C36" s="32">
        <f>SUM(一般接種!D35+一般接種!G35+一般接種!J35+一般接種!M35+医療従事者等!C33)</f>
        <v>1097382</v>
      </c>
      <c r="D36" s="32">
        <v>13602</v>
      </c>
      <c r="E36" s="73">
        <f t="shared" si="0"/>
        <v>0.81171929183337499</v>
      </c>
      <c r="F36" s="32">
        <f>SUM(一般接種!E35+一般接種!H35+一般接種!K35+一般接種!N35+医療従事者等!D33)</f>
        <v>1086321</v>
      </c>
      <c r="G36" s="32">
        <v>12699</v>
      </c>
      <c r="H36" s="73">
        <f t="shared" si="7"/>
        <v>0.80411124908812837</v>
      </c>
      <c r="I36" s="29">
        <f t="shared" si="9"/>
        <v>866365</v>
      </c>
      <c r="J36" s="32">
        <v>44</v>
      </c>
      <c r="K36" s="73">
        <f t="shared" si="10"/>
        <v>0.6488489071770851</v>
      </c>
      <c r="L36" s="67">
        <v>7601</v>
      </c>
      <c r="M36" s="67">
        <v>54613</v>
      </c>
      <c r="N36" s="67">
        <v>308028</v>
      </c>
      <c r="O36" s="67">
        <v>254553</v>
      </c>
      <c r="P36" s="67">
        <v>131901</v>
      </c>
      <c r="Q36" s="67">
        <v>53901</v>
      </c>
      <c r="R36" s="67">
        <v>20427</v>
      </c>
      <c r="S36" s="67">
        <v>14684</v>
      </c>
      <c r="T36" s="67">
        <v>15106</v>
      </c>
      <c r="U36" s="67">
        <v>5551</v>
      </c>
      <c r="V36" s="67">
        <f t="shared" si="11"/>
        <v>391668</v>
      </c>
      <c r="W36" s="68">
        <f t="shared" si="8"/>
        <v>0.29334779345789214</v>
      </c>
      <c r="X36" s="67">
        <v>71</v>
      </c>
      <c r="Y36" s="67">
        <v>5872</v>
      </c>
      <c r="Z36" s="67">
        <v>159556</v>
      </c>
      <c r="AA36" s="67">
        <v>173292</v>
      </c>
      <c r="AB36" s="67">
        <v>52877</v>
      </c>
      <c r="AD36" s="59">
        <v>1335166</v>
      </c>
      <c r="AE36">
        <v>1</v>
      </c>
    </row>
    <row r="37" spans="1:31" x14ac:dyDescent="0.45">
      <c r="A37" s="31" t="s">
        <v>41</v>
      </c>
      <c r="B37" s="30">
        <f t="shared" si="12"/>
        <v>2380485</v>
      </c>
      <c r="C37" s="32">
        <f>SUM(一般接種!D36+一般接種!G36+一般接種!J36+一般接種!M36+医療従事者等!C34)</f>
        <v>751870</v>
      </c>
      <c r="D37" s="32">
        <v>13110</v>
      </c>
      <c r="E37" s="73">
        <f t="shared" si="0"/>
        <v>0.79032811946710946</v>
      </c>
      <c r="F37" s="32">
        <f>SUM(一般接種!E36+一般接種!H36+一般接種!K36+一般接種!N36+医療従事者等!D34)</f>
        <v>742924</v>
      </c>
      <c r="G37" s="32">
        <v>12406</v>
      </c>
      <c r="H37" s="73">
        <f t="shared" si="7"/>
        <v>0.78151079806279966</v>
      </c>
      <c r="I37" s="29">
        <f t="shared" si="9"/>
        <v>606800</v>
      </c>
      <c r="J37" s="32">
        <v>16</v>
      </c>
      <c r="K37" s="73">
        <f t="shared" si="10"/>
        <v>0.64913971742207288</v>
      </c>
      <c r="L37" s="67">
        <v>7692</v>
      </c>
      <c r="M37" s="67">
        <v>44862</v>
      </c>
      <c r="N37" s="67">
        <v>212632</v>
      </c>
      <c r="O37" s="67">
        <v>197574</v>
      </c>
      <c r="P37" s="67">
        <v>83881</v>
      </c>
      <c r="Q37" s="67">
        <v>30052</v>
      </c>
      <c r="R37" s="67">
        <v>10782</v>
      </c>
      <c r="S37" s="67">
        <v>8365</v>
      </c>
      <c r="T37" s="67">
        <v>7643</v>
      </c>
      <c r="U37" s="67">
        <v>3317</v>
      </c>
      <c r="V37" s="67">
        <f t="shared" si="11"/>
        <v>278891</v>
      </c>
      <c r="W37" s="68">
        <f t="shared" si="8"/>
        <v>0.29835860031174077</v>
      </c>
      <c r="X37" s="67">
        <v>2</v>
      </c>
      <c r="Y37" s="67">
        <v>3032</v>
      </c>
      <c r="Z37" s="67">
        <v>91384</v>
      </c>
      <c r="AA37" s="67">
        <v>131730</v>
      </c>
      <c r="AB37" s="67">
        <v>52743</v>
      </c>
      <c r="AD37" s="59">
        <v>934751</v>
      </c>
      <c r="AE37">
        <v>0</v>
      </c>
    </row>
    <row r="38" spans="1:31" x14ac:dyDescent="0.45">
      <c r="A38" s="31" t="s">
        <v>42</v>
      </c>
      <c r="B38" s="30">
        <f t="shared" si="12"/>
        <v>1409803</v>
      </c>
      <c r="C38" s="32">
        <f>SUM(一般接種!D37+一般接種!G37+一般接種!J37+一般接種!M37+医療従事者等!C35)</f>
        <v>446271</v>
      </c>
      <c r="D38" s="32">
        <v>6983</v>
      </c>
      <c r="E38" s="73">
        <f t="shared" si="0"/>
        <v>0.79637569365256911</v>
      </c>
      <c r="F38" s="32">
        <f>SUM(一般接種!E37+一般接種!H37+一般接種!K37+一般接種!N37+医療従事者等!D35)</f>
        <v>441058</v>
      </c>
      <c r="G38" s="32">
        <v>6548</v>
      </c>
      <c r="H38" s="73">
        <f t="shared" si="7"/>
        <v>0.78771376101550195</v>
      </c>
      <c r="I38" s="29">
        <f t="shared" si="9"/>
        <v>357844</v>
      </c>
      <c r="J38" s="32">
        <v>1</v>
      </c>
      <c r="K38" s="73">
        <f t="shared" si="10"/>
        <v>0.64872581846924182</v>
      </c>
      <c r="L38" s="67">
        <v>4923</v>
      </c>
      <c r="M38" s="67">
        <v>23228</v>
      </c>
      <c r="N38" s="67">
        <v>108430</v>
      </c>
      <c r="O38" s="67">
        <v>110753</v>
      </c>
      <c r="P38" s="67">
        <v>59687</v>
      </c>
      <c r="Q38" s="67">
        <v>25079</v>
      </c>
      <c r="R38" s="67">
        <v>9455</v>
      </c>
      <c r="S38" s="67">
        <v>7483</v>
      </c>
      <c r="T38" s="67">
        <v>6030</v>
      </c>
      <c r="U38" s="67">
        <v>2776</v>
      </c>
      <c r="V38" s="67">
        <f t="shared" si="11"/>
        <v>164630</v>
      </c>
      <c r="W38" s="68">
        <f t="shared" si="8"/>
        <v>0.29845415865223374</v>
      </c>
      <c r="X38" s="67">
        <v>17</v>
      </c>
      <c r="Y38" s="67">
        <v>2693</v>
      </c>
      <c r="Z38" s="67">
        <v>57824</v>
      </c>
      <c r="AA38" s="67">
        <v>73706</v>
      </c>
      <c r="AB38" s="67">
        <v>30390</v>
      </c>
      <c r="AD38" s="59">
        <v>551609</v>
      </c>
      <c r="AE38">
        <v>0</v>
      </c>
    </row>
    <row r="39" spans="1:31" x14ac:dyDescent="0.45">
      <c r="A39" s="31" t="s">
        <v>43</v>
      </c>
      <c r="B39" s="30">
        <f t="shared" si="12"/>
        <v>1796492</v>
      </c>
      <c r="C39" s="32">
        <f>SUM(一般接種!D38+一般接種!G38+一般接種!J38+一般接種!M38+医療従事者等!C36)</f>
        <v>567456</v>
      </c>
      <c r="D39" s="32">
        <v>9776</v>
      </c>
      <c r="E39" s="73">
        <f t="shared" si="0"/>
        <v>0.8371361321932943</v>
      </c>
      <c r="F39" s="32">
        <f>SUM(一般接種!E38+一般接種!H38+一般接種!K38+一般接種!N38+医療従事者等!D36)</f>
        <v>559100</v>
      </c>
      <c r="G39" s="32">
        <v>9141</v>
      </c>
      <c r="H39" s="73">
        <f t="shared" si="7"/>
        <v>0.82554610193102118</v>
      </c>
      <c r="I39" s="29">
        <f t="shared" si="9"/>
        <v>460440</v>
      </c>
      <c r="J39" s="32">
        <v>12</v>
      </c>
      <c r="K39" s="73">
        <f t="shared" si="10"/>
        <v>0.69115068690556247</v>
      </c>
      <c r="L39" s="67">
        <v>4906</v>
      </c>
      <c r="M39" s="67">
        <v>30278</v>
      </c>
      <c r="N39" s="67">
        <v>111477</v>
      </c>
      <c r="O39" s="67">
        <v>142714</v>
      </c>
      <c r="P39" s="67">
        <v>82682</v>
      </c>
      <c r="Q39" s="67">
        <v>45588</v>
      </c>
      <c r="R39" s="67">
        <v>20795</v>
      </c>
      <c r="S39" s="67">
        <v>11315</v>
      </c>
      <c r="T39" s="67">
        <v>7102</v>
      </c>
      <c r="U39" s="67">
        <v>3583</v>
      </c>
      <c r="V39" s="67">
        <f t="shared" si="11"/>
        <v>209496</v>
      </c>
      <c r="W39" s="68">
        <f t="shared" si="8"/>
        <v>0.31447545393409548</v>
      </c>
      <c r="X39" s="67">
        <v>25</v>
      </c>
      <c r="Y39" s="67">
        <v>2148</v>
      </c>
      <c r="Z39" s="67">
        <v>47759</v>
      </c>
      <c r="AA39" s="67">
        <v>100231</v>
      </c>
      <c r="AB39" s="67">
        <v>59333</v>
      </c>
      <c r="AD39" s="59">
        <v>666176</v>
      </c>
      <c r="AE39">
        <v>0</v>
      </c>
    </row>
    <row r="40" spans="1:31" x14ac:dyDescent="0.45">
      <c r="A40" s="31" t="s">
        <v>44</v>
      </c>
      <c r="B40" s="30">
        <f t="shared" si="12"/>
        <v>4762259</v>
      </c>
      <c r="C40" s="32">
        <f>SUM(一般接種!D39+一般接種!G39+一般接種!J39+一般接種!M39+医療従事者等!C37)</f>
        <v>1523342</v>
      </c>
      <c r="D40" s="32">
        <v>25068</v>
      </c>
      <c r="E40" s="73">
        <f t="shared" si="0"/>
        <v>0.79729904474647817</v>
      </c>
      <c r="F40" s="32">
        <f>SUM(一般接種!E39+一般接種!H39+一般接種!K39+一般接種!N39+医療従事者等!D37)</f>
        <v>1493835</v>
      </c>
      <c r="G40" s="32">
        <v>23797</v>
      </c>
      <c r="H40" s="73">
        <f t="shared" si="7"/>
        <v>0.78227339801733409</v>
      </c>
      <c r="I40" s="29">
        <f t="shared" si="9"/>
        <v>1216255</v>
      </c>
      <c r="J40" s="32">
        <v>36</v>
      </c>
      <c r="K40" s="73">
        <f t="shared" si="10"/>
        <v>0.64720488168553747</v>
      </c>
      <c r="L40" s="67">
        <v>21866</v>
      </c>
      <c r="M40" s="67">
        <v>138176</v>
      </c>
      <c r="N40" s="67">
        <v>363122</v>
      </c>
      <c r="O40" s="67">
        <v>318523</v>
      </c>
      <c r="P40" s="67">
        <v>164020</v>
      </c>
      <c r="Q40" s="67">
        <v>92248</v>
      </c>
      <c r="R40" s="67">
        <v>51192</v>
      </c>
      <c r="S40" s="67">
        <v>29782</v>
      </c>
      <c r="T40" s="67">
        <v>25929</v>
      </c>
      <c r="U40" s="67">
        <v>11397</v>
      </c>
      <c r="V40" s="67">
        <f t="shared" si="11"/>
        <v>528827</v>
      </c>
      <c r="W40" s="68">
        <f t="shared" si="8"/>
        <v>0.28141265345066774</v>
      </c>
      <c r="X40" s="67">
        <v>254</v>
      </c>
      <c r="Y40" s="67">
        <v>7546</v>
      </c>
      <c r="Z40" s="67">
        <v>163112</v>
      </c>
      <c r="AA40" s="67">
        <v>247726</v>
      </c>
      <c r="AB40" s="67">
        <v>110189</v>
      </c>
      <c r="AD40" s="59">
        <v>1879187</v>
      </c>
      <c r="AE40">
        <v>0</v>
      </c>
    </row>
    <row r="41" spans="1:31" x14ac:dyDescent="0.45">
      <c r="A41" s="31" t="s">
        <v>45</v>
      </c>
      <c r="B41" s="30">
        <f t="shared" si="12"/>
        <v>6981989</v>
      </c>
      <c r="C41" s="32">
        <f>SUM(一般接種!D40+一般接種!G40+一般接種!J40+一般接種!M40+医療従事者等!C38)</f>
        <v>2253754</v>
      </c>
      <c r="D41" s="32">
        <v>32329</v>
      </c>
      <c r="E41" s="73">
        <f t="shared" si="0"/>
        <v>0.79659569798698149</v>
      </c>
      <c r="F41" s="32">
        <f>SUM(一般接種!E40+一般接種!H40+一般接種!K40+一般接種!N40+医療従事者等!D38)</f>
        <v>2227345</v>
      </c>
      <c r="G41" s="32">
        <v>30440</v>
      </c>
      <c r="H41" s="73">
        <f t="shared" si="7"/>
        <v>0.78780290664149799</v>
      </c>
      <c r="I41" s="29">
        <f t="shared" si="9"/>
        <v>1759676</v>
      </c>
      <c r="J41" s="32">
        <v>28</v>
      </c>
      <c r="K41" s="73">
        <f t="shared" si="10"/>
        <v>0.63100398472664887</v>
      </c>
      <c r="L41" s="67">
        <v>22447</v>
      </c>
      <c r="M41" s="67">
        <v>122101</v>
      </c>
      <c r="N41" s="67">
        <v>546409</v>
      </c>
      <c r="O41" s="67">
        <v>533230</v>
      </c>
      <c r="P41" s="67">
        <v>293496</v>
      </c>
      <c r="Q41" s="67">
        <v>116943</v>
      </c>
      <c r="R41" s="67">
        <v>46143</v>
      </c>
      <c r="S41" s="67">
        <v>32947</v>
      </c>
      <c r="T41" s="67">
        <v>32898</v>
      </c>
      <c r="U41" s="67">
        <v>13062</v>
      </c>
      <c r="V41" s="67">
        <f t="shared" si="11"/>
        <v>741214</v>
      </c>
      <c r="W41" s="68">
        <f t="shared" si="8"/>
        <v>0.2657969022981746</v>
      </c>
      <c r="X41" s="67">
        <v>56</v>
      </c>
      <c r="Y41" s="67">
        <v>15707</v>
      </c>
      <c r="Z41" s="67">
        <v>274503</v>
      </c>
      <c r="AA41" s="67">
        <v>323696</v>
      </c>
      <c r="AB41" s="67">
        <v>127252</v>
      </c>
      <c r="AD41" s="59">
        <v>2788648</v>
      </c>
      <c r="AE41">
        <v>0</v>
      </c>
    </row>
    <row r="42" spans="1:31" x14ac:dyDescent="0.45">
      <c r="A42" s="31" t="s">
        <v>46</v>
      </c>
      <c r="B42" s="30">
        <f t="shared" si="12"/>
        <v>3609491</v>
      </c>
      <c r="C42" s="32">
        <f>SUM(一般接種!D41+一般接種!G41+一般接種!J41+一般接種!M41+医療従事者等!C39)</f>
        <v>1127419</v>
      </c>
      <c r="D42" s="32">
        <v>20810</v>
      </c>
      <c r="E42" s="73">
        <f t="shared" si="0"/>
        <v>0.82556207667533799</v>
      </c>
      <c r="F42" s="32">
        <f>SUM(一般接種!E41+一般接種!H41+一般接種!K41+一般接種!N41+医療従事者等!D39)</f>
        <v>1104898</v>
      </c>
      <c r="G42" s="32">
        <v>19732</v>
      </c>
      <c r="H42" s="73">
        <f t="shared" si="7"/>
        <v>0.80956498320316372</v>
      </c>
      <c r="I42" s="29">
        <f t="shared" si="9"/>
        <v>923657</v>
      </c>
      <c r="J42" s="32">
        <v>56</v>
      </c>
      <c r="K42" s="73">
        <f t="shared" si="10"/>
        <v>0.68903285585009599</v>
      </c>
      <c r="L42" s="67">
        <v>44836</v>
      </c>
      <c r="M42" s="67">
        <v>47020</v>
      </c>
      <c r="N42" s="67">
        <v>287931</v>
      </c>
      <c r="O42" s="67">
        <v>310345</v>
      </c>
      <c r="P42" s="67">
        <v>133968</v>
      </c>
      <c r="Q42" s="67">
        <v>42138</v>
      </c>
      <c r="R42" s="67">
        <v>18925</v>
      </c>
      <c r="S42" s="67">
        <v>17437</v>
      </c>
      <c r="T42" s="67">
        <v>15766</v>
      </c>
      <c r="U42" s="67">
        <v>5291</v>
      </c>
      <c r="V42" s="67">
        <f t="shared" si="11"/>
        <v>453517</v>
      </c>
      <c r="W42" s="68">
        <f t="shared" si="8"/>
        <v>0.33833669916616371</v>
      </c>
      <c r="X42" s="67">
        <v>403</v>
      </c>
      <c r="Y42" s="67">
        <v>9192</v>
      </c>
      <c r="Z42" s="67">
        <v>144126</v>
      </c>
      <c r="AA42" s="67">
        <v>225648</v>
      </c>
      <c r="AB42" s="67">
        <v>74148</v>
      </c>
      <c r="AD42" s="59">
        <v>1340431</v>
      </c>
      <c r="AE42">
        <v>0</v>
      </c>
    </row>
    <row r="43" spans="1:31" x14ac:dyDescent="0.45">
      <c r="A43" s="31" t="s">
        <v>47</v>
      </c>
      <c r="B43" s="30">
        <f t="shared" si="12"/>
        <v>1899712</v>
      </c>
      <c r="C43" s="32">
        <f>SUM(一般接種!D42+一般接種!G42+一般接種!J42+一般接種!M42+医療従事者等!C40)</f>
        <v>601510</v>
      </c>
      <c r="D43" s="32">
        <v>11084</v>
      </c>
      <c r="E43" s="73">
        <f t="shared" si="0"/>
        <v>0.81263436642360276</v>
      </c>
      <c r="F43" s="32">
        <f>SUM(一般接種!E42+一般接種!H42+一般接種!K42+一般接種!N42+医療従事者等!D40)</f>
        <v>594214</v>
      </c>
      <c r="G43" s="32">
        <v>10383</v>
      </c>
      <c r="H43" s="73">
        <f t="shared" si="7"/>
        <v>0.8035573209571707</v>
      </c>
      <c r="I43" s="29">
        <f t="shared" si="9"/>
        <v>486917</v>
      </c>
      <c r="J43" s="32">
        <v>3</v>
      </c>
      <c r="K43" s="73">
        <f t="shared" si="10"/>
        <v>0.67016535500262886</v>
      </c>
      <c r="L43" s="67">
        <v>7961</v>
      </c>
      <c r="M43" s="67">
        <v>39919</v>
      </c>
      <c r="N43" s="67">
        <v>153433</v>
      </c>
      <c r="O43" s="67">
        <v>160841</v>
      </c>
      <c r="P43" s="67">
        <v>67456</v>
      </c>
      <c r="Q43" s="67">
        <v>29087</v>
      </c>
      <c r="R43" s="67">
        <v>11875</v>
      </c>
      <c r="S43" s="67">
        <v>7798</v>
      </c>
      <c r="T43" s="67">
        <v>6277</v>
      </c>
      <c r="U43" s="67">
        <v>2270</v>
      </c>
      <c r="V43" s="67">
        <f t="shared" si="11"/>
        <v>217071</v>
      </c>
      <c r="W43" s="68">
        <f t="shared" si="8"/>
        <v>0.29876623751992271</v>
      </c>
      <c r="X43" s="67">
        <v>10</v>
      </c>
      <c r="Y43" s="67">
        <v>3527</v>
      </c>
      <c r="Z43" s="67">
        <v>74893</v>
      </c>
      <c r="AA43" s="67">
        <v>102612</v>
      </c>
      <c r="AB43" s="67">
        <v>36029</v>
      </c>
      <c r="AD43" s="59">
        <v>726558</v>
      </c>
      <c r="AE43">
        <v>0</v>
      </c>
    </row>
    <row r="44" spans="1:31" x14ac:dyDescent="0.45">
      <c r="A44" s="31" t="s">
        <v>48</v>
      </c>
      <c r="B44" s="30">
        <f t="shared" si="12"/>
        <v>2448724</v>
      </c>
      <c r="C44" s="32">
        <f>SUM(一般接種!D43+一般接種!G43+一般接種!J43+一般接種!M43+医療従事者等!C41)</f>
        <v>783135</v>
      </c>
      <c r="D44" s="32">
        <v>12793</v>
      </c>
      <c r="E44" s="73">
        <f t="shared" si="0"/>
        <v>0.79840017743561997</v>
      </c>
      <c r="F44" s="32">
        <f>SUM(一般接種!E43+一般接種!H43+一般接種!K43+一般接種!N43+医療従事者等!D41)</f>
        <v>774921</v>
      </c>
      <c r="G44" s="32">
        <v>12076</v>
      </c>
      <c r="H44" s="73">
        <f t="shared" si="7"/>
        <v>0.79063011409980966</v>
      </c>
      <c r="I44" s="29">
        <f t="shared" si="9"/>
        <v>624937</v>
      </c>
      <c r="J44" s="32">
        <v>14</v>
      </c>
      <c r="K44" s="73">
        <f t="shared" si="10"/>
        <v>0.64768457916561728</v>
      </c>
      <c r="L44" s="67">
        <v>9453</v>
      </c>
      <c r="M44" s="67">
        <v>48532</v>
      </c>
      <c r="N44" s="67">
        <v>170777</v>
      </c>
      <c r="O44" s="67">
        <v>187218</v>
      </c>
      <c r="P44" s="67">
        <v>114104</v>
      </c>
      <c r="Q44" s="67">
        <v>52854</v>
      </c>
      <c r="R44" s="67">
        <v>16699</v>
      </c>
      <c r="S44" s="67">
        <v>10458</v>
      </c>
      <c r="T44" s="67">
        <v>10686</v>
      </c>
      <c r="U44" s="67">
        <v>4156</v>
      </c>
      <c r="V44" s="67">
        <f t="shared" si="11"/>
        <v>265731</v>
      </c>
      <c r="W44" s="68">
        <f t="shared" si="8"/>
        <v>0.27540972392800178</v>
      </c>
      <c r="X44" s="67">
        <v>150</v>
      </c>
      <c r="Y44" s="67">
        <v>7880</v>
      </c>
      <c r="Z44" s="67">
        <v>98519</v>
      </c>
      <c r="AA44" s="67">
        <v>112976</v>
      </c>
      <c r="AB44" s="67">
        <v>46206</v>
      </c>
      <c r="AD44" s="59">
        <v>964857</v>
      </c>
      <c r="AE44">
        <v>0</v>
      </c>
    </row>
    <row r="45" spans="1:31" x14ac:dyDescent="0.45">
      <c r="A45" s="31" t="s">
        <v>49</v>
      </c>
      <c r="B45" s="30">
        <f t="shared" si="12"/>
        <v>3551929</v>
      </c>
      <c r="C45" s="32">
        <f>SUM(一般接種!D44+一般接種!G44+一般接種!J44+一般接種!M44+医療従事者等!C42)</f>
        <v>1119029</v>
      </c>
      <c r="D45" s="32">
        <v>21518</v>
      </c>
      <c r="E45" s="73">
        <f t="shared" si="0"/>
        <v>0.81813017942029997</v>
      </c>
      <c r="F45" s="32">
        <f>SUM(一般接種!E44+一般接種!H44+一般接種!K44+一般接種!N44+医療従事者等!D42)</f>
        <v>1108358</v>
      </c>
      <c r="G45" s="32">
        <v>20245</v>
      </c>
      <c r="H45" s="73">
        <f t="shared" si="7"/>
        <v>0.81112452077433472</v>
      </c>
      <c r="I45" s="29">
        <f t="shared" si="9"/>
        <v>902444</v>
      </c>
      <c r="J45" s="32">
        <v>40</v>
      </c>
      <c r="K45" s="73">
        <f t="shared" si="10"/>
        <v>0.67268933653475582</v>
      </c>
      <c r="L45" s="67">
        <v>12493</v>
      </c>
      <c r="M45" s="67">
        <v>59392</v>
      </c>
      <c r="N45" s="67">
        <v>280617</v>
      </c>
      <c r="O45" s="67">
        <v>272873</v>
      </c>
      <c r="P45" s="67">
        <v>142726</v>
      </c>
      <c r="Q45" s="67">
        <v>71815</v>
      </c>
      <c r="R45" s="67">
        <v>28076</v>
      </c>
      <c r="S45" s="67">
        <v>15523</v>
      </c>
      <c r="T45" s="67">
        <v>13322</v>
      </c>
      <c r="U45" s="67">
        <v>5607</v>
      </c>
      <c r="V45" s="67">
        <f t="shared" si="11"/>
        <v>422098</v>
      </c>
      <c r="W45" s="68">
        <f t="shared" si="8"/>
        <v>0.3146493406197749</v>
      </c>
      <c r="X45" s="67">
        <v>214</v>
      </c>
      <c r="Y45" s="67">
        <v>6055</v>
      </c>
      <c r="Z45" s="67">
        <v>167867</v>
      </c>
      <c r="AA45" s="67">
        <v>187091</v>
      </c>
      <c r="AB45" s="67">
        <v>60871</v>
      </c>
      <c r="AD45" s="59">
        <v>1341487</v>
      </c>
      <c r="AE45">
        <v>0</v>
      </c>
    </row>
    <row r="46" spans="1:31" x14ac:dyDescent="0.45">
      <c r="A46" s="31" t="s">
        <v>50</v>
      </c>
      <c r="B46" s="30">
        <f t="shared" si="12"/>
        <v>1789012</v>
      </c>
      <c r="C46" s="32">
        <f>SUM(一般接種!D45+一般接種!G45+一般接種!J45+一般接種!M45+医療従事者等!C43)</f>
        <v>567978</v>
      </c>
      <c r="D46" s="32">
        <v>9189</v>
      </c>
      <c r="E46" s="73">
        <f t="shared" si="0"/>
        <v>0.80641828071355282</v>
      </c>
      <c r="F46" s="32">
        <f>SUM(一般接種!E45+一般接種!H45+一般接種!K45+一般接種!N45+医療従事者等!D43)</f>
        <v>560720</v>
      </c>
      <c r="G46" s="32">
        <v>8670</v>
      </c>
      <c r="H46" s="73">
        <f t="shared" si="7"/>
        <v>0.79669286952305218</v>
      </c>
      <c r="I46" s="29">
        <f t="shared" si="9"/>
        <v>449630</v>
      </c>
      <c r="J46" s="32">
        <v>16</v>
      </c>
      <c r="K46" s="73">
        <f t="shared" si="10"/>
        <v>0.64886200133636007</v>
      </c>
      <c r="L46" s="67">
        <v>10607</v>
      </c>
      <c r="M46" s="67">
        <v>33567</v>
      </c>
      <c r="N46" s="67">
        <v>141052</v>
      </c>
      <c r="O46" s="67">
        <v>125492</v>
      </c>
      <c r="P46" s="67">
        <v>73425</v>
      </c>
      <c r="Q46" s="67">
        <v>36105</v>
      </c>
      <c r="R46" s="67">
        <v>13306</v>
      </c>
      <c r="S46" s="67">
        <v>6370</v>
      </c>
      <c r="T46" s="67">
        <v>6647</v>
      </c>
      <c r="U46" s="67">
        <v>3059</v>
      </c>
      <c r="V46" s="67">
        <f t="shared" si="11"/>
        <v>210684</v>
      </c>
      <c r="W46" s="68">
        <f t="shared" si="8"/>
        <v>0.30404934430322383</v>
      </c>
      <c r="X46" s="67">
        <v>167</v>
      </c>
      <c r="Y46" s="67">
        <v>5523</v>
      </c>
      <c r="Z46" s="67">
        <v>74499</v>
      </c>
      <c r="AA46" s="67">
        <v>94747</v>
      </c>
      <c r="AB46" s="67">
        <v>35748</v>
      </c>
      <c r="AD46" s="59">
        <v>692927</v>
      </c>
      <c r="AE46">
        <v>0</v>
      </c>
    </row>
    <row r="47" spans="1:31" x14ac:dyDescent="0.45">
      <c r="A47" s="31" t="s">
        <v>51</v>
      </c>
      <c r="B47" s="30">
        <f t="shared" si="12"/>
        <v>12706898</v>
      </c>
      <c r="C47" s="32">
        <f>SUM(一般接種!D46+一般接種!G46+一般接種!J46+一般接種!M46+医療従事者等!C44)</f>
        <v>4151714</v>
      </c>
      <c r="D47" s="32">
        <v>53374</v>
      </c>
      <c r="E47" s="73">
        <f t="shared" si="0"/>
        <v>0.80227248613757618</v>
      </c>
      <c r="F47" s="32">
        <f>SUM(一般接種!E46+一般接種!H46+一般接種!K46+一般接種!N46+医療従事者等!D44)</f>
        <v>4071566</v>
      </c>
      <c r="G47" s="32">
        <v>49751</v>
      </c>
      <c r="H47" s="73">
        <f t="shared" si="7"/>
        <v>0.78729229854902127</v>
      </c>
      <c r="I47" s="29">
        <f t="shared" si="9"/>
        <v>3162461</v>
      </c>
      <c r="J47" s="32">
        <v>381</v>
      </c>
      <c r="K47" s="73">
        <f t="shared" si="10"/>
        <v>0.61899446677579384</v>
      </c>
      <c r="L47" s="67">
        <v>44157</v>
      </c>
      <c r="M47" s="67">
        <v>231122</v>
      </c>
      <c r="N47" s="67">
        <v>931010</v>
      </c>
      <c r="O47" s="67">
        <v>1025516</v>
      </c>
      <c r="P47" s="67">
        <v>491698</v>
      </c>
      <c r="Q47" s="67">
        <v>193871</v>
      </c>
      <c r="R47" s="67">
        <v>85834</v>
      </c>
      <c r="S47" s="67">
        <v>73476</v>
      </c>
      <c r="T47" s="67">
        <v>61080</v>
      </c>
      <c r="U47" s="67">
        <v>24697</v>
      </c>
      <c r="V47" s="67">
        <f t="shared" si="11"/>
        <v>1321157</v>
      </c>
      <c r="W47" s="68">
        <f t="shared" si="8"/>
        <v>0.25862371373972431</v>
      </c>
      <c r="X47" s="67">
        <v>101</v>
      </c>
      <c r="Y47" s="67">
        <v>40021</v>
      </c>
      <c r="Z47" s="67">
        <v>500443</v>
      </c>
      <c r="AA47" s="67">
        <v>579868</v>
      </c>
      <c r="AB47" s="67">
        <v>200724</v>
      </c>
      <c r="AD47" s="59">
        <v>5108414</v>
      </c>
      <c r="AE47">
        <v>0</v>
      </c>
    </row>
    <row r="48" spans="1:31" x14ac:dyDescent="0.45">
      <c r="A48" s="31" t="s">
        <v>52</v>
      </c>
      <c r="B48" s="30">
        <f t="shared" si="12"/>
        <v>2070613</v>
      </c>
      <c r="C48" s="32">
        <f>SUM(一般接種!D47+一般接種!G47+一般接種!J47+一般接種!M47+医療従事者等!C45)</f>
        <v>660807</v>
      </c>
      <c r="D48" s="32">
        <v>11846</v>
      </c>
      <c r="E48" s="73">
        <f t="shared" si="0"/>
        <v>0.79904773396637152</v>
      </c>
      <c r="F48" s="32">
        <f>SUM(一般接種!E47+一般接種!H47+一般接種!K47+一般接種!N47+医療従事者等!D45)</f>
        <v>653202</v>
      </c>
      <c r="G48" s="32">
        <v>11053</v>
      </c>
      <c r="H48" s="73">
        <f t="shared" si="7"/>
        <v>0.79066030673456722</v>
      </c>
      <c r="I48" s="29">
        <f t="shared" si="9"/>
        <v>515046</v>
      </c>
      <c r="J48" s="32">
        <v>15</v>
      </c>
      <c r="K48" s="73">
        <f t="shared" si="10"/>
        <v>0.63414342845322647</v>
      </c>
      <c r="L48" s="67">
        <v>8443</v>
      </c>
      <c r="M48" s="67">
        <v>56883</v>
      </c>
      <c r="N48" s="67">
        <v>166195</v>
      </c>
      <c r="O48" s="67">
        <v>147411</v>
      </c>
      <c r="P48" s="67">
        <v>63486</v>
      </c>
      <c r="Q48" s="67">
        <v>32534</v>
      </c>
      <c r="R48" s="67">
        <v>15399</v>
      </c>
      <c r="S48" s="67">
        <v>10221</v>
      </c>
      <c r="T48" s="67">
        <v>10225</v>
      </c>
      <c r="U48" s="67">
        <v>4249</v>
      </c>
      <c r="V48" s="67">
        <f t="shared" si="11"/>
        <v>241558</v>
      </c>
      <c r="W48" s="68">
        <f t="shared" si="8"/>
        <v>0.29742368573989619</v>
      </c>
      <c r="X48" s="67">
        <v>42</v>
      </c>
      <c r="Y48" s="67">
        <v>6166</v>
      </c>
      <c r="Z48" s="67">
        <v>83777</v>
      </c>
      <c r="AA48" s="67">
        <v>110768</v>
      </c>
      <c r="AB48" s="67">
        <v>40805</v>
      </c>
      <c r="AD48" s="59">
        <v>812168</v>
      </c>
      <c r="AE48">
        <v>0</v>
      </c>
    </row>
    <row r="49" spans="1:31" x14ac:dyDescent="0.45">
      <c r="A49" s="31" t="s">
        <v>53</v>
      </c>
      <c r="B49" s="30">
        <f t="shared" si="12"/>
        <v>3521210</v>
      </c>
      <c r="C49" s="32">
        <f>SUM(一般接種!D48+一般接種!G48+一般接種!J48+一般接種!M48+医療従事者等!C46)</f>
        <v>1106360</v>
      </c>
      <c r="D49" s="32">
        <v>18486</v>
      </c>
      <c r="E49" s="73">
        <f t="shared" si="0"/>
        <v>0.82416882265817659</v>
      </c>
      <c r="F49" s="32">
        <f>SUM(一般接種!E48+一般接種!H48+一般接種!K48+一般接種!N48+医療従事者等!D46)</f>
        <v>1090744</v>
      </c>
      <c r="G49" s="32">
        <v>17284</v>
      </c>
      <c r="H49" s="73">
        <f t="shared" si="7"/>
        <v>0.81324883614338261</v>
      </c>
      <c r="I49" s="29">
        <f t="shared" si="9"/>
        <v>908917</v>
      </c>
      <c r="J49" s="32">
        <v>11</v>
      </c>
      <c r="K49" s="73">
        <f t="shared" si="10"/>
        <v>0.68858340940858276</v>
      </c>
      <c r="L49" s="67">
        <v>14909</v>
      </c>
      <c r="M49" s="67">
        <v>66043</v>
      </c>
      <c r="N49" s="67">
        <v>278258</v>
      </c>
      <c r="O49" s="67">
        <v>302709</v>
      </c>
      <c r="P49" s="67">
        <v>132918</v>
      </c>
      <c r="Q49" s="67">
        <v>52065</v>
      </c>
      <c r="R49" s="67">
        <v>25113</v>
      </c>
      <c r="S49" s="67">
        <v>16945</v>
      </c>
      <c r="T49" s="67">
        <v>14437</v>
      </c>
      <c r="U49" s="67">
        <v>5520</v>
      </c>
      <c r="V49" s="67">
        <f t="shared" si="11"/>
        <v>415189</v>
      </c>
      <c r="W49" s="68">
        <f t="shared" si="8"/>
        <v>0.31454546143268952</v>
      </c>
      <c r="X49" s="67">
        <v>97</v>
      </c>
      <c r="Y49" s="67">
        <v>7053</v>
      </c>
      <c r="Z49" s="67">
        <v>146552</v>
      </c>
      <c r="AA49" s="67">
        <v>192798</v>
      </c>
      <c r="AB49" s="67">
        <v>68689</v>
      </c>
      <c r="AD49" s="59">
        <v>1319965</v>
      </c>
      <c r="AE49">
        <v>0</v>
      </c>
    </row>
    <row r="50" spans="1:31" x14ac:dyDescent="0.45">
      <c r="A50" s="31" t="s">
        <v>54</v>
      </c>
      <c r="B50" s="30">
        <f t="shared" si="12"/>
        <v>4640151</v>
      </c>
      <c r="C50" s="32">
        <f>SUM(一般接種!D49+一般接種!G49+一般接種!J49+一般接種!M49+医療従事者等!C47)</f>
        <v>1467075</v>
      </c>
      <c r="D50" s="32">
        <v>22275</v>
      </c>
      <c r="E50" s="73">
        <f t="shared" si="0"/>
        <v>0.8268677063177432</v>
      </c>
      <c r="F50" s="32">
        <f>SUM(一般接種!E49+一般接種!H49+一般接種!K49+一般接種!N49+医療従事者等!D47)</f>
        <v>1451179</v>
      </c>
      <c r="G50" s="32">
        <v>20946</v>
      </c>
      <c r="H50" s="73">
        <f t="shared" si="7"/>
        <v>0.81853092484077017</v>
      </c>
      <c r="I50" s="29">
        <f t="shared" si="9"/>
        <v>1177742</v>
      </c>
      <c r="J50" s="32">
        <v>61</v>
      </c>
      <c r="K50" s="73">
        <f t="shared" si="10"/>
        <v>0.67399390036267026</v>
      </c>
      <c r="L50" s="67">
        <v>21323</v>
      </c>
      <c r="M50" s="67">
        <v>78217</v>
      </c>
      <c r="N50" s="67">
        <v>344546</v>
      </c>
      <c r="O50" s="67">
        <v>429812</v>
      </c>
      <c r="P50" s="67">
        <v>176810</v>
      </c>
      <c r="Q50" s="67">
        <v>66155</v>
      </c>
      <c r="R50" s="67">
        <v>22408</v>
      </c>
      <c r="S50" s="67">
        <v>15366</v>
      </c>
      <c r="T50" s="67">
        <v>15773</v>
      </c>
      <c r="U50" s="67">
        <v>7332</v>
      </c>
      <c r="V50" s="67">
        <f t="shared" si="11"/>
        <v>544155</v>
      </c>
      <c r="W50" s="68">
        <f t="shared" si="8"/>
        <v>0.31142317049510765</v>
      </c>
      <c r="X50" s="67">
        <v>152</v>
      </c>
      <c r="Y50" s="67">
        <v>11178</v>
      </c>
      <c r="Z50" s="67">
        <v>186487</v>
      </c>
      <c r="AA50" s="67">
        <v>252727</v>
      </c>
      <c r="AB50" s="67">
        <v>93611</v>
      </c>
      <c r="AD50" s="59">
        <v>1747317</v>
      </c>
      <c r="AE50">
        <v>0</v>
      </c>
    </row>
    <row r="51" spans="1:31" x14ac:dyDescent="0.45">
      <c r="A51" s="31" t="s">
        <v>55</v>
      </c>
      <c r="B51" s="30">
        <f t="shared" si="12"/>
        <v>2935191</v>
      </c>
      <c r="C51" s="32">
        <f>SUM(一般接種!D50+一般接種!G50+一般接種!J50+一般接種!M50+医療従事者等!C48)</f>
        <v>929942</v>
      </c>
      <c r="D51" s="32">
        <v>15663</v>
      </c>
      <c r="E51" s="73">
        <f t="shared" si="0"/>
        <v>0.80830532240126041</v>
      </c>
      <c r="F51" s="32">
        <f>SUM(一般接種!E50+一般接種!H50+一般接種!K50+一般接種!N50+医療従事者等!D48)</f>
        <v>914966</v>
      </c>
      <c r="G51" s="32">
        <v>14838</v>
      </c>
      <c r="H51" s="73">
        <f t="shared" si="7"/>
        <v>0.79579455860016657</v>
      </c>
      <c r="I51" s="29">
        <f t="shared" si="9"/>
        <v>747149</v>
      </c>
      <c r="J51" s="32">
        <v>123</v>
      </c>
      <c r="K51" s="73">
        <f t="shared" si="10"/>
        <v>0.66043854422131965</v>
      </c>
      <c r="L51" s="67">
        <v>19538</v>
      </c>
      <c r="M51" s="67">
        <v>50912</v>
      </c>
      <c r="N51" s="67">
        <v>216619</v>
      </c>
      <c r="O51" s="67">
        <v>219028</v>
      </c>
      <c r="P51" s="67">
        <v>116397</v>
      </c>
      <c r="Q51" s="67">
        <v>63468</v>
      </c>
      <c r="R51" s="67">
        <v>24947</v>
      </c>
      <c r="S51" s="67">
        <v>17688</v>
      </c>
      <c r="T51" s="67">
        <v>13450</v>
      </c>
      <c r="U51" s="67">
        <v>5102</v>
      </c>
      <c r="V51" s="67">
        <f t="shared" si="11"/>
        <v>343134</v>
      </c>
      <c r="W51" s="68">
        <f t="shared" si="8"/>
        <v>0.30336148866684465</v>
      </c>
      <c r="X51" s="67">
        <v>244</v>
      </c>
      <c r="Y51" s="67">
        <v>8491</v>
      </c>
      <c r="Z51" s="67">
        <v>113512</v>
      </c>
      <c r="AA51" s="67">
        <v>165610</v>
      </c>
      <c r="AB51" s="67">
        <v>55277</v>
      </c>
      <c r="AD51" s="59">
        <v>1131106</v>
      </c>
      <c r="AE51">
        <v>0</v>
      </c>
    </row>
    <row r="52" spans="1:31" x14ac:dyDescent="0.45">
      <c r="A52" s="31" t="s">
        <v>56</v>
      </c>
      <c r="B52" s="30">
        <f t="shared" si="12"/>
        <v>2748152</v>
      </c>
      <c r="C52" s="32">
        <f>SUM(一般接種!D51+一般接種!G51+一般接種!J51+一般接種!M51+医療従事者等!C49)</f>
        <v>876065</v>
      </c>
      <c r="D52" s="32">
        <v>22086</v>
      </c>
      <c r="E52" s="73">
        <f t="shared" si="0"/>
        <v>0.79204871126610332</v>
      </c>
      <c r="F52" s="32">
        <f>SUM(一般接種!E51+一般接種!H51+一般接種!K51+一般接種!N51+医療従事者等!D49)</f>
        <v>864138</v>
      </c>
      <c r="G52" s="32">
        <v>21116</v>
      </c>
      <c r="H52" s="73">
        <f t="shared" si="7"/>
        <v>0.78188630946308169</v>
      </c>
      <c r="I52" s="29">
        <f t="shared" si="9"/>
        <v>696572</v>
      </c>
      <c r="J52" s="32">
        <v>126</v>
      </c>
      <c r="K52" s="73">
        <f t="shared" si="10"/>
        <v>0.64593995492445677</v>
      </c>
      <c r="L52" s="67">
        <v>10947</v>
      </c>
      <c r="M52" s="67">
        <v>46265</v>
      </c>
      <c r="N52" s="67">
        <v>186618</v>
      </c>
      <c r="O52" s="67">
        <v>215488</v>
      </c>
      <c r="P52" s="67">
        <v>122044</v>
      </c>
      <c r="Q52" s="67">
        <v>56999</v>
      </c>
      <c r="R52" s="67">
        <v>24120</v>
      </c>
      <c r="S52" s="67">
        <v>13804</v>
      </c>
      <c r="T52" s="67">
        <v>13288</v>
      </c>
      <c r="U52" s="67">
        <v>6999</v>
      </c>
      <c r="V52" s="67">
        <f t="shared" si="11"/>
        <v>311377</v>
      </c>
      <c r="W52" s="68">
        <f t="shared" si="8"/>
        <v>0.28879603780409763</v>
      </c>
      <c r="X52" s="67">
        <v>156</v>
      </c>
      <c r="Y52" s="67">
        <v>5668</v>
      </c>
      <c r="Z52" s="67">
        <v>93555</v>
      </c>
      <c r="AA52" s="67">
        <v>142928</v>
      </c>
      <c r="AB52" s="67">
        <v>69070</v>
      </c>
      <c r="AD52" s="59">
        <v>1078190</v>
      </c>
      <c r="AE52">
        <v>0</v>
      </c>
    </row>
    <row r="53" spans="1:31" x14ac:dyDescent="0.45">
      <c r="A53" s="31" t="s">
        <v>57</v>
      </c>
      <c r="B53" s="30">
        <f t="shared" si="12"/>
        <v>4175826</v>
      </c>
      <c r="C53" s="32">
        <f>SUM(一般接種!D52+一般接種!G52+一般接種!J52+一般接種!M52+医療従事者等!C50)</f>
        <v>1328244</v>
      </c>
      <c r="D53" s="32">
        <v>20694</v>
      </c>
      <c r="E53" s="73">
        <f t="shared" si="0"/>
        <v>0.81464193572705335</v>
      </c>
      <c r="F53" s="32">
        <f>SUM(一般接種!E52+一般接種!H52+一般接種!K52+一般接種!N52+医療従事者等!D50)</f>
        <v>1305181</v>
      </c>
      <c r="G53" s="32">
        <v>19484</v>
      </c>
      <c r="H53" s="73">
        <f t="shared" si="7"/>
        <v>0.80102687686013174</v>
      </c>
      <c r="I53" s="29">
        <f t="shared" si="9"/>
        <v>1067795</v>
      </c>
      <c r="J53" s="32">
        <v>70</v>
      </c>
      <c r="K53" s="73">
        <f t="shared" si="10"/>
        <v>0.66522393852943906</v>
      </c>
      <c r="L53" s="67">
        <v>17331</v>
      </c>
      <c r="M53" s="67">
        <v>70771</v>
      </c>
      <c r="N53" s="67">
        <v>342543</v>
      </c>
      <c r="O53" s="67">
        <v>302195</v>
      </c>
      <c r="P53" s="67">
        <v>172220</v>
      </c>
      <c r="Q53" s="67">
        <v>82530</v>
      </c>
      <c r="R53" s="67">
        <v>34350</v>
      </c>
      <c r="S53" s="67">
        <v>19399</v>
      </c>
      <c r="T53" s="67">
        <v>18880</v>
      </c>
      <c r="U53" s="67">
        <v>7576</v>
      </c>
      <c r="V53" s="67">
        <f t="shared" si="11"/>
        <v>474606</v>
      </c>
      <c r="W53" s="68">
        <f t="shared" si="8"/>
        <v>0.29569343470435078</v>
      </c>
      <c r="X53" s="67">
        <v>102</v>
      </c>
      <c r="Y53" s="67">
        <v>6584</v>
      </c>
      <c r="Z53" s="67">
        <v>170203</v>
      </c>
      <c r="AA53" s="67">
        <v>218117</v>
      </c>
      <c r="AB53" s="67">
        <v>79600</v>
      </c>
      <c r="AD53" s="59">
        <v>1605061</v>
      </c>
      <c r="AE53">
        <v>0</v>
      </c>
    </row>
    <row r="54" spans="1:31" x14ac:dyDescent="0.45">
      <c r="A54" s="31" t="s">
        <v>58</v>
      </c>
      <c r="B54" s="30">
        <f t="shared" si="12"/>
        <v>3075299</v>
      </c>
      <c r="C54" s="32">
        <f>SUM(一般接種!D53+一般接種!G53+一般接種!J53+一般接種!M53+医療従事者等!C51)</f>
        <v>1063059</v>
      </c>
      <c r="D54" s="32">
        <v>13135</v>
      </c>
      <c r="E54" s="73">
        <f t="shared" si="0"/>
        <v>0.70686911068082481</v>
      </c>
      <c r="F54" s="32">
        <f>SUM(一般接種!E53+一般接種!H53+一般接種!K53+一般接種!N53+医療従事者等!D51)</f>
        <v>1042341</v>
      </c>
      <c r="G54" s="32">
        <v>12252</v>
      </c>
      <c r="H54" s="73">
        <f t="shared" si="7"/>
        <v>0.69351504999609515</v>
      </c>
      <c r="I54" s="29">
        <f t="shared" si="9"/>
        <v>720245</v>
      </c>
      <c r="J54" s="32">
        <v>86</v>
      </c>
      <c r="K54" s="73">
        <f t="shared" si="10"/>
        <v>0.48485238158075455</v>
      </c>
      <c r="L54" s="67">
        <v>17380</v>
      </c>
      <c r="M54" s="67">
        <v>59025</v>
      </c>
      <c r="N54" s="67">
        <v>211472</v>
      </c>
      <c r="O54" s="67">
        <v>191563</v>
      </c>
      <c r="P54" s="67">
        <v>118263</v>
      </c>
      <c r="Q54" s="67">
        <v>58843</v>
      </c>
      <c r="R54" s="67">
        <v>25287</v>
      </c>
      <c r="S54" s="67">
        <v>16419</v>
      </c>
      <c r="T54" s="67">
        <v>15577</v>
      </c>
      <c r="U54" s="67">
        <v>6416</v>
      </c>
      <c r="V54" s="67">
        <f t="shared" si="11"/>
        <v>249654</v>
      </c>
      <c r="W54" s="68">
        <f t="shared" si="8"/>
        <v>0.16808140489969811</v>
      </c>
      <c r="X54" s="67">
        <v>14</v>
      </c>
      <c r="Y54" s="67">
        <v>6873</v>
      </c>
      <c r="Z54" s="67">
        <v>101002</v>
      </c>
      <c r="AA54" s="67">
        <v>104600</v>
      </c>
      <c r="AB54" s="67">
        <v>37165</v>
      </c>
      <c r="AD54" s="59">
        <v>1485316</v>
      </c>
      <c r="AE54">
        <v>0</v>
      </c>
    </row>
    <row r="55" spans="1:31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1" x14ac:dyDescent="0.45">
      <c r="A56" s="108" t="s">
        <v>109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22"/>
      <c r="N56" s="22"/>
      <c r="O56" s="22"/>
      <c r="P56" s="22"/>
      <c r="Q56" s="22"/>
      <c r="R56" s="22"/>
    </row>
    <row r="57" spans="1:31" x14ac:dyDescent="0.45">
      <c r="A57" s="22" t="s">
        <v>110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1" x14ac:dyDescent="0.45">
      <c r="A58" s="22" t="s">
        <v>111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1" x14ac:dyDescent="0.45">
      <c r="A59" s="24" t="s">
        <v>112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1" x14ac:dyDescent="0.45">
      <c r="A60" s="108" t="s">
        <v>113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49"/>
      <c r="P60" s="49"/>
      <c r="Q60" s="49"/>
      <c r="R60" s="49"/>
    </row>
    <row r="61" spans="1:31" x14ac:dyDescent="0.45">
      <c r="A61" s="77" t="s">
        <v>148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1" x14ac:dyDescent="0.45">
      <c r="A62" s="24" t="s">
        <v>149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A2" sqref="A2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2.5" bestFit="1" customWidth="1"/>
  </cols>
  <sheetData>
    <row r="1" spans="1:23" x14ac:dyDescent="0.45">
      <c r="A1" s="22" t="s">
        <v>114</v>
      </c>
      <c r="B1" s="23"/>
      <c r="C1" s="24"/>
      <c r="D1" s="24"/>
    </row>
    <row r="2" spans="1:23" x14ac:dyDescent="0.45">
      <c r="B2"/>
      <c r="T2" s="136"/>
      <c r="U2" s="136"/>
      <c r="V2" s="151">
        <f>'進捗状況 (都道府県別)'!H3</f>
        <v>44833</v>
      </c>
      <c r="W2" s="151"/>
    </row>
    <row r="3" spans="1:23" ht="37.5" customHeight="1" x14ac:dyDescent="0.45">
      <c r="A3" s="137" t="s">
        <v>2</v>
      </c>
      <c r="B3" s="150" t="str">
        <f>_xlfn.CONCAT("接種回数
（",TEXT('進捗状況 (都道府県別)'!H3-1,"m月d日"),"まで）")</f>
        <v>接種回数
（9月28日まで）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2"/>
      <c r="P3" s="133" t="str">
        <f>_xlfn.CONCAT("接種回数
（",TEXT('進捗状況 (都道府県別)'!H3-1,"m月d日"),"まで）","※4")</f>
        <v>接種回数
（9月28日まで）※4</v>
      </c>
      <c r="Q3" s="134"/>
      <c r="R3" s="134"/>
      <c r="S3" s="134"/>
      <c r="T3" s="134"/>
      <c r="U3" s="134"/>
      <c r="V3" s="134"/>
      <c r="W3" s="135"/>
    </row>
    <row r="4" spans="1:23" ht="18.75" customHeight="1" x14ac:dyDescent="0.45">
      <c r="A4" s="138"/>
      <c r="B4" s="140" t="s">
        <v>11</v>
      </c>
      <c r="C4" s="141" t="s">
        <v>115</v>
      </c>
      <c r="D4" s="141"/>
      <c r="E4" s="141"/>
      <c r="F4" s="142" t="s">
        <v>143</v>
      </c>
      <c r="G4" s="143"/>
      <c r="H4" s="144"/>
      <c r="I4" s="142" t="s">
        <v>116</v>
      </c>
      <c r="J4" s="143"/>
      <c r="K4" s="144"/>
      <c r="L4" s="147" t="s">
        <v>117</v>
      </c>
      <c r="M4" s="148"/>
      <c r="N4" s="149"/>
      <c r="P4" s="111" t="s">
        <v>118</v>
      </c>
      <c r="Q4" s="111"/>
      <c r="R4" s="145" t="s">
        <v>144</v>
      </c>
      <c r="S4" s="145"/>
      <c r="T4" s="146" t="s">
        <v>116</v>
      </c>
      <c r="U4" s="146"/>
      <c r="V4" s="132" t="s">
        <v>119</v>
      </c>
      <c r="W4" s="132"/>
    </row>
    <row r="5" spans="1:23" ht="36" x14ac:dyDescent="0.45">
      <c r="A5" s="139"/>
      <c r="B5" s="140"/>
      <c r="C5" s="34" t="s">
        <v>120</v>
      </c>
      <c r="D5" s="34" t="s">
        <v>91</v>
      </c>
      <c r="E5" s="34" t="s">
        <v>92</v>
      </c>
      <c r="F5" s="34" t="s">
        <v>120</v>
      </c>
      <c r="G5" s="34" t="s">
        <v>91</v>
      </c>
      <c r="H5" s="34" t="s">
        <v>92</v>
      </c>
      <c r="I5" s="34" t="s">
        <v>120</v>
      </c>
      <c r="J5" s="34" t="s">
        <v>91</v>
      </c>
      <c r="K5" s="34" t="s">
        <v>92</v>
      </c>
      <c r="L5" s="55" t="s">
        <v>120</v>
      </c>
      <c r="M5" s="55" t="s">
        <v>91</v>
      </c>
      <c r="N5" s="55" t="s">
        <v>92</v>
      </c>
      <c r="P5" s="35" t="s">
        <v>121</v>
      </c>
      <c r="Q5" s="35" t="s">
        <v>122</v>
      </c>
      <c r="R5" s="35" t="s">
        <v>123</v>
      </c>
      <c r="S5" s="35" t="s">
        <v>124</v>
      </c>
      <c r="T5" s="35" t="s">
        <v>123</v>
      </c>
      <c r="U5" s="35" t="s">
        <v>122</v>
      </c>
      <c r="V5" s="35" t="s">
        <v>125</v>
      </c>
      <c r="W5" s="35" t="s">
        <v>122</v>
      </c>
    </row>
    <row r="6" spans="1:23" x14ac:dyDescent="0.45">
      <c r="A6" s="28" t="s">
        <v>126</v>
      </c>
      <c r="B6" s="36">
        <f>SUM(B7:B53)</f>
        <v>194749920</v>
      </c>
      <c r="C6" s="36">
        <f>SUM(C7:C53)</f>
        <v>162183960</v>
      </c>
      <c r="D6" s="36">
        <f>SUM(D7:D53)</f>
        <v>81343895</v>
      </c>
      <c r="E6" s="37">
        <f>SUM(E7:E53)</f>
        <v>80840065</v>
      </c>
      <c r="F6" s="37">
        <f t="shared" ref="F6:T6" si="0">SUM(F7:F53)</f>
        <v>32386159</v>
      </c>
      <c r="G6" s="37">
        <f>SUM(G7:G53)</f>
        <v>16243772</v>
      </c>
      <c r="H6" s="37">
        <f t="shared" ref="H6:N6" si="1">SUM(H7:H53)</f>
        <v>16142387</v>
      </c>
      <c r="I6" s="37">
        <f>SUM(I7:I53)</f>
        <v>117814</v>
      </c>
      <c r="J6" s="37">
        <f t="shared" si="1"/>
        <v>58697</v>
      </c>
      <c r="K6" s="37">
        <f t="shared" si="1"/>
        <v>59117</v>
      </c>
      <c r="L6" s="56">
        <f>SUM(L7:L53)</f>
        <v>61987</v>
      </c>
      <c r="M6" s="56">
        <f t="shared" si="1"/>
        <v>33959</v>
      </c>
      <c r="N6" s="56">
        <f t="shared" si="1"/>
        <v>28028</v>
      </c>
      <c r="O6" s="38"/>
      <c r="P6" s="37">
        <f>SUM(P7:P53)</f>
        <v>181837870</v>
      </c>
      <c r="Q6" s="39">
        <f>C6/P6</f>
        <v>0.89191519896268034</v>
      </c>
      <c r="R6" s="37">
        <f t="shared" si="0"/>
        <v>35187100</v>
      </c>
      <c r="S6" s="40">
        <f>F6/R6</f>
        <v>0.92039864041083241</v>
      </c>
      <c r="T6" s="37">
        <f t="shared" si="0"/>
        <v>205240</v>
      </c>
      <c r="U6" s="40">
        <f>I6/T6</f>
        <v>0.57403040343013056</v>
      </c>
      <c r="V6" s="37">
        <f t="shared" ref="V6" si="2">SUM(V7:V53)</f>
        <v>606670</v>
      </c>
      <c r="W6" s="40">
        <f>L6/V6</f>
        <v>0.10217581222081197</v>
      </c>
    </row>
    <row r="7" spans="1:23" x14ac:dyDescent="0.45">
      <c r="A7" s="41" t="s">
        <v>12</v>
      </c>
      <c r="B7" s="36">
        <v>7990277</v>
      </c>
      <c r="C7" s="36">
        <v>6487506</v>
      </c>
      <c r="D7" s="36">
        <v>3254370</v>
      </c>
      <c r="E7" s="37">
        <v>3233136</v>
      </c>
      <c r="F7" s="42">
        <v>1499020</v>
      </c>
      <c r="G7" s="37">
        <v>751514</v>
      </c>
      <c r="H7" s="37">
        <v>747506</v>
      </c>
      <c r="I7" s="37">
        <v>871</v>
      </c>
      <c r="J7" s="37">
        <v>428</v>
      </c>
      <c r="K7" s="37">
        <v>443</v>
      </c>
      <c r="L7" s="56">
        <v>2880</v>
      </c>
      <c r="M7" s="56">
        <v>1501</v>
      </c>
      <c r="N7" s="56">
        <v>1379</v>
      </c>
      <c r="O7" s="38"/>
      <c r="P7" s="37">
        <v>7569480</v>
      </c>
      <c r="Q7" s="39">
        <v>0.85706098701628119</v>
      </c>
      <c r="R7" s="43">
        <v>1560400</v>
      </c>
      <c r="S7" s="39">
        <v>0.96066393232504488</v>
      </c>
      <c r="T7" s="37">
        <v>900</v>
      </c>
      <c r="U7" s="40">
        <v>0.96777777777777774</v>
      </c>
      <c r="V7" s="37">
        <v>24710</v>
      </c>
      <c r="W7" s="40">
        <v>0.11655200323755564</v>
      </c>
    </row>
    <row r="8" spans="1:23" x14ac:dyDescent="0.45">
      <c r="A8" s="41" t="s">
        <v>13</v>
      </c>
      <c r="B8" s="36">
        <v>2057429</v>
      </c>
      <c r="C8" s="36">
        <v>1865518</v>
      </c>
      <c r="D8" s="36">
        <v>935133</v>
      </c>
      <c r="E8" s="37">
        <v>930385</v>
      </c>
      <c r="F8" s="42">
        <v>188789</v>
      </c>
      <c r="G8" s="37">
        <v>94852</v>
      </c>
      <c r="H8" s="37">
        <v>93937</v>
      </c>
      <c r="I8" s="37">
        <v>2429</v>
      </c>
      <c r="J8" s="37">
        <v>1217</v>
      </c>
      <c r="K8" s="37">
        <v>1212</v>
      </c>
      <c r="L8" s="56">
        <v>693</v>
      </c>
      <c r="M8" s="56">
        <v>366</v>
      </c>
      <c r="N8" s="56">
        <v>327</v>
      </c>
      <c r="O8" s="38"/>
      <c r="P8" s="37">
        <v>1986305</v>
      </c>
      <c r="Q8" s="39">
        <v>0.93919010423877503</v>
      </c>
      <c r="R8" s="43">
        <v>197000</v>
      </c>
      <c r="S8" s="39">
        <v>0.95831979695431468</v>
      </c>
      <c r="T8" s="37">
        <v>3900</v>
      </c>
      <c r="U8" s="40">
        <v>0.62282051282051287</v>
      </c>
      <c r="V8" s="37">
        <v>2800</v>
      </c>
      <c r="W8" s="40">
        <v>0.2475</v>
      </c>
    </row>
    <row r="9" spans="1:23" x14ac:dyDescent="0.45">
      <c r="A9" s="41" t="s">
        <v>14</v>
      </c>
      <c r="B9" s="36">
        <v>1978107</v>
      </c>
      <c r="C9" s="36">
        <v>1732679</v>
      </c>
      <c r="D9" s="36">
        <v>868912</v>
      </c>
      <c r="E9" s="37">
        <v>863767</v>
      </c>
      <c r="F9" s="42">
        <v>245035</v>
      </c>
      <c r="G9" s="37">
        <v>122986</v>
      </c>
      <c r="H9" s="37">
        <v>122049</v>
      </c>
      <c r="I9" s="37">
        <v>99</v>
      </c>
      <c r="J9" s="37">
        <v>50</v>
      </c>
      <c r="K9" s="37">
        <v>49</v>
      </c>
      <c r="L9" s="56">
        <v>294</v>
      </c>
      <c r="M9" s="56">
        <v>170</v>
      </c>
      <c r="N9" s="56">
        <v>124</v>
      </c>
      <c r="O9" s="38"/>
      <c r="P9" s="37">
        <v>1935745</v>
      </c>
      <c r="Q9" s="39">
        <v>0.89509671986754458</v>
      </c>
      <c r="R9" s="43">
        <v>235600</v>
      </c>
      <c r="S9" s="39">
        <v>1.0400466893039049</v>
      </c>
      <c r="T9" s="37">
        <v>360</v>
      </c>
      <c r="U9" s="40">
        <v>0.27500000000000002</v>
      </c>
      <c r="V9" s="37">
        <v>2040</v>
      </c>
      <c r="W9" s="40">
        <v>0.14411764705882352</v>
      </c>
    </row>
    <row r="10" spans="1:23" x14ac:dyDescent="0.45">
      <c r="A10" s="41" t="s">
        <v>15</v>
      </c>
      <c r="B10" s="36">
        <v>3576306</v>
      </c>
      <c r="C10" s="36">
        <v>2833233</v>
      </c>
      <c r="D10" s="36">
        <v>1420841</v>
      </c>
      <c r="E10" s="37">
        <v>1412392</v>
      </c>
      <c r="F10" s="42">
        <v>741971</v>
      </c>
      <c r="G10" s="37">
        <v>371889</v>
      </c>
      <c r="H10" s="37">
        <v>370082</v>
      </c>
      <c r="I10" s="37">
        <v>56</v>
      </c>
      <c r="J10" s="37">
        <v>20</v>
      </c>
      <c r="K10" s="37">
        <v>36</v>
      </c>
      <c r="L10" s="56">
        <v>1046</v>
      </c>
      <c r="M10" s="56">
        <v>556</v>
      </c>
      <c r="N10" s="56">
        <v>490</v>
      </c>
      <c r="O10" s="38"/>
      <c r="P10" s="37">
        <v>3281015</v>
      </c>
      <c r="Q10" s="39">
        <v>0.86352333043280816</v>
      </c>
      <c r="R10" s="43">
        <v>872850</v>
      </c>
      <c r="S10" s="39">
        <v>0.8500555651028241</v>
      </c>
      <c r="T10" s="37">
        <v>340</v>
      </c>
      <c r="U10" s="40">
        <v>0.16470588235294117</v>
      </c>
      <c r="V10" s="37">
        <v>13360</v>
      </c>
      <c r="W10" s="40">
        <v>7.8293413173652696E-2</v>
      </c>
    </row>
    <row r="11" spans="1:23" x14ac:dyDescent="0.45">
      <c r="A11" s="41" t="s">
        <v>16</v>
      </c>
      <c r="B11" s="36">
        <v>1599618</v>
      </c>
      <c r="C11" s="36">
        <v>1502823</v>
      </c>
      <c r="D11" s="36">
        <v>752928</v>
      </c>
      <c r="E11" s="37">
        <v>749895</v>
      </c>
      <c r="F11" s="42">
        <v>96305</v>
      </c>
      <c r="G11" s="37">
        <v>48458</v>
      </c>
      <c r="H11" s="37">
        <v>47847</v>
      </c>
      <c r="I11" s="37">
        <v>67</v>
      </c>
      <c r="J11" s="37">
        <v>34</v>
      </c>
      <c r="K11" s="37">
        <v>33</v>
      </c>
      <c r="L11" s="56">
        <v>423</v>
      </c>
      <c r="M11" s="56">
        <v>214</v>
      </c>
      <c r="N11" s="56">
        <v>209</v>
      </c>
      <c r="O11" s="38"/>
      <c r="P11" s="37">
        <v>1593655</v>
      </c>
      <c r="Q11" s="39">
        <v>0.94300397513891021</v>
      </c>
      <c r="R11" s="43">
        <v>96100</v>
      </c>
      <c r="S11" s="39">
        <v>1.0021331945889698</v>
      </c>
      <c r="T11" s="37">
        <v>140</v>
      </c>
      <c r="U11" s="40">
        <v>0.47857142857142859</v>
      </c>
      <c r="V11" s="37">
        <v>2560</v>
      </c>
      <c r="W11" s="40">
        <v>0.16523437499999999</v>
      </c>
    </row>
    <row r="12" spans="1:23" x14ac:dyDescent="0.45">
      <c r="A12" s="41" t="s">
        <v>17</v>
      </c>
      <c r="B12" s="36">
        <v>1751361</v>
      </c>
      <c r="C12" s="36">
        <v>1672559</v>
      </c>
      <c r="D12" s="36">
        <v>838426</v>
      </c>
      <c r="E12" s="37">
        <v>834133</v>
      </c>
      <c r="F12" s="42">
        <v>78150</v>
      </c>
      <c r="G12" s="37">
        <v>39140</v>
      </c>
      <c r="H12" s="37">
        <v>39010</v>
      </c>
      <c r="I12" s="37">
        <v>161</v>
      </c>
      <c r="J12" s="37">
        <v>80</v>
      </c>
      <c r="K12" s="37">
        <v>81</v>
      </c>
      <c r="L12" s="56">
        <v>491</v>
      </c>
      <c r="M12" s="56">
        <v>251</v>
      </c>
      <c r="N12" s="56">
        <v>240</v>
      </c>
      <c r="O12" s="38"/>
      <c r="P12" s="37">
        <v>1745955</v>
      </c>
      <c r="Q12" s="39">
        <v>0.95796226134121443</v>
      </c>
      <c r="R12" s="43">
        <v>70550</v>
      </c>
      <c r="S12" s="39">
        <v>1.1077250177179305</v>
      </c>
      <c r="T12" s="37">
        <v>340</v>
      </c>
      <c r="U12" s="40">
        <v>0.47352941176470587</v>
      </c>
      <c r="V12" s="37">
        <v>2950</v>
      </c>
      <c r="W12" s="40">
        <v>0.16644067796610171</v>
      </c>
    </row>
    <row r="13" spans="1:23" x14ac:dyDescent="0.45">
      <c r="A13" s="41" t="s">
        <v>18</v>
      </c>
      <c r="B13" s="36">
        <v>2987535</v>
      </c>
      <c r="C13" s="36">
        <v>2777862</v>
      </c>
      <c r="D13" s="36">
        <v>1393435</v>
      </c>
      <c r="E13" s="37">
        <v>1384427</v>
      </c>
      <c r="F13" s="42">
        <v>208349</v>
      </c>
      <c r="G13" s="37">
        <v>104660</v>
      </c>
      <c r="H13" s="37">
        <v>103689</v>
      </c>
      <c r="I13" s="37">
        <v>254</v>
      </c>
      <c r="J13" s="37">
        <v>126</v>
      </c>
      <c r="K13" s="37">
        <v>128</v>
      </c>
      <c r="L13" s="56">
        <v>1070</v>
      </c>
      <c r="M13" s="56">
        <v>657</v>
      </c>
      <c r="N13" s="56">
        <v>413</v>
      </c>
      <c r="O13" s="38"/>
      <c r="P13" s="37">
        <v>2931100</v>
      </c>
      <c r="Q13" s="39">
        <v>0.94771996861246632</v>
      </c>
      <c r="R13" s="43">
        <v>193850</v>
      </c>
      <c r="S13" s="39">
        <v>1.0747949445447511</v>
      </c>
      <c r="T13" s="37">
        <v>660</v>
      </c>
      <c r="U13" s="40">
        <v>0.38484848484848483</v>
      </c>
      <c r="V13" s="37">
        <v>11240</v>
      </c>
      <c r="W13" s="40">
        <v>9.5195729537366547E-2</v>
      </c>
    </row>
    <row r="14" spans="1:23" x14ac:dyDescent="0.45">
      <c r="A14" s="41" t="s">
        <v>19</v>
      </c>
      <c r="B14" s="36">
        <v>4672439</v>
      </c>
      <c r="C14" s="36">
        <v>3798866</v>
      </c>
      <c r="D14" s="36">
        <v>1904729</v>
      </c>
      <c r="E14" s="37">
        <v>1894137</v>
      </c>
      <c r="F14" s="42">
        <v>871739</v>
      </c>
      <c r="G14" s="37">
        <v>437284</v>
      </c>
      <c r="H14" s="37">
        <v>434455</v>
      </c>
      <c r="I14" s="37">
        <v>370</v>
      </c>
      <c r="J14" s="37">
        <v>176</v>
      </c>
      <c r="K14" s="37">
        <v>194</v>
      </c>
      <c r="L14" s="56">
        <v>1464</v>
      </c>
      <c r="M14" s="56">
        <v>758</v>
      </c>
      <c r="N14" s="56">
        <v>706</v>
      </c>
      <c r="O14" s="38"/>
      <c r="P14" s="37">
        <v>4185185</v>
      </c>
      <c r="Q14" s="39">
        <v>0.90769368618113655</v>
      </c>
      <c r="R14" s="43">
        <v>916150</v>
      </c>
      <c r="S14" s="39">
        <v>0.95152431370408774</v>
      </c>
      <c r="T14" s="37">
        <v>960</v>
      </c>
      <c r="U14" s="40">
        <v>0.38541666666666669</v>
      </c>
      <c r="V14" s="37">
        <v>7820</v>
      </c>
      <c r="W14" s="40">
        <v>0.18721227621483377</v>
      </c>
    </row>
    <row r="15" spans="1:23" x14ac:dyDescent="0.45">
      <c r="A15" s="44" t="s">
        <v>20</v>
      </c>
      <c r="B15" s="36">
        <v>3105812</v>
      </c>
      <c r="C15" s="36">
        <v>2720699</v>
      </c>
      <c r="D15" s="36">
        <v>1364110</v>
      </c>
      <c r="E15" s="37">
        <v>1356589</v>
      </c>
      <c r="F15" s="42">
        <v>382908</v>
      </c>
      <c r="G15" s="37">
        <v>192511</v>
      </c>
      <c r="H15" s="37">
        <v>190397</v>
      </c>
      <c r="I15" s="37">
        <v>837</v>
      </c>
      <c r="J15" s="37">
        <v>412</v>
      </c>
      <c r="K15" s="37">
        <v>425</v>
      </c>
      <c r="L15" s="56">
        <v>1368</v>
      </c>
      <c r="M15" s="56">
        <v>780</v>
      </c>
      <c r="N15" s="56">
        <v>588</v>
      </c>
      <c r="O15" s="38"/>
      <c r="P15" s="37">
        <v>2953590</v>
      </c>
      <c r="Q15" s="39">
        <v>0.92114985492231483</v>
      </c>
      <c r="R15" s="43">
        <v>391500</v>
      </c>
      <c r="S15" s="39">
        <v>0.97805363984674332</v>
      </c>
      <c r="T15" s="37">
        <v>1320</v>
      </c>
      <c r="U15" s="40">
        <v>0.63409090909090904</v>
      </c>
      <c r="V15" s="37">
        <v>12410</v>
      </c>
      <c r="W15" s="40">
        <v>0.11023368251410152</v>
      </c>
    </row>
    <row r="16" spans="1:23" x14ac:dyDescent="0.45">
      <c r="A16" s="41" t="s">
        <v>21</v>
      </c>
      <c r="B16" s="36">
        <v>3024324</v>
      </c>
      <c r="C16" s="36">
        <v>2171806</v>
      </c>
      <c r="D16" s="36">
        <v>1089573</v>
      </c>
      <c r="E16" s="37">
        <v>1082233</v>
      </c>
      <c r="F16" s="42">
        <v>851670</v>
      </c>
      <c r="G16" s="37">
        <v>427049</v>
      </c>
      <c r="H16" s="37">
        <v>424621</v>
      </c>
      <c r="I16" s="37">
        <v>226</v>
      </c>
      <c r="J16" s="37">
        <v>94</v>
      </c>
      <c r="K16" s="37">
        <v>132</v>
      </c>
      <c r="L16" s="56">
        <v>622</v>
      </c>
      <c r="M16" s="56">
        <v>359</v>
      </c>
      <c r="N16" s="56">
        <v>263</v>
      </c>
      <c r="O16" s="38"/>
      <c r="P16" s="37">
        <v>2617245</v>
      </c>
      <c r="Q16" s="39">
        <v>0.82980615112456035</v>
      </c>
      <c r="R16" s="43">
        <v>903050</v>
      </c>
      <c r="S16" s="39">
        <v>0.9431039255855157</v>
      </c>
      <c r="T16" s="37">
        <v>440</v>
      </c>
      <c r="U16" s="40">
        <v>0.51363636363636367</v>
      </c>
      <c r="V16" s="37">
        <v>4330</v>
      </c>
      <c r="W16" s="40">
        <v>0.14364896073903002</v>
      </c>
    </row>
    <row r="17" spans="1:23" x14ac:dyDescent="0.45">
      <c r="A17" s="41" t="s">
        <v>22</v>
      </c>
      <c r="B17" s="36">
        <v>11650750</v>
      </c>
      <c r="C17" s="36">
        <v>9948064</v>
      </c>
      <c r="D17" s="36">
        <v>4995503</v>
      </c>
      <c r="E17" s="37">
        <v>4952561</v>
      </c>
      <c r="F17" s="42">
        <v>1681765</v>
      </c>
      <c r="G17" s="37">
        <v>842437</v>
      </c>
      <c r="H17" s="37">
        <v>839328</v>
      </c>
      <c r="I17" s="37">
        <v>18124</v>
      </c>
      <c r="J17" s="37">
        <v>9062</v>
      </c>
      <c r="K17" s="37">
        <v>9062</v>
      </c>
      <c r="L17" s="56">
        <v>2797</v>
      </c>
      <c r="M17" s="56">
        <v>1483</v>
      </c>
      <c r="N17" s="56">
        <v>1314</v>
      </c>
      <c r="O17" s="38"/>
      <c r="P17" s="37">
        <v>11168290</v>
      </c>
      <c r="Q17" s="39">
        <v>0.89074191304129813</v>
      </c>
      <c r="R17" s="43">
        <v>711950</v>
      </c>
      <c r="S17" s="39">
        <v>2.3621953788889671</v>
      </c>
      <c r="T17" s="37">
        <v>37920</v>
      </c>
      <c r="U17" s="40">
        <v>0.47795358649789027</v>
      </c>
      <c r="V17" s="37">
        <v>30160</v>
      </c>
      <c r="W17" s="40">
        <v>9.2738726790450934E-2</v>
      </c>
    </row>
    <row r="18" spans="1:23" x14ac:dyDescent="0.45">
      <c r="A18" s="41" t="s">
        <v>23</v>
      </c>
      <c r="B18" s="36">
        <v>9955641</v>
      </c>
      <c r="C18" s="36">
        <v>8243057</v>
      </c>
      <c r="D18" s="36">
        <v>4135288</v>
      </c>
      <c r="E18" s="37">
        <v>4107769</v>
      </c>
      <c r="F18" s="42">
        <v>1708832</v>
      </c>
      <c r="G18" s="37">
        <v>856290</v>
      </c>
      <c r="H18" s="37">
        <v>852542</v>
      </c>
      <c r="I18" s="37">
        <v>831</v>
      </c>
      <c r="J18" s="37">
        <v>373</v>
      </c>
      <c r="K18" s="37">
        <v>458</v>
      </c>
      <c r="L18" s="56">
        <v>2921</v>
      </c>
      <c r="M18" s="56">
        <v>1595</v>
      </c>
      <c r="N18" s="56">
        <v>1326</v>
      </c>
      <c r="O18" s="38"/>
      <c r="P18" s="37">
        <v>9084575</v>
      </c>
      <c r="Q18" s="39">
        <v>0.90736847898773465</v>
      </c>
      <c r="R18" s="43">
        <v>693800</v>
      </c>
      <c r="S18" s="39">
        <v>2.4630037474776594</v>
      </c>
      <c r="T18" s="37">
        <v>4860</v>
      </c>
      <c r="U18" s="40">
        <v>0.17098765432098764</v>
      </c>
      <c r="V18" s="37">
        <v>21630</v>
      </c>
      <c r="W18" s="40">
        <v>0.13504392048081368</v>
      </c>
    </row>
    <row r="19" spans="1:23" x14ac:dyDescent="0.45">
      <c r="A19" s="41" t="s">
        <v>24</v>
      </c>
      <c r="B19" s="36">
        <v>21412242</v>
      </c>
      <c r="C19" s="36">
        <v>16016598</v>
      </c>
      <c r="D19" s="36">
        <v>8038442</v>
      </c>
      <c r="E19" s="37">
        <v>7978156</v>
      </c>
      <c r="F19" s="42">
        <v>5373347</v>
      </c>
      <c r="G19" s="37">
        <v>2695241</v>
      </c>
      <c r="H19" s="37">
        <v>2678106</v>
      </c>
      <c r="I19" s="37">
        <v>13690</v>
      </c>
      <c r="J19" s="37">
        <v>6790</v>
      </c>
      <c r="K19" s="37">
        <v>6900</v>
      </c>
      <c r="L19" s="56">
        <v>8607</v>
      </c>
      <c r="M19" s="56">
        <v>4729</v>
      </c>
      <c r="N19" s="56">
        <v>3878</v>
      </c>
      <c r="O19" s="38"/>
      <c r="P19" s="37">
        <v>18139970</v>
      </c>
      <c r="Q19" s="39">
        <v>0.88294512063691399</v>
      </c>
      <c r="R19" s="43">
        <v>10204700</v>
      </c>
      <c r="S19" s="39">
        <v>0.52655609670053993</v>
      </c>
      <c r="T19" s="37">
        <v>43840</v>
      </c>
      <c r="U19" s="40">
        <v>0.31227189781021897</v>
      </c>
      <c r="V19" s="37">
        <v>66620</v>
      </c>
      <c r="W19" s="40">
        <v>0.12919543680576404</v>
      </c>
    </row>
    <row r="20" spans="1:23" x14ac:dyDescent="0.45">
      <c r="A20" s="41" t="s">
        <v>25</v>
      </c>
      <c r="B20" s="36">
        <v>14469453</v>
      </c>
      <c r="C20" s="36">
        <v>11114099</v>
      </c>
      <c r="D20" s="36">
        <v>5574008</v>
      </c>
      <c r="E20" s="37">
        <v>5540091</v>
      </c>
      <c r="F20" s="42">
        <v>3344619</v>
      </c>
      <c r="G20" s="37">
        <v>1675603</v>
      </c>
      <c r="H20" s="37">
        <v>1669016</v>
      </c>
      <c r="I20" s="37">
        <v>6129</v>
      </c>
      <c r="J20" s="37">
        <v>3054</v>
      </c>
      <c r="K20" s="37">
        <v>3075</v>
      </c>
      <c r="L20" s="56">
        <v>4606</v>
      </c>
      <c r="M20" s="56">
        <v>2545</v>
      </c>
      <c r="N20" s="56">
        <v>2061</v>
      </c>
      <c r="O20" s="38"/>
      <c r="P20" s="37">
        <v>12067695</v>
      </c>
      <c r="Q20" s="39">
        <v>0.92097944139290888</v>
      </c>
      <c r="R20" s="43">
        <v>2013600</v>
      </c>
      <c r="S20" s="39">
        <v>1.661014600715137</v>
      </c>
      <c r="T20" s="37">
        <v>11740</v>
      </c>
      <c r="U20" s="40">
        <v>0.52206132879045997</v>
      </c>
      <c r="V20" s="37">
        <v>35000</v>
      </c>
      <c r="W20" s="40">
        <v>0.13159999999999999</v>
      </c>
    </row>
    <row r="21" spans="1:23" x14ac:dyDescent="0.45">
      <c r="A21" s="41" t="s">
        <v>26</v>
      </c>
      <c r="B21" s="36">
        <v>3576935</v>
      </c>
      <c r="C21" s="36">
        <v>3003753</v>
      </c>
      <c r="D21" s="36">
        <v>1505084</v>
      </c>
      <c r="E21" s="37">
        <v>1498669</v>
      </c>
      <c r="F21" s="42">
        <v>571914</v>
      </c>
      <c r="G21" s="37">
        <v>286875</v>
      </c>
      <c r="H21" s="37">
        <v>285039</v>
      </c>
      <c r="I21" s="37">
        <v>77</v>
      </c>
      <c r="J21" s="37">
        <v>35</v>
      </c>
      <c r="K21" s="37">
        <v>42</v>
      </c>
      <c r="L21" s="56">
        <v>1191</v>
      </c>
      <c r="M21" s="56">
        <v>650</v>
      </c>
      <c r="N21" s="56">
        <v>541</v>
      </c>
      <c r="O21" s="38"/>
      <c r="P21" s="37">
        <v>3374635</v>
      </c>
      <c r="Q21" s="39">
        <v>0.89009715124746824</v>
      </c>
      <c r="R21" s="43">
        <v>602500</v>
      </c>
      <c r="S21" s="39">
        <v>0.94923485477178426</v>
      </c>
      <c r="T21" s="37">
        <v>440</v>
      </c>
      <c r="U21" s="40">
        <v>0.17499999999999999</v>
      </c>
      <c r="V21" s="37">
        <v>6280</v>
      </c>
      <c r="W21" s="40">
        <v>0.18964968152866243</v>
      </c>
    </row>
    <row r="22" spans="1:23" x14ac:dyDescent="0.45">
      <c r="A22" s="41" t="s">
        <v>27</v>
      </c>
      <c r="B22" s="36">
        <v>1685030</v>
      </c>
      <c r="C22" s="36">
        <v>1498200</v>
      </c>
      <c r="D22" s="36">
        <v>750770</v>
      </c>
      <c r="E22" s="37">
        <v>747430</v>
      </c>
      <c r="F22" s="42">
        <v>186415</v>
      </c>
      <c r="G22" s="37">
        <v>93440</v>
      </c>
      <c r="H22" s="37">
        <v>92975</v>
      </c>
      <c r="I22" s="37">
        <v>215</v>
      </c>
      <c r="J22" s="37">
        <v>105</v>
      </c>
      <c r="K22" s="37">
        <v>110</v>
      </c>
      <c r="L22" s="56">
        <v>200</v>
      </c>
      <c r="M22" s="56">
        <v>109</v>
      </c>
      <c r="N22" s="56">
        <v>91</v>
      </c>
      <c r="O22" s="38"/>
      <c r="P22" s="37">
        <v>1617570</v>
      </c>
      <c r="Q22" s="39">
        <v>0.92620412099630933</v>
      </c>
      <c r="R22" s="43">
        <v>185300</v>
      </c>
      <c r="S22" s="39">
        <v>1.0060172692930383</v>
      </c>
      <c r="T22" s="37">
        <v>540</v>
      </c>
      <c r="U22" s="40">
        <v>0.39814814814814814</v>
      </c>
      <c r="V22" s="37">
        <v>1400</v>
      </c>
      <c r="W22" s="40">
        <v>0.14285714285714285</v>
      </c>
    </row>
    <row r="23" spans="1:23" x14ac:dyDescent="0.45">
      <c r="A23" s="41" t="s">
        <v>28</v>
      </c>
      <c r="B23" s="36">
        <v>1745089</v>
      </c>
      <c r="C23" s="36">
        <v>1537344</v>
      </c>
      <c r="D23" s="36">
        <v>770595</v>
      </c>
      <c r="E23" s="37">
        <v>766749</v>
      </c>
      <c r="F23" s="42">
        <v>206016</v>
      </c>
      <c r="G23" s="37">
        <v>103358</v>
      </c>
      <c r="H23" s="37">
        <v>102658</v>
      </c>
      <c r="I23" s="37">
        <v>1011</v>
      </c>
      <c r="J23" s="37">
        <v>504</v>
      </c>
      <c r="K23" s="37">
        <v>507</v>
      </c>
      <c r="L23" s="56">
        <v>718</v>
      </c>
      <c r="M23" s="56">
        <v>415</v>
      </c>
      <c r="N23" s="56">
        <v>303</v>
      </c>
      <c r="O23" s="38"/>
      <c r="P23" s="37">
        <v>1623840</v>
      </c>
      <c r="Q23" s="39">
        <v>0.94673366834170858</v>
      </c>
      <c r="R23" s="43">
        <v>228800</v>
      </c>
      <c r="S23" s="39">
        <v>0.90041958041958037</v>
      </c>
      <c r="T23" s="37">
        <v>1280</v>
      </c>
      <c r="U23" s="40">
        <v>0.78984374999999996</v>
      </c>
      <c r="V23" s="37">
        <v>8850</v>
      </c>
      <c r="W23" s="40">
        <v>8.1129943502824861E-2</v>
      </c>
    </row>
    <row r="24" spans="1:23" x14ac:dyDescent="0.45">
      <c r="A24" s="41" t="s">
        <v>29</v>
      </c>
      <c r="B24" s="36">
        <v>1200118</v>
      </c>
      <c r="C24" s="36">
        <v>1056189</v>
      </c>
      <c r="D24" s="36">
        <v>529666</v>
      </c>
      <c r="E24" s="37">
        <v>526523</v>
      </c>
      <c r="F24" s="42">
        <v>143083</v>
      </c>
      <c r="G24" s="37">
        <v>71758</v>
      </c>
      <c r="H24" s="37">
        <v>71325</v>
      </c>
      <c r="I24" s="37">
        <v>70</v>
      </c>
      <c r="J24" s="37">
        <v>22</v>
      </c>
      <c r="K24" s="37">
        <v>48</v>
      </c>
      <c r="L24" s="56">
        <v>776</v>
      </c>
      <c r="M24" s="56">
        <v>415</v>
      </c>
      <c r="N24" s="56">
        <v>361</v>
      </c>
      <c r="O24" s="38"/>
      <c r="P24" s="37">
        <v>1133560</v>
      </c>
      <c r="Q24" s="39">
        <v>0.93174512156392253</v>
      </c>
      <c r="R24" s="43">
        <v>150000</v>
      </c>
      <c r="S24" s="39">
        <v>0.95388666666666666</v>
      </c>
      <c r="T24" s="37">
        <v>240</v>
      </c>
      <c r="U24" s="40">
        <v>0.29166666666666669</v>
      </c>
      <c r="V24" s="37">
        <v>8430</v>
      </c>
      <c r="W24" s="40">
        <v>9.2052194543297744E-2</v>
      </c>
    </row>
    <row r="25" spans="1:23" x14ac:dyDescent="0.45">
      <c r="A25" s="41" t="s">
        <v>30</v>
      </c>
      <c r="B25" s="36">
        <v>1281277</v>
      </c>
      <c r="C25" s="36">
        <v>1130081</v>
      </c>
      <c r="D25" s="36">
        <v>566511</v>
      </c>
      <c r="E25" s="37">
        <v>563570</v>
      </c>
      <c r="F25" s="42">
        <v>150622</v>
      </c>
      <c r="G25" s="37">
        <v>75595</v>
      </c>
      <c r="H25" s="37">
        <v>75027</v>
      </c>
      <c r="I25" s="37">
        <v>33</v>
      </c>
      <c r="J25" s="37">
        <v>12</v>
      </c>
      <c r="K25" s="37">
        <v>21</v>
      </c>
      <c r="L25" s="56">
        <v>541</v>
      </c>
      <c r="M25" s="56">
        <v>302</v>
      </c>
      <c r="N25" s="56">
        <v>239</v>
      </c>
      <c r="O25" s="38"/>
      <c r="P25" s="37">
        <v>1326180</v>
      </c>
      <c r="Q25" s="39">
        <v>0.852132440543516</v>
      </c>
      <c r="R25" s="43">
        <v>145800</v>
      </c>
      <c r="S25" s="39">
        <v>1.0330727023319617</v>
      </c>
      <c r="T25" s="37">
        <v>480</v>
      </c>
      <c r="U25" s="40">
        <v>6.8750000000000006E-2</v>
      </c>
      <c r="V25" s="37">
        <v>7750</v>
      </c>
      <c r="W25" s="40">
        <v>6.980645161290322E-2</v>
      </c>
    </row>
    <row r="26" spans="1:23" x14ac:dyDescent="0.45">
      <c r="A26" s="41" t="s">
        <v>31</v>
      </c>
      <c r="B26" s="36">
        <v>3261681</v>
      </c>
      <c r="C26" s="36">
        <v>2968826</v>
      </c>
      <c r="D26" s="36">
        <v>1488194</v>
      </c>
      <c r="E26" s="37">
        <v>1480632</v>
      </c>
      <c r="F26" s="42">
        <v>290857</v>
      </c>
      <c r="G26" s="37">
        <v>145940</v>
      </c>
      <c r="H26" s="37">
        <v>144917</v>
      </c>
      <c r="I26" s="37">
        <v>122</v>
      </c>
      <c r="J26" s="37">
        <v>55</v>
      </c>
      <c r="K26" s="37">
        <v>67</v>
      </c>
      <c r="L26" s="56">
        <v>1876</v>
      </c>
      <c r="M26" s="56">
        <v>1007</v>
      </c>
      <c r="N26" s="56">
        <v>869</v>
      </c>
      <c r="O26" s="38"/>
      <c r="P26" s="37">
        <v>3278500</v>
      </c>
      <c r="Q26" s="39">
        <v>0.90554399877992986</v>
      </c>
      <c r="R26" s="43">
        <v>284700</v>
      </c>
      <c r="S26" s="39">
        <v>1.0216262732701089</v>
      </c>
      <c r="T26" s="37">
        <v>140</v>
      </c>
      <c r="U26" s="40">
        <v>0.87142857142857144</v>
      </c>
      <c r="V26" s="37">
        <v>18100</v>
      </c>
      <c r="W26" s="40">
        <v>0.10364640883977901</v>
      </c>
    </row>
    <row r="27" spans="1:23" x14ac:dyDescent="0.45">
      <c r="A27" s="41" t="s">
        <v>32</v>
      </c>
      <c r="B27" s="36">
        <v>3134366</v>
      </c>
      <c r="C27" s="36">
        <v>2792422</v>
      </c>
      <c r="D27" s="36">
        <v>1398600</v>
      </c>
      <c r="E27" s="37">
        <v>1393822</v>
      </c>
      <c r="F27" s="42">
        <v>339275</v>
      </c>
      <c r="G27" s="37">
        <v>170775</v>
      </c>
      <c r="H27" s="37">
        <v>168500</v>
      </c>
      <c r="I27" s="37">
        <v>2139</v>
      </c>
      <c r="J27" s="37">
        <v>1065</v>
      </c>
      <c r="K27" s="37">
        <v>1074</v>
      </c>
      <c r="L27" s="56">
        <v>530</v>
      </c>
      <c r="M27" s="56">
        <v>290</v>
      </c>
      <c r="N27" s="56">
        <v>240</v>
      </c>
      <c r="O27" s="38"/>
      <c r="P27" s="37">
        <v>3127305</v>
      </c>
      <c r="Q27" s="39">
        <v>0.89291642484503431</v>
      </c>
      <c r="R27" s="43">
        <v>295750</v>
      </c>
      <c r="S27" s="39">
        <v>1.1471682163989856</v>
      </c>
      <c r="T27" s="37">
        <v>2780</v>
      </c>
      <c r="U27" s="40">
        <v>0.76942446043165469</v>
      </c>
      <c r="V27" s="37">
        <v>7090</v>
      </c>
      <c r="W27" s="40">
        <v>7.4753173483779967E-2</v>
      </c>
    </row>
    <row r="28" spans="1:23" x14ac:dyDescent="0.45">
      <c r="A28" s="41" t="s">
        <v>33</v>
      </c>
      <c r="B28" s="36">
        <v>5962150</v>
      </c>
      <c r="C28" s="36">
        <v>5175394</v>
      </c>
      <c r="D28" s="36">
        <v>2594921</v>
      </c>
      <c r="E28" s="37">
        <v>2580473</v>
      </c>
      <c r="F28" s="42">
        <v>783330</v>
      </c>
      <c r="G28" s="37">
        <v>392614</v>
      </c>
      <c r="H28" s="37">
        <v>390716</v>
      </c>
      <c r="I28" s="37">
        <v>205</v>
      </c>
      <c r="J28" s="37">
        <v>90</v>
      </c>
      <c r="K28" s="37">
        <v>115</v>
      </c>
      <c r="L28" s="56">
        <v>3221</v>
      </c>
      <c r="M28" s="56">
        <v>1739</v>
      </c>
      <c r="N28" s="56">
        <v>1482</v>
      </c>
      <c r="O28" s="38"/>
      <c r="P28" s="37">
        <v>5552230</v>
      </c>
      <c r="Q28" s="39">
        <v>0.93212889235496366</v>
      </c>
      <c r="R28" s="43">
        <v>782850</v>
      </c>
      <c r="S28" s="39">
        <v>1.0006131442805135</v>
      </c>
      <c r="T28" s="37">
        <v>1260</v>
      </c>
      <c r="U28" s="40">
        <v>0.1626984126984127</v>
      </c>
      <c r="V28" s="37">
        <v>60620</v>
      </c>
      <c r="W28" s="40">
        <v>5.3134279115803366E-2</v>
      </c>
    </row>
    <row r="29" spans="1:23" x14ac:dyDescent="0.45">
      <c r="A29" s="41" t="s">
        <v>34</v>
      </c>
      <c r="B29" s="36">
        <v>11288508</v>
      </c>
      <c r="C29" s="36">
        <v>8847878</v>
      </c>
      <c r="D29" s="36">
        <v>4435705</v>
      </c>
      <c r="E29" s="37">
        <v>4412173</v>
      </c>
      <c r="F29" s="42">
        <v>2437425</v>
      </c>
      <c r="G29" s="37">
        <v>1222444</v>
      </c>
      <c r="H29" s="37">
        <v>1214981</v>
      </c>
      <c r="I29" s="37">
        <v>761</v>
      </c>
      <c r="J29" s="37">
        <v>331</v>
      </c>
      <c r="K29" s="37">
        <v>430</v>
      </c>
      <c r="L29" s="56">
        <v>2444</v>
      </c>
      <c r="M29" s="56">
        <v>1341</v>
      </c>
      <c r="N29" s="56">
        <v>1103</v>
      </c>
      <c r="O29" s="38"/>
      <c r="P29" s="37">
        <v>10340430</v>
      </c>
      <c r="Q29" s="39">
        <v>0.85565861381006403</v>
      </c>
      <c r="R29" s="43">
        <v>2767400</v>
      </c>
      <c r="S29" s="39">
        <v>0.88076353255763529</v>
      </c>
      <c r="T29" s="37">
        <v>1740</v>
      </c>
      <c r="U29" s="40">
        <v>0.43735632183908046</v>
      </c>
      <c r="V29" s="37">
        <v>16140</v>
      </c>
      <c r="W29" s="40">
        <v>0.15142503097893434</v>
      </c>
    </row>
    <row r="30" spans="1:23" x14ac:dyDescent="0.45">
      <c r="A30" s="41" t="s">
        <v>35</v>
      </c>
      <c r="B30" s="36">
        <v>2785787</v>
      </c>
      <c r="C30" s="36">
        <v>2513272</v>
      </c>
      <c r="D30" s="36">
        <v>1259543</v>
      </c>
      <c r="E30" s="37">
        <v>1253729</v>
      </c>
      <c r="F30" s="42">
        <v>271345</v>
      </c>
      <c r="G30" s="37">
        <v>136285</v>
      </c>
      <c r="H30" s="37">
        <v>135060</v>
      </c>
      <c r="I30" s="37">
        <v>469</v>
      </c>
      <c r="J30" s="37">
        <v>233</v>
      </c>
      <c r="K30" s="37">
        <v>236</v>
      </c>
      <c r="L30" s="56">
        <v>701</v>
      </c>
      <c r="M30" s="56">
        <v>374</v>
      </c>
      <c r="N30" s="56">
        <v>327</v>
      </c>
      <c r="O30" s="38"/>
      <c r="P30" s="37">
        <v>2734505</v>
      </c>
      <c r="Q30" s="39">
        <v>0.91909577784644758</v>
      </c>
      <c r="R30" s="43">
        <v>253900</v>
      </c>
      <c r="S30" s="39">
        <v>1.0687081528160693</v>
      </c>
      <c r="T30" s="37">
        <v>980</v>
      </c>
      <c r="U30" s="40">
        <v>0.47857142857142859</v>
      </c>
      <c r="V30" s="37">
        <v>6070</v>
      </c>
      <c r="W30" s="40">
        <v>0.11548599670510708</v>
      </c>
    </row>
    <row r="31" spans="1:23" x14ac:dyDescent="0.45">
      <c r="A31" s="41" t="s">
        <v>36</v>
      </c>
      <c r="B31" s="36">
        <v>2190892</v>
      </c>
      <c r="C31" s="36">
        <v>1821494</v>
      </c>
      <c r="D31" s="36">
        <v>913760</v>
      </c>
      <c r="E31" s="37">
        <v>907734</v>
      </c>
      <c r="F31" s="42">
        <v>369013</v>
      </c>
      <c r="G31" s="37">
        <v>184889</v>
      </c>
      <c r="H31" s="37">
        <v>184124</v>
      </c>
      <c r="I31" s="37">
        <v>94</v>
      </c>
      <c r="J31" s="37">
        <v>41</v>
      </c>
      <c r="K31" s="37">
        <v>53</v>
      </c>
      <c r="L31" s="56">
        <v>291</v>
      </c>
      <c r="M31" s="56">
        <v>153</v>
      </c>
      <c r="N31" s="56">
        <v>138</v>
      </c>
      <c r="O31" s="38"/>
      <c r="P31" s="37">
        <v>2003840</v>
      </c>
      <c r="Q31" s="39">
        <v>0.90900171670392849</v>
      </c>
      <c r="R31" s="43">
        <v>355400</v>
      </c>
      <c r="S31" s="39">
        <v>1.0383033202025886</v>
      </c>
      <c r="T31" s="37">
        <v>240</v>
      </c>
      <c r="U31" s="40">
        <v>0.39166666666666666</v>
      </c>
      <c r="V31" s="37">
        <v>2520</v>
      </c>
      <c r="W31" s="40">
        <v>0.11547619047619048</v>
      </c>
    </row>
    <row r="32" spans="1:23" x14ac:dyDescent="0.45">
      <c r="A32" s="41" t="s">
        <v>37</v>
      </c>
      <c r="B32" s="36">
        <v>3781712</v>
      </c>
      <c r="C32" s="36">
        <v>3126678</v>
      </c>
      <c r="D32" s="36">
        <v>1567207</v>
      </c>
      <c r="E32" s="37">
        <v>1559471</v>
      </c>
      <c r="F32" s="42">
        <v>653429</v>
      </c>
      <c r="G32" s="37">
        <v>327882</v>
      </c>
      <c r="H32" s="37">
        <v>325547</v>
      </c>
      <c r="I32" s="37">
        <v>499</v>
      </c>
      <c r="J32" s="37">
        <v>250</v>
      </c>
      <c r="K32" s="37">
        <v>249</v>
      </c>
      <c r="L32" s="56">
        <v>1106</v>
      </c>
      <c r="M32" s="56">
        <v>569</v>
      </c>
      <c r="N32" s="56">
        <v>537</v>
      </c>
      <c r="O32" s="38"/>
      <c r="P32" s="37">
        <v>3577005</v>
      </c>
      <c r="Q32" s="39">
        <v>0.87410501243358618</v>
      </c>
      <c r="R32" s="43">
        <v>723950</v>
      </c>
      <c r="S32" s="39">
        <v>0.90258857655915459</v>
      </c>
      <c r="T32" s="37">
        <v>1060</v>
      </c>
      <c r="U32" s="40">
        <v>0.47075471698113208</v>
      </c>
      <c r="V32" s="37">
        <v>20150</v>
      </c>
      <c r="W32" s="40">
        <v>5.4888337468982633E-2</v>
      </c>
    </row>
    <row r="33" spans="1:23" x14ac:dyDescent="0.45">
      <c r="A33" s="41" t="s">
        <v>38</v>
      </c>
      <c r="B33" s="36">
        <v>12972908</v>
      </c>
      <c r="C33" s="36">
        <v>10026323</v>
      </c>
      <c r="D33" s="36">
        <v>5027774</v>
      </c>
      <c r="E33" s="37">
        <v>4998549</v>
      </c>
      <c r="F33" s="42">
        <v>2878816</v>
      </c>
      <c r="G33" s="37">
        <v>1442839</v>
      </c>
      <c r="H33" s="37">
        <v>1435977</v>
      </c>
      <c r="I33" s="37">
        <v>64038</v>
      </c>
      <c r="J33" s="37">
        <v>32168</v>
      </c>
      <c r="K33" s="37">
        <v>31870</v>
      </c>
      <c r="L33" s="56">
        <v>3731</v>
      </c>
      <c r="M33" s="56">
        <v>2089</v>
      </c>
      <c r="N33" s="56">
        <v>1642</v>
      </c>
      <c r="O33" s="38"/>
      <c r="P33" s="37">
        <v>11717725</v>
      </c>
      <c r="Q33" s="39">
        <v>0.85565440390519487</v>
      </c>
      <c r="R33" s="43">
        <v>3549100</v>
      </c>
      <c r="S33" s="39">
        <v>0.81113972556422753</v>
      </c>
      <c r="T33" s="37">
        <v>72920</v>
      </c>
      <c r="U33" s="40">
        <v>0.87819528250137135</v>
      </c>
      <c r="V33" s="37">
        <v>48470</v>
      </c>
      <c r="W33" s="40">
        <v>7.6975448731173929E-2</v>
      </c>
    </row>
    <row r="34" spans="1:23" x14ac:dyDescent="0.45">
      <c r="A34" s="41" t="s">
        <v>39</v>
      </c>
      <c r="B34" s="36">
        <v>8341617</v>
      </c>
      <c r="C34" s="36">
        <v>6947110</v>
      </c>
      <c r="D34" s="36">
        <v>3482341</v>
      </c>
      <c r="E34" s="37">
        <v>3464769</v>
      </c>
      <c r="F34" s="42">
        <v>1391575</v>
      </c>
      <c r="G34" s="37">
        <v>698822</v>
      </c>
      <c r="H34" s="37">
        <v>692753</v>
      </c>
      <c r="I34" s="37">
        <v>1128</v>
      </c>
      <c r="J34" s="37">
        <v>547</v>
      </c>
      <c r="K34" s="37">
        <v>581</v>
      </c>
      <c r="L34" s="56">
        <v>1804</v>
      </c>
      <c r="M34" s="56">
        <v>960</v>
      </c>
      <c r="N34" s="56">
        <v>844</v>
      </c>
      <c r="O34" s="38"/>
      <c r="P34" s="37">
        <v>7852735</v>
      </c>
      <c r="Q34" s="39">
        <v>0.88467393844310294</v>
      </c>
      <c r="R34" s="43">
        <v>1178600</v>
      </c>
      <c r="S34" s="39">
        <v>1.1807016799592738</v>
      </c>
      <c r="T34" s="37">
        <v>2640</v>
      </c>
      <c r="U34" s="40">
        <v>0.42727272727272725</v>
      </c>
      <c r="V34" s="37">
        <v>10490</v>
      </c>
      <c r="W34" s="40">
        <v>0.17197330791229742</v>
      </c>
    </row>
    <row r="35" spans="1:23" x14ac:dyDescent="0.45">
      <c r="A35" s="41" t="s">
        <v>40</v>
      </c>
      <c r="B35" s="36">
        <v>2045576</v>
      </c>
      <c r="C35" s="36">
        <v>1822271</v>
      </c>
      <c r="D35" s="36">
        <v>913538</v>
      </c>
      <c r="E35" s="37">
        <v>908733</v>
      </c>
      <c r="F35" s="42">
        <v>222538</v>
      </c>
      <c r="G35" s="37">
        <v>111524</v>
      </c>
      <c r="H35" s="37">
        <v>111014</v>
      </c>
      <c r="I35" s="37">
        <v>213</v>
      </c>
      <c r="J35" s="37">
        <v>93</v>
      </c>
      <c r="K35" s="37">
        <v>120</v>
      </c>
      <c r="L35" s="56">
        <v>554</v>
      </c>
      <c r="M35" s="56">
        <v>288</v>
      </c>
      <c r="N35" s="56">
        <v>266</v>
      </c>
      <c r="O35" s="38"/>
      <c r="P35" s="37">
        <v>2029620</v>
      </c>
      <c r="Q35" s="39">
        <v>0.89783851164257344</v>
      </c>
      <c r="R35" s="43">
        <v>138050</v>
      </c>
      <c r="S35" s="39">
        <v>1.6120101412531691</v>
      </c>
      <c r="T35" s="37">
        <v>900</v>
      </c>
      <c r="U35" s="40">
        <v>0.23666666666666666</v>
      </c>
      <c r="V35" s="37">
        <v>5530</v>
      </c>
      <c r="W35" s="40">
        <v>0.10018083182640145</v>
      </c>
    </row>
    <row r="36" spans="1:23" x14ac:dyDescent="0.45">
      <c r="A36" s="41" t="s">
        <v>41</v>
      </c>
      <c r="B36" s="36">
        <v>1392805</v>
      </c>
      <c r="C36" s="36">
        <v>1329767</v>
      </c>
      <c r="D36" s="36">
        <v>666499</v>
      </c>
      <c r="E36" s="37">
        <v>663268</v>
      </c>
      <c r="F36" s="42">
        <v>62640</v>
      </c>
      <c r="G36" s="37">
        <v>31396</v>
      </c>
      <c r="H36" s="37">
        <v>31244</v>
      </c>
      <c r="I36" s="37">
        <v>76</v>
      </c>
      <c r="J36" s="37">
        <v>39</v>
      </c>
      <c r="K36" s="37">
        <v>37</v>
      </c>
      <c r="L36" s="56">
        <v>322</v>
      </c>
      <c r="M36" s="56">
        <v>172</v>
      </c>
      <c r="N36" s="56">
        <v>150</v>
      </c>
      <c r="O36" s="38"/>
      <c r="P36" s="37">
        <v>1427895</v>
      </c>
      <c r="Q36" s="39">
        <v>0.93127786006674163</v>
      </c>
      <c r="R36" s="43">
        <v>54000</v>
      </c>
      <c r="S36" s="39">
        <v>1.1599999999999999</v>
      </c>
      <c r="T36" s="37">
        <v>160</v>
      </c>
      <c r="U36" s="40">
        <v>0.47499999999999998</v>
      </c>
      <c r="V36" s="37">
        <v>5930</v>
      </c>
      <c r="W36" s="40">
        <v>5.4300168634064082E-2</v>
      </c>
    </row>
    <row r="37" spans="1:23" x14ac:dyDescent="0.45">
      <c r="A37" s="41" t="s">
        <v>42</v>
      </c>
      <c r="B37" s="36">
        <v>822522</v>
      </c>
      <c r="C37" s="36">
        <v>721979</v>
      </c>
      <c r="D37" s="36">
        <v>362051</v>
      </c>
      <c r="E37" s="37">
        <v>359928</v>
      </c>
      <c r="F37" s="42">
        <v>100287</v>
      </c>
      <c r="G37" s="37">
        <v>50353</v>
      </c>
      <c r="H37" s="37">
        <v>49934</v>
      </c>
      <c r="I37" s="37">
        <v>63</v>
      </c>
      <c r="J37" s="37">
        <v>30</v>
      </c>
      <c r="K37" s="37">
        <v>33</v>
      </c>
      <c r="L37" s="56">
        <v>193</v>
      </c>
      <c r="M37" s="56">
        <v>103</v>
      </c>
      <c r="N37" s="56">
        <v>90</v>
      </c>
      <c r="O37" s="38"/>
      <c r="P37" s="37">
        <v>831540</v>
      </c>
      <c r="Q37" s="39">
        <v>0.86824325949443204</v>
      </c>
      <c r="R37" s="43">
        <v>115100</v>
      </c>
      <c r="S37" s="39">
        <v>0.87130321459600346</v>
      </c>
      <c r="T37" s="37">
        <v>540</v>
      </c>
      <c r="U37" s="40">
        <v>0.11666666666666667</v>
      </c>
      <c r="V37" s="37">
        <v>920</v>
      </c>
      <c r="W37" s="40">
        <v>0.20978260869565218</v>
      </c>
    </row>
    <row r="38" spans="1:23" x14ac:dyDescent="0.45">
      <c r="A38" s="41" t="s">
        <v>43</v>
      </c>
      <c r="B38" s="36">
        <v>1050589</v>
      </c>
      <c r="C38" s="36">
        <v>994786</v>
      </c>
      <c r="D38" s="36">
        <v>498566</v>
      </c>
      <c r="E38" s="37">
        <v>496220</v>
      </c>
      <c r="F38" s="42">
        <v>55512</v>
      </c>
      <c r="G38" s="37">
        <v>27838</v>
      </c>
      <c r="H38" s="37">
        <v>27674</v>
      </c>
      <c r="I38" s="37">
        <v>118</v>
      </c>
      <c r="J38" s="37">
        <v>54</v>
      </c>
      <c r="K38" s="37">
        <v>64</v>
      </c>
      <c r="L38" s="56">
        <v>173</v>
      </c>
      <c r="M38" s="56">
        <v>82</v>
      </c>
      <c r="N38" s="56">
        <v>91</v>
      </c>
      <c r="O38" s="38"/>
      <c r="P38" s="37">
        <v>1079840</v>
      </c>
      <c r="Q38" s="39">
        <v>0.9212346273522003</v>
      </c>
      <c r="R38" s="43">
        <v>51950</v>
      </c>
      <c r="S38" s="39">
        <v>1.0685659287776708</v>
      </c>
      <c r="T38" s="37">
        <v>880</v>
      </c>
      <c r="U38" s="40">
        <v>0.13409090909090909</v>
      </c>
      <c r="V38" s="37">
        <v>710</v>
      </c>
      <c r="W38" s="40">
        <v>0.24366197183098592</v>
      </c>
    </row>
    <row r="39" spans="1:23" x14ac:dyDescent="0.45">
      <c r="A39" s="41" t="s">
        <v>44</v>
      </c>
      <c r="B39" s="36">
        <v>2771718</v>
      </c>
      <c r="C39" s="36">
        <v>2435941</v>
      </c>
      <c r="D39" s="36">
        <v>1221759</v>
      </c>
      <c r="E39" s="37">
        <v>1214182</v>
      </c>
      <c r="F39" s="42">
        <v>334325</v>
      </c>
      <c r="G39" s="37">
        <v>167882</v>
      </c>
      <c r="H39" s="37">
        <v>166443</v>
      </c>
      <c r="I39" s="37">
        <v>310</v>
      </c>
      <c r="J39" s="37">
        <v>147</v>
      </c>
      <c r="K39" s="37">
        <v>163</v>
      </c>
      <c r="L39" s="56">
        <v>1142</v>
      </c>
      <c r="M39" s="56">
        <v>640</v>
      </c>
      <c r="N39" s="56">
        <v>502</v>
      </c>
      <c r="O39" s="38"/>
      <c r="P39" s="37">
        <v>2935410</v>
      </c>
      <c r="Q39" s="39">
        <v>0.82984693790645936</v>
      </c>
      <c r="R39" s="43">
        <v>400450</v>
      </c>
      <c r="S39" s="39">
        <v>0.83487326757397928</v>
      </c>
      <c r="T39" s="37">
        <v>720</v>
      </c>
      <c r="U39" s="40">
        <v>0.43055555555555558</v>
      </c>
      <c r="V39" s="37">
        <v>9900</v>
      </c>
      <c r="W39" s="40">
        <v>0.11535353535353535</v>
      </c>
    </row>
    <row r="40" spans="1:23" x14ac:dyDescent="0.45">
      <c r="A40" s="41" t="s">
        <v>45</v>
      </c>
      <c r="B40" s="36">
        <v>4163984</v>
      </c>
      <c r="C40" s="36">
        <v>3565754</v>
      </c>
      <c r="D40" s="36">
        <v>1787228</v>
      </c>
      <c r="E40" s="37">
        <v>1778526</v>
      </c>
      <c r="F40" s="42">
        <v>596201</v>
      </c>
      <c r="G40" s="37">
        <v>299193</v>
      </c>
      <c r="H40" s="37">
        <v>297008</v>
      </c>
      <c r="I40" s="37">
        <v>126</v>
      </c>
      <c r="J40" s="37">
        <v>58</v>
      </c>
      <c r="K40" s="37">
        <v>68</v>
      </c>
      <c r="L40" s="56">
        <v>1903</v>
      </c>
      <c r="M40" s="56">
        <v>1056</v>
      </c>
      <c r="N40" s="56">
        <v>847</v>
      </c>
      <c r="O40" s="38"/>
      <c r="P40" s="37">
        <v>4121830</v>
      </c>
      <c r="Q40" s="39">
        <v>0.86509002069469143</v>
      </c>
      <c r="R40" s="43">
        <v>636050</v>
      </c>
      <c r="S40" s="39">
        <v>0.93734926499489035</v>
      </c>
      <c r="T40" s="37">
        <v>1240</v>
      </c>
      <c r="U40" s="40">
        <v>0.10161290322580645</v>
      </c>
      <c r="V40" s="37">
        <v>24250</v>
      </c>
      <c r="W40" s="40">
        <v>7.8474226804123706E-2</v>
      </c>
    </row>
    <row r="41" spans="1:23" x14ac:dyDescent="0.45">
      <c r="A41" s="41" t="s">
        <v>46</v>
      </c>
      <c r="B41" s="36">
        <v>2046686</v>
      </c>
      <c r="C41" s="36">
        <v>1832353</v>
      </c>
      <c r="D41" s="36">
        <v>918053</v>
      </c>
      <c r="E41" s="37">
        <v>914300</v>
      </c>
      <c r="F41" s="42">
        <v>213434</v>
      </c>
      <c r="G41" s="37">
        <v>107175</v>
      </c>
      <c r="H41" s="37">
        <v>106259</v>
      </c>
      <c r="I41" s="37">
        <v>55</v>
      </c>
      <c r="J41" s="37">
        <v>29</v>
      </c>
      <c r="K41" s="37">
        <v>26</v>
      </c>
      <c r="L41" s="56">
        <v>844</v>
      </c>
      <c r="M41" s="56">
        <v>477</v>
      </c>
      <c r="N41" s="56">
        <v>367</v>
      </c>
      <c r="O41" s="38"/>
      <c r="P41" s="37">
        <v>2026415</v>
      </c>
      <c r="Q41" s="39">
        <v>0.90423383166824167</v>
      </c>
      <c r="R41" s="43">
        <v>221000</v>
      </c>
      <c r="S41" s="39">
        <v>0.96576470588235297</v>
      </c>
      <c r="T41" s="37">
        <v>420</v>
      </c>
      <c r="U41" s="40">
        <v>0.13095238095238096</v>
      </c>
      <c r="V41" s="37">
        <v>7940</v>
      </c>
      <c r="W41" s="40">
        <v>0.10629722921914357</v>
      </c>
    </row>
    <row r="42" spans="1:23" x14ac:dyDescent="0.45">
      <c r="A42" s="41" t="s">
        <v>47</v>
      </c>
      <c r="B42" s="36">
        <v>1097481</v>
      </c>
      <c r="C42" s="36">
        <v>944387</v>
      </c>
      <c r="D42" s="36">
        <v>473417</v>
      </c>
      <c r="E42" s="37">
        <v>470970</v>
      </c>
      <c r="F42" s="42">
        <v>152404</v>
      </c>
      <c r="G42" s="37">
        <v>76418</v>
      </c>
      <c r="H42" s="37">
        <v>75986</v>
      </c>
      <c r="I42" s="37">
        <v>167</v>
      </c>
      <c r="J42" s="37">
        <v>79</v>
      </c>
      <c r="K42" s="37">
        <v>88</v>
      </c>
      <c r="L42" s="56">
        <v>523</v>
      </c>
      <c r="M42" s="56">
        <v>279</v>
      </c>
      <c r="N42" s="56">
        <v>244</v>
      </c>
      <c r="O42" s="38"/>
      <c r="P42" s="37">
        <v>1032425</v>
      </c>
      <c r="Q42" s="39">
        <v>0.91472697774656753</v>
      </c>
      <c r="R42" s="43">
        <v>158750</v>
      </c>
      <c r="S42" s="39">
        <v>0.96002519685039367</v>
      </c>
      <c r="T42" s="37">
        <v>860</v>
      </c>
      <c r="U42" s="40">
        <v>0.19418604651162791</v>
      </c>
      <c r="V42" s="37">
        <v>8000</v>
      </c>
      <c r="W42" s="40">
        <v>6.5375000000000003E-2</v>
      </c>
    </row>
    <row r="43" spans="1:23" x14ac:dyDescent="0.45">
      <c r="A43" s="41" t="s">
        <v>48</v>
      </c>
      <c r="B43" s="36">
        <v>1453219</v>
      </c>
      <c r="C43" s="36">
        <v>1340199</v>
      </c>
      <c r="D43" s="36">
        <v>671778</v>
      </c>
      <c r="E43" s="37">
        <v>668421</v>
      </c>
      <c r="F43" s="42">
        <v>112435</v>
      </c>
      <c r="G43" s="37">
        <v>56325</v>
      </c>
      <c r="H43" s="37">
        <v>56110</v>
      </c>
      <c r="I43" s="37">
        <v>174</v>
      </c>
      <c r="J43" s="37">
        <v>85</v>
      </c>
      <c r="K43" s="37">
        <v>89</v>
      </c>
      <c r="L43" s="56">
        <v>411</v>
      </c>
      <c r="M43" s="56">
        <v>252</v>
      </c>
      <c r="N43" s="56">
        <v>159</v>
      </c>
      <c r="O43" s="38"/>
      <c r="P43" s="37">
        <v>1443650</v>
      </c>
      <c r="Q43" s="39">
        <v>0.92834066428843554</v>
      </c>
      <c r="R43" s="43">
        <v>109550</v>
      </c>
      <c r="S43" s="39">
        <v>1.0263350068461889</v>
      </c>
      <c r="T43" s="37">
        <v>200</v>
      </c>
      <c r="U43" s="40">
        <v>0.87</v>
      </c>
      <c r="V43" s="37">
        <v>3560</v>
      </c>
      <c r="W43" s="40">
        <v>0.11544943820224719</v>
      </c>
    </row>
    <row r="44" spans="1:23" x14ac:dyDescent="0.45">
      <c r="A44" s="41" t="s">
        <v>49</v>
      </c>
      <c r="B44" s="36">
        <v>2068582</v>
      </c>
      <c r="C44" s="36">
        <v>1933989</v>
      </c>
      <c r="D44" s="36">
        <v>969519</v>
      </c>
      <c r="E44" s="37">
        <v>964470</v>
      </c>
      <c r="F44" s="42">
        <v>133122</v>
      </c>
      <c r="G44" s="37">
        <v>66826</v>
      </c>
      <c r="H44" s="37">
        <v>66296</v>
      </c>
      <c r="I44" s="37">
        <v>56</v>
      </c>
      <c r="J44" s="37">
        <v>26</v>
      </c>
      <c r="K44" s="37">
        <v>30</v>
      </c>
      <c r="L44" s="56">
        <v>1415</v>
      </c>
      <c r="M44" s="56">
        <v>778</v>
      </c>
      <c r="N44" s="56">
        <v>637</v>
      </c>
      <c r="O44" s="38"/>
      <c r="P44" s="37">
        <v>2106080</v>
      </c>
      <c r="Q44" s="39">
        <v>0.91828847907012079</v>
      </c>
      <c r="R44" s="43">
        <v>139150</v>
      </c>
      <c r="S44" s="39">
        <v>0.95667984189723321</v>
      </c>
      <c r="T44" s="37">
        <v>100</v>
      </c>
      <c r="U44" s="40">
        <v>0.56000000000000005</v>
      </c>
      <c r="V44" s="37">
        <v>26530</v>
      </c>
      <c r="W44" s="40">
        <v>5.3335846211835659E-2</v>
      </c>
    </row>
    <row r="45" spans="1:23" x14ac:dyDescent="0.45">
      <c r="A45" s="41" t="s">
        <v>50</v>
      </c>
      <c r="B45" s="36">
        <v>1042618</v>
      </c>
      <c r="C45" s="36">
        <v>982466</v>
      </c>
      <c r="D45" s="36">
        <v>493375</v>
      </c>
      <c r="E45" s="37">
        <v>489091</v>
      </c>
      <c r="F45" s="42">
        <v>59253</v>
      </c>
      <c r="G45" s="37">
        <v>29825</v>
      </c>
      <c r="H45" s="37">
        <v>29428</v>
      </c>
      <c r="I45" s="37">
        <v>74</v>
      </c>
      <c r="J45" s="37">
        <v>33</v>
      </c>
      <c r="K45" s="37">
        <v>41</v>
      </c>
      <c r="L45" s="56">
        <v>825</v>
      </c>
      <c r="M45" s="56">
        <v>452</v>
      </c>
      <c r="N45" s="56">
        <v>373</v>
      </c>
      <c r="O45" s="38"/>
      <c r="P45" s="37">
        <v>1058155</v>
      </c>
      <c r="Q45" s="39">
        <v>0.92847078169077313</v>
      </c>
      <c r="R45" s="43">
        <v>63950</v>
      </c>
      <c r="S45" s="39">
        <v>0.92655199374511332</v>
      </c>
      <c r="T45" s="37">
        <v>140</v>
      </c>
      <c r="U45" s="40">
        <v>0.52857142857142858</v>
      </c>
      <c r="V45" s="37">
        <v>13830</v>
      </c>
      <c r="W45" s="40">
        <v>5.9652928416485902E-2</v>
      </c>
    </row>
    <row r="46" spans="1:23" x14ac:dyDescent="0.45">
      <c r="A46" s="41" t="s">
        <v>51</v>
      </c>
      <c r="B46" s="36">
        <v>7698346</v>
      </c>
      <c r="C46" s="36">
        <v>6715284</v>
      </c>
      <c r="D46" s="36">
        <v>3372083</v>
      </c>
      <c r="E46" s="37">
        <v>3343201</v>
      </c>
      <c r="F46" s="42">
        <v>981927</v>
      </c>
      <c r="G46" s="37">
        <v>494568</v>
      </c>
      <c r="H46" s="37">
        <v>487359</v>
      </c>
      <c r="I46" s="37">
        <v>212</v>
      </c>
      <c r="J46" s="37">
        <v>91</v>
      </c>
      <c r="K46" s="37">
        <v>121</v>
      </c>
      <c r="L46" s="56">
        <v>923</v>
      </c>
      <c r="M46" s="56">
        <v>616</v>
      </c>
      <c r="N46" s="56">
        <v>307</v>
      </c>
      <c r="O46" s="38"/>
      <c r="P46" s="37">
        <v>7413040</v>
      </c>
      <c r="Q46" s="39">
        <v>0.90587451302029931</v>
      </c>
      <c r="R46" s="43">
        <v>1070900</v>
      </c>
      <c r="S46" s="39">
        <v>0.91691754598935471</v>
      </c>
      <c r="T46" s="37">
        <v>920</v>
      </c>
      <c r="U46" s="40">
        <v>0.23043478260869565</v>
      </c>
      <c r="V46" s="37">
        <v>5840</v>
      </c>
      <c r="W46" s="40">
        <v>0.15804794520547946</v>
      </c>
    </row>
    <row r="47" spans="1:23" x14ac:dyDescent="0.45">
      <c r="A47" s="41" t="s">
        <v>52</v>
      </c>
      <c r="B47" s="36">
        <v>1197963</v>
      </c>
      <c r="C47" s="36">
        <v>1113809</v>
      </c>
      <c r="D47" s="36">
        <v>558332</v>
      </c>
      <c r="E47" s="37">
        <v>555477</v>
      </c>
      <c r="F47" s="42">
        <v>83817</v>
      </c>
      <c r="G47" s="37">
        <v>42224</v>
      </c>
      <c r="H47" s="37">
        <v>41593</v>
      </c>
      <c r="I47" s="37">
        <v>16</v>
      </c>
      <c r="J47" s="37">
        <v>5</v>
      </c>
      <c r="K47" s="37">
        <v>11</v>
      </c>
      <c r="L47" s="56">
        <v>321</v>
      </c>
      <c r="M47" s="56">
        <v>161</v>
      </c>
      <c r="N47" s="56">
        <v>160</v>
      </c>
      <c r="O47" s="38"/>
      <c r="P47" s="37">
        <v>1269535</v>
      </c>
      <c r="Q47" s="39">
        <v>0.87733619002233099</v>
      </c>
      <c r="R47" s="43">
        <v>77900</v>
      </c>
      <c r="S47" s="39">
        <v>1.0759563543003852</v>
      </c>
      <c r="T47" s="37">
        <v>140</v>
      </c>
      <c r="U47" s="40">
        <v>0.11428571428571428</v>
      </c>
      <c r="V47" s="37">
        <v>1120</v>
      </c>
      <c r="W47" s="40">
        <v>0.28660714285714284</v>
      </c>
    </row>
    <row r="48" spans="1:23" x14ac:dyDescent="0.45">
      <c r="A48" s="41" t="s">
        <v>53</v>
      </c>
      <c r="B48" s="36">
        <v>2045925</v>
      </c>
      <c r="C48" s="36">
        <v>1760278</v>
      </c>
      <c r="D48" s="36">
        <v>883214</v>
      </c>
      <c r="E48" s="37">
        <v>877064</v>
      </c>
      <c r="F48" s="42">
        <v>285178</v>
      </c>
      <c r="G48" s="37">
        <v>142889</v>
      </c>
      <c r="H48" s="37">
        <v>142289</v>
      </c>
      <c r="I48" s="37">
        <v>32</v>
      </c>
      <c r="J48" s="37">
        <v>13</v>
      </c>
      <c r="K48" s="37">
        <v>19</v>
      </c>
      <c r="L48" s="56">
        <v>437</v>
      </c>
      <c r="M48" s="56">
        <v>240</v>
      </c>
      <c r="N48" s="56">
        <v>197</v>
      </c>
      <c r="O48" s="38"/>
      <c r="P48" s="37">
        <v>1998340</v>
      </c>
      <c r="Q48" s="39">
        <v>0.88087012220142713</v>
      </c>
      <c r="R48" s="43">
        <v>298100</v>
      </c>
      <c r="S48" s="39">
        <v>0.95665213015766526</v>
      </c>
      <c r="T48" s="37">
        <v>300</v>
      </c>
      <c r="U48" s="40">
        <v>0.10666666666666667</v>
      </c>
      <c r="V48" s="37">
        <v>4380</v>
      </c>
      <c r="W48" s="40">
        <v>9.9771689497716892E-2</v>
      </c>
    </row>
    <row r="49" spans="1:23" x14ac:dyDescent="0.45">
      <c r="A49" s="41" t="s">
        <v>54</v>
      </c>
      <c r="B49" s="36">
        <v>2684057</v>
      </c>
      <c r="C49" s="36">
        <v>2314280</v>
      </c>
      <c r="D49" s="36">
        <v>1160474</v>
      </c>
      <c r="E49" s="37">
        <v>1153806</v>
      </c>
      <c r="F49" s="42">
        <v>368604</v>
      </c>
      <c r="G49" s="37">
        <v>184938</v>
      </c>
      <c r="H49" s="37">
        <v>183666</v>
      </c>
      <c r="I49" s="37">
        <v>264</v>
      </c>
      <c r="J49" s="37">
        <v>132</v>
      </c>
      <c r="K49" s="37">
        <v>132</v>
      </c>
      <c r="L49" s="56">
        <v>909</v>
      </c>
      <c r="M49" s="56">
        <v>499</v>
      </c>
      <c r="N49" s="56">
        <v>410</v>
      </c>
      <c r="O49" s="38"/>
      <c r="P49" s="37">
        <v>2639545</v>
      </c>
      <c r="Q49" s="39">
        <v>0.87677232250255255</v>
      </c>
      <c r="R49" s="43">
        <v>362900</v>
      </c>
      <c r="S49" s="39">
        <v>1.0157178286029209</v>
      </c>
      <c r="T49" s="37">
        <v>720</v>
      </c>
      <c r="U49" s="40">
        <v>0.36666666666666664</v>
      </c>
      <c r="V49" s="37">
        <v>6150</v>
      </c>
      <c r="W49" s="40">
        <v>0.14780487804878048</v>
      </c>
    </row>
    <row r="50" spans="1:23" x14ac:dyDescent="0.45">
      <c r="A50" s="41" t="s">
        <v>55</v>
      </c>
      <c r="B50" s="36">
        <v>1705783</v>
      </c>
      <c r="C50" s="36">
        <v>1569075</v>
      </c>
      <c r="D50" s="36">
        <v>787435</v>
      </c>
      <c r="E50" s="37">
        <v>781640</v>
      </c>
      <c r="F50" s="42">
        <v>136040</v>
      </c>
      <c r="G50" s="37">
        <v>68244</v>
      </c>
      <c r="H50" s="37">
        <v>67796</v>
      </c>
      <c r="I50" s="37">
        <v>103</v>
      </c>
      <c r="J50" s="37">
        <v>42</v>
      </c>
      <c r="K50" s="37">
        <v>61</v>
      </c>
      <c r="L50" s="56">
        <v>565</v>
      </c>
      <c r="M50" s="56">
        <v>307</v>
      </c>
      <c r="N50" s="56">
        <v>258</v>
      </c>
      <c r="O50" s="38"/>
      <c r="P50" s="37">
        <v>1714805</v>
      </c>
      <c r="Q50" s="39">
        <v>0.91501657622878407</v>
      </c>
      <c r="R50" s="43">
        <v>132800</v>
      </c>
      <c r="S50" s="39">
        <v>1.0243975903614457</v>
      </c>
      <c r="T50" s="37">
        <v>540</v>
      </c>
      <c r="U50" s="40">
        <v>0.19074074074074074</v>
      </c>
      <c r="V50" s="37">
        <v>1650</v>
      </c>
      <c r="W50" s="40">
        <v>0.34242424242424241</v>
      </c>
    </row>
    <row r="51" spans="1:23" x14ac:dyDescent="0.45">
      <c r="A51" s="41" t="s">
        <v>56</v>
      </c>
      <c r="B51" s="36">
        <v>1622401</v>
      </c>
      <c r="C51" s="36">
        <v>1558240</v>
      </c>
      <c r="D51" s="36">
        <v>781979</v>
      </c>
      <c r="E51" s="37">
        <v>776261</v>
      </c>
      <c r="F51" s="42">
        <v>63319</v>
      </c>
      <c r="G51" s="37">
        <v>31770</v>
      </c>
      <c r="H51" s="37">
        <v>31549</v>
      </c>
      <c r="I51" s="37">
        <v>27</v>
      </c>
      <c r="J51" s="37">
        <v>10</v>
      </c>
      <c r="K51" s="37">
        <v>17</v>
      </c>
      <c r="L51" s="56">
        <v>815</v>
      </c>
      <c r="M51" s="56">
        <v>420</v>
      </c>
      <c r="N51" s="56">
        <v>395</v>
      </c>
      <c r="O51" s="38"/>
      <c r="P51" s="37">
        <v>1696005</v>
      </c>
      <c r="Q51" s="39">
        <v>0.91877087626510534</v>
      </c>
      <c r="R51" s="43">
        <v>63900</v>
      </c>
      <c r="S51" s="39">
        <v>0.99090766823161192</v>
      </c>
      <c r="T51" s="37">
        <v>300</v>
      </c>
      <c r="U51" s="40">
        <v>0.09</v>
      </c>
      <c r="V51" s="37">
        <v>4170</v>
      </c>
      <c r="W51" s="40">
        <v>0.19544364508393286</v>
      </c>
    </row>
    <row r="52" spans="1:23" x14ac:dyDescent="0.45">
      <c r="A52" s="41" t="s">
        <v>57</v>
      </c>
      <c r="B52" s="36">
        <v>2428554</v>
      </c>
      <c r="C52" s="36">
        <v>2227566</v>
      </c>
      <c r="D52" s="36">
        <v>1118133</v>
      </c>
      <c r="E52" s="37">
        <v>1109433</v>
      </c>
      <c r="F52" s="42">
        <v>200123</v>
      </c>
      <c r="G52" s="37">
        <v>100490</v>
      </c>
      <c r="H52" s="37">
        <v>99633</v>
      </c>
      <c r="I52" s="37">
        <v>233</v>
      </c>
      <c r="J52" s="37">
        <v>115</v>
      </c>
      <c r="K52" s="37">
        <v>118</v>
      </c>
      <c r="L52" s="56">
        <v>632</v>
      </c>
      <c r="M52" s="56">
        <v>373</v>
      </c>
      <c r="N52" s="56">
        <v>259</v>
      </c>
      <c r="O52" s="38"/>
      <c r="P52" s="37">
        <v>2471760</v>
      </c>
      <c r="Q52" s="39">
        <v>0.90120642780852511</v>
      </c>
      <c r="R52" s="43">
        <v>209750</v>
      </c>
      <c r="S52" s="39">
        <v>0.95410250297973775</v>
      </c>
      <c r="T52" s="37">
        <v>340</v>
      </c>
      <c r="U52" s="40">
        <v>0.68529411764705883</v>
      </c>
      <c r="V52" s="37">
        <v>6710</v>
      </c>
      <c r="W52" s="40">
        <v>9.4187779433681076E-2</v>
      </c>
    </row>
    <row r="53" spans="1:23" x14ac:dyDescent="0.45">
      <c r="A53" s="41" t="s">
        <v>58</v>
      </c>
      <c r="B53" s="36">
        <v>1971747</v>
      </c>
      <c r="C53" s="36">
        <v>1691203</v>
      </c>
      <c r="D53" s="36">
        <v>850093</v>
      </c>
      <c r="E53" s="37">
        <v>841110</v>
      </c>
      <c r="F53" s="42">
        <v>279386</v>
      </c>
      <c r="G53" s="37">
        <v>140464</v>
      </c>
      <c r="H53" s="37">
        <v>138922</v>
      </c>
      <c r="I53" s="37">
        <v>490</v>
      </c>
      <c r="J53" s="37">
        <v>242</v>
      </c>
      <c r="K53" s="37">
        <v>248</v>
      </c>
      <c r="L53" s="56">
        <v>668</v>
      </c>
      <c r="M53" s="56">
        <v>387</v>
      </c>
      <c r="N53" s="56">
        <v>281</v>
      </c>
      <c r="O53" s="38"/>
      <c r="P53" s="37">
        <v>2022115</v>
      </c>
      <c r="Q53" s="39">
        <v>0.83635352094218185</v>
      </c>
      <c r="R53" s="43">
        <v>317700</v>
      </c>
      <c r="S53" s="39">
        <v>0.87940195152659739</v>
      </c>
      <c r="T53" s="37">
        <v>1360</v>
      </c>
      <c r="U53" s="40">
        <v>0.36029411764705882</v>
      </c>
      <c r="V53" s="37">
        <v>9560</v>
      </c>
      <c r="W53" s="40">
        <v>6.9874476987447698E-2</v>
      </c>
    </row>
    <row r="55" spans="1:23" x14ac:dyDescent="0.45">
      <c r="A55" s="130" t="s">
        <v>127</v>
      </c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</row>
    <row r="56" spans="1:23" x14ac:dyDescent="0.45">
      <c r="A56" s="131" t="s">
        <v>156</v>
      </c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3" x14ac:dyDescent="0.45">
      <c r="A57" s="131" t="s">
        <v>128</v>
      </c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3" x14ac:dyDescent="0.45">
      <c r="A58" s="131" t="s">
        <v>129</v>
      </c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3" ht="18" customHeight="1" x14ac:dyDescent="0.45">
      <c r="A59" s="130" t="s">
        <v>130</v>
      </c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</row>
    <row r="60" spans="1:23" x14ac:dyDescent="0.45">
      <c r="A60" s="22" t="s">
        <v>131</v>
      </c>
    </row>
    <row r="61" spans="1:23" x14ac:dyDescent="0.45">
      <c r="A61" s="22" t="s">
        <v>132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45" t="s">
        <v>134</v>
      </c>
    </row>
    <row r="3" spans="1:6" ht="36" x14ac:dyDescent="0.45">
      <c r="A3" s="41" t="s">
        <v>2</v>
      </c>
      <c r="B3" s="35" t="s">
        <v>135</v>
      </c>
      <c r="C3" s="46" t="s">
        <v>91</v>
      </c>
      <c r="D3" s="46" t="s">
        <v>92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DIGI-808455956-4172823</_dlc_DocId>
    <_dlc_DocIdUrl xmlns="89559dea-130d-4237-8e78-1ce7f44b9a24">
      <Url>https://digitalgojp.sharepoint.com/sites/digi_portal/_layouts/15/DocIdRedir.aspx?ID=DIGI-808455956-4172823</Url>
      <Description>DIGI-808455956-4172823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2022-09-29T04:10:36Z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e6aa2f16-4ec8-4bd7-87c2-0e4611be067f</vt:lpwstr>
  </property>
  <property fmtid="{D5CDD505-2E9C-101B-9397-08002B2CF9AE}" pid="4" name="MediaServiceImageTags">
    <vt:lpwstr/>
  </property>
</Properties>
</file>