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456" yWindow="5676" windowWidth="34560" windowHeight="1875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<sst xmlns="http://schemas.openxmlformats.org/spreadsheetml/2006/main" count="365" uniqueCount="160">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</sst>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sqref="A1:I1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44811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150</v>
      </c>
      <c r="G5" s="92"/>
      <c r="H5" s="93">
        <v>44810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81734807</v>
      </c>
      <c r="D10" s="21">
        <f>SUM(D11:D57)</f>
        <v>3972</v>
      </c>
      <c r="E10" s="11">
        <f>(C10-D10)/$B10</f>
        <v>0.64907617264284101</v>
      </c>
      <c r="F10" s="21">
        <f>SUM(F11:F57)</f>
        <v>251056</v>
      </c>
      <c r="G10" s="11">
        <f>F10/$B10</f>
        <v>1.9937942344406623E-3</v>
      </c>
      <c r="H10" s="21">
        <f>SUM(H11:H57)</f>
        <v>35056</v>
      </c>
      <c r="I10" s="11">
        <f>H10/$B10</f>
        <v>2.7840183338598501E-4</v>
      </c>
    </row>
    <row r="11" spans="1:9" x14ac:dyDescent="0.45">
      <c r="A11" s="12" t="s">
        <v>12</v>
      </c>
      <c r="B11" s="20">
        <v>5181747</v>
      </c>
      <c r="C11" s="21">
        <v>3484453</v>
      </c>
      <c r="D11" s="21">
        <v>68</v>
      </c>
      <c r="E11" s="11">
        <f t="shared" ref="E11:E57" si="0">(C11-D11)/$B11</f>
        <v>0.67243441256394798</v>
      </c>
      <c r="F11" s="21">
        <v>9651</v>
      </c>
      <c r="G11" s="11">
        <f t="shared" ref="G11:G57" si="1">F11/$B11</f>
        <v>1.8624992690689066E-3</v>
      </c>
      <c r="H11" s="21">
        <v>1904</v>
      </c>
      <c r="I11" s="11">
        <f t="shared" ref="I11:I57" si="2">H11/$B11</f>
        <v>3.6744364400654835E-4</v>
      </c>
    </row>
    <row r="12" spans="1:9" x14ac:dyDescent="0.45">
      <c r="A12" s="12" t="s">
        <v>13</v>
      </c>
      <c r="B12" s="20">
        <v>1242614</v>
      </c>
      <c r="C12" s="21">
        <v>894054</v>
      </c>
      <c r="D12" s="21">
        <v>39</v>
      </c>
      <c r="E12" s="11">
        <f t="shared" si="0"/>
        <v>0.71946316394310705</v>
      </c>
      <c r="F12" s="21">
        <v>2328</v>
      </c>
      <c r="G12" s="11">
        <f t="shared" si="1"/>
        <v>1.8734699592954851E-3</v>
      </c>
      <c r="H12" s="21">
        <v>365</v>
      </c>
      <c r="I12" s="11">
        <f t="shared" si="2"/>
        <v>2.9373562506136258E-4</v>
      </c>
    </row>
    <row r="13" spans="1:9" x14ac:dyDescent="0.45">
      <c r="A13" s="12" t="s">
        <v>14</v>
      </c>
      <c r="B13" s="20">
        <v>1206138</v>
      </c>
      <c r="C13" s="21">
        <v>881830</v>
      </c>
      <c r="D13" s="21">
        <v>58</v>
      </c>
      <c r="E13" s="11">
        <f t="shared" si="0"/>
        <v>0.73107057401391884</v>
      </c>
      <c r="F13" s="21">
        <v>3158</v>
      </c>
      <c r="G13" s="11">
        <f t="shared" si="1"/>
        <v>2.6182741941635202E-3</v>
      </c>
      <c r="H13" s="21">
        <v>749</v>
      </c>
      <c r="I13" s="11">
        <f t="shared" si="2"/>
        <v>6.2099030127564178E-4</v>
      </c>
    </row>
    <row r="14" spans="1:9" x14ac:dyDescent="0.45">
      <c r="A14" s="12" t="s">
        <v>15</v>
      </c>
      <c r="B14" s="20">
        <v>2268244</v>
      </c>
      <c r="C14" s="21">
        <v>1543491</v>
      </c>
      <c r="D14" s="21">
        <v>30</v>
      </c>
      <c r="E14" s="11">
        <f t="shared" si="0"/>
        <v>0.6804651527789779</v>
      </c>
      <c r="F14" s="21">
        <v>5175</v>
      </c>
      <c r="G14" s="11">
        <f t="shared" si="1"/>
        <v>2.2815005793027556E-3</v>
      </c>
      <c r="H14" s="21">
        <v>1051</v>
      </c>
      <c r="I14" s="11">
        <f t="shared" si="2"/>
        <v>4.6335403069511038E-4</v>
      </c>
    </row>
    <row r="15" spans="1:9" x14ac:dyDescent="0.45">
      <c r="A15" s="12" t="s">
        <v>16</v>
      </c>
      <c r="B15" s="20">
        <v>956417</v>
      </c>
      <c r="C15" s="21">
        <v>728918</v>
      </c>
      <c r="D15" s="21">
        <v>5</v>
      </c>
      <c r="E15" s="11">
        <f t="shared" si="0"/>
        <v>0.76212886220132015</v>
      </c>
      <c r="F15" s="21">
        <v>1646</v>
      </c>
      <c r="G15" s="11">
        <f t="shared" si="1"/>
        <v>1.7210066320443908E-3</v>
      </c>
      <c r="H15" s="21">
        <v>329</v>
      </c>
      <c r="I15" s="11">
        <f t="shared" si="2"/>
        <v>3.4399221260182535E-4</v>
      </c>
    </row>
    <row r="16" spans="1:9" x14ac:dyDescent="0.45">
      <c r="A16" s="12" t="s">
        <v>17</v>
      </c>
      <c r="B16" s="20">
        <v>1056157</v>
      </c>
      <c r="C16" s="21">
        <v>779009</v>
      </c>
      <c r="D16" s="21">
        <v>38</v>
      </c>
      <c r="E16" s="11">
        <f t="shared" si="0"/>
        <v>0.73755227679218149</v>
      </c>
      <c r="F16" s="21">
        <v>2402</v>
      </c>
      <c r="G16" s="11">
        <f t="shared" si="1"/>
        <v>2.2742830848065201E-3</v>
      </c>
      <c r="H16" s="21">
        <v>587</v>
      </c>
      <c r="I16" s="11">
        <f t="shared" si="2"/>
        <v>5.5578858067503224E-4</v>
      </c>
    </row>
    <row r="17" spans="1:9" x14ac:dyDescent="0.45">
      <c r="A17" s="12" t="s">
        <v>18</v>
      </c>
      <c r="B17" s="20">
        <v>1840525</v>
      </c>
      <c r="C17" s="21">
        <v>1321937</v>
      </c>
      <c r="D17" s="21">
        <v>82</v>
      </c>
      <c r="E17" s="11">
        <f t="shared" si="0"/>
        <v>0.71819453688485624</v>
      </c>
      <c r="F17" s="21">
        <v>3256</v>
      </c>
      <c r="G17" s="11">
        <f t="shared" si="1"/>
        <v>1.76906045829315E-3</v>
      </c>
      <c r="H17" s="21">
        <v>414</v>
      </c>
      <c r="I17" s="11">
        <f t="shared" si="2"/>
        <v>2.249358199426794E-4</v>
      </c>
    </row>
    <row r="18" spans="1:9" x14ac:dyDescent="0.45">
      <c r="A18" s="12" t="s">
        <v>19</v>
      </c>
      <c r="B18" s="20">
        <v>2890374</v>
      </c>
      <c r="C18" s="21">
        <v>1996051</v>
      </c>
      <c r="D18" s="21">
        <v>46</v>
      </c>
      <c r="E18" s="11">
        <f t="shared" si="0"/>
        <v>0.69056980169348325</v>
      </c>
      <c r="F18" s="21">
        <v>5548</v>
      </c>
      <c r="G18" s="11">
        <f t="shared" si="1"/>
        <v>1.9194747807723153E-3</v>
      </c>
      <c r="H18" s="21">
        <v>789</v>
      </c>
      <c r="I18" s="11">
        <f t="shared" si="2"/>
        <v>2.7297505443932171E-4</v>
      </c>
    </row>
    <row r="19" spans="1:9" x14ac:dyDescent="0.45">
      <c r="A19" s="12" t="s">
        <v>20</v>
      </c>
      <c r="B19" s="20">
        <v>1942493</v>
      </c>
      <c r="C19" s="21">
        <v>1330220</v>
      </c>
      <c r="D19" s="21">
        <v>39</v>
      </c>
      <c r="E19" s="11">
        <f t="shared" si="0"/>
        <v>0.68478033125473292</v>
      </c>
      <c r="F19" s="21">
        <v>4547</v>
      </c>
      <c r="G19" s="11">
        <f t="shared" si="1"/>
        <v>2.3408063761362332E-3</v>
      </c>
      <c r="H19" s="21">
        <v>372</v>
      </c>
      <c r="I19" s="11">
        <f t="shared" si="2"/>
        <v>1.9150648161923877E-4</v>
      </c>
    </row>
    <row r="20" spans="1:9" x14ac:dyDescent="0.45">
      <c r="A20" s="12" t="s">
        <v>21</v>
      </c>
      <c r="B20" s="20">
        <v>1943567</v>
      </c>
      <c r="C20" s="21">
        <v>1301242</v>
      </c>
      <c r="D20" s="21">
        <v>46</v>
      </c>
      <c r="E20" s="11">
        <f t="shared" si="0"/>
        <v>0.66948862581017277</v>
      </c>
      <c r="F20" s="21">
        <v>3613</v>
      </c>
      <c r="G20" s="11">
        <f t="shared" si="1"/>
        <v>1.8589531516021831E-3</v>
      </c>
      <c r="H20" s="21">
        <v>418</v>
      </c>
      <c r="I20" s="11">
        <f t="shared" si="2"/>
        <v>2.1506847975912331E-4</v>
      </c>
    </row>
    <row r="21" spans="1:9" x14ac:dyDescent="0.45">
      <c r="A21" s="12" t="s">
        <v>22</v>
      </c>
      <c r="B21" s="20">
        <v>7385810</v>
      </c>
      <c r="C21" s="21">
        <v>4837543</v>
      </c>
      <c r="D21" s="21">
        <v>130</v>
      </c>
      <c r="E21" s="11">
        <f t="shared" si="0"/>
        <v>0.65496039026186703</v>
      </c>
      <c r="F21" s="21">
        <v>17483</v>
      </c>
      <c r="G21" s="11">
        <f t="shared" si="1"/>
        <v>2.3671066545172433E-3</v>
      </c>
      <c r="H21" s="21">
        <v>2233</v>
      </c>
      <c r="I21" s="11">
        <f t="shared" si="2"/>
        <v>3.0233650743791135E-4</v>
      </c>
    </row>
    <row r="22" spans="1:9" x14ac:dyDescent="0.45">
      <c r="A22" s="12" t="s">
        <v>23</v>
      </c>
      <c r="B22" s="20">
        <v>6310821</v>
      </c>
      <c r="C22" s="21">
        <v>4208884</v>
      </c>
      <c r="D22" s="21">
        <v>216</v>
      </c>
      <c r="E22" s="11">
        <f t="shared" si="0"/>
        <v>0.66689706458161302</v>
      </c>
      <c r="F22" s="21">
        <v>14404</v>
      </c>
      <c r="G22" s="11">
        <f t="shared" si="1"/>
        <v>2.2824288630591805E-3</v>
      </c>
      <c r="H22" s="21">
        <v>2152</v>
      </c>
      <c r="I22" s="11">
        <f t="shared" si="2"/>
        <v>3.4100159075974425E-4</v>
      </c>
    </row>
    <row r="23" spans="1:9" x14ac:dyDescent="0.45">
      <c r="A23" s="12" t="s">
        <v>24</v>
      </c>
      <c r="B23" s="20">
        <v>13794837</v>
      </c>
      <c r="C23" s="21">
        <v>8757050</v>
      </c>
      <c r="D23" s="21">
        <v>565</v>
      </c>
      <c r="E23" s="11">
        <f t="shared" si="0"/>
        <v>0.63476538359967571</v>
      </c>
      <c r="F23" s="21">
        <v>24913</v>
      </c>
      <c r="G23" s="11">
        <f t="shared" si="1"/>
        <v>1.8059655217383141E-3</v>
      </c>
      <c r="H23" s="21">
        <v>3610</v>
      </c>
      <c r="I23" s="11">
        <f t="shared" si="2"/>
        <v>2.6169210988139982E-4</v>
      </c>
    </row>
    <row r="24" spans="1:9" x14ac:dyDescent="0.45">
      <c r="A24" s="12" t="s">
        <v>25</v>
      </c>
      <c r="B24" s="20">
        <v>9215144</v>
      </c>
      <c r="C24" s="21">
        <v>5963302</v>
      </c>
      <c r="D24" s="21">
        <v>277</v>
      </c>
      <c r="E24" s="11">
        <f t="shared" si="0"/>
        <v>0.64708972534775366</v>
      </c>
      <c r="F24" s="21">
        <v>18971</v>
      </c>
      <c r="G24" s="11">
        <f t="shared" si="1"/>
        <v>2.0586764569278568E-3</v>
      </c>
      <c r="H24" s="21">
        <v>2727</v>
      </c>
      <c r="I24" s="11">
        <f t="shared" si="2"/>
        <v>2.9592592367520246E-4</v>
      </c>
    </row>
    <row r="25" spans="1:9" x14ac:dyDescent="0.45">
      <c r="A25" s="12" t="s">
        <v>26</v>
      </c>
      <c r="B25" s="20">
        <v>2188274</v>
      </c>
      <c r="C25" s="21">
        <v>1600845</v>
      </c>
      <c r="D25" s="21">
        <v>4</v>
      </c>
      <c r="E25" s="11">
        <f t="shared" si="0"/>
        <v>0.73155418379965209</v>
      </c>
      <c r="F25" s="21">
        <v>2972</v>
      </c>
      <c r="G25" s="11">
        <f t="shared" si="1"/>
        <v>1.3581480198549176E-3</v>
      </c>
      <c r="H25" s="21">
        <v>443</v>
      </c>
      <c r="I25" s="11">
        <f t="shared" si="2"/>
        <v>2.0244265571861658E-4</v>
      </c>
    </row>
    <row r="26" spans="1:9" x14ac:dyDescent="0.45">
      <c r="A26" s="12" t="s">
        <v>27</v>
      </c>
      <c r="B26" s="20">
        <v>1037280</v>
      </c>
      <c r="C26" s="21">
        <v>720010</v>
      </c>
      <c r="D26" s="21">
        <v>10</v>
      </c>
      <c r="E26" s="11">
        <f t="shared" si="0"/>
        <v>0.69412309116149928</v>
      </c>
      <c r="F26" s="21">
        <v>1675</v>
      </c>
      <c r="G26" s="11">
        <f t="shared" si="1"/>
        <v>1.6148002467993212E-3</v>
      </c>
      <c r="H26" s="21">
        <v>238</v>
      </c>
      <c r="I26" s="11">
        <f t="shared" si="2"/>
        <v>2.2944624402282895E-4</v>
      </c>
    </row>
    <row r="27" spans="1:9" x14ac:dyDescent="0.45">
      <c r="A27" s="12" t="s">
        <v>28</v>
      </c>
      <c r="B27" s="20">
        <v>1124501</v>
      </c>
      <c r="C27" s="21">
        <v>741757</v>
      </c>
      <c r="D27" s="21">
        <v>53</v>
      </c>
      <c r="E27" s="11">
        <f t="shared" si="0"/>
        <v>0.65958500703867762</v>
      </c>
      <c r="F27" s="21">
        <v>2588</v>
      </c>
      <c r="G27" s="11">
        <f t="shared" si="1"/>
        <v>2.3014652721518257E-3</v>
      </c>
      <c r="H27" s="21">
        <v>245</v>
      </c>
      <c r="I27" s="11">
        <f t="shared" si="2"/>
        <v>2.1787441718593403E-4</v>
      </c>
    </row>
    <row r="28" spans="1:9" x14ac:dyDescent="0.45">
      <c r="A28" s="12" t="s">
        <v>29</v>
      </c>
      <c r="B28" s="20">
        <v>767548</v>
      </c>
      <c r="C28" s="21">
        <v>518053</v>
      </c>
      <c r="D28" s="21">
        <v>37</v>
      </c>
      <c r="E28" s="11">
        <f t="shared" si="0"/>
        <v>0.67489720512593354</v>
      </c>
      <c r="F28" s="21">
        <v>1117</v>
      </c>
      <c r="G28" s="11">
        <f t="shared" si="1"/>
        <v>1.4552835783560117E-3</v>
      </c>
      <c r="H28" s="21">
        <v>89</v>
      </c>
      <c r="I28" s="11">
        <f t="shared" si="2"/>
        <v>1.1595366022711283E-4</v>
      </c>
    </row>
    <row r="29" spans="1:9" x14ac:dyDescent="0.45">
      <c r="A29" s="12" t="s">
        <v>30</v>
      </c>
      <c r="B29" s="20">
        <v>816231</v>
      </c>
      <c r="C29" s="21">
        <v>545523</v>
      </c>
      <c r="D29" s="21">
        <v>6</v>
      </c>
      <c r="E29" s="11">
        <f t="shared" si="0"/>
        <v>0.66833653708325214</v>
      </c>
      <c r="F29" s="21">
        <v>1125</v>
      </c>
      <c r="G29" s="11">
        <f t="shared" si="1"/>
        <v>1.3782862939535499E-3</v>
      </c>
      <c r="H29" s="21">
        <v>355</v>
      </c>
      <c r="I29" s="11">
        <f t="shared" si="2"/>
        <v>4.3492589720312019E-4</v>
      </c>
    </row>
    <row r="30" spans="1:9" x14ac:dyDescent="0.45">
      <c r="A30" s="12" t="s">
        <v>31</v>
      </c>
      <c r="B30" s="20">
        <v>2056494</v>
      </c>
      <c r="C30" s="21">
        <v>1435486</v>
      </c>
      <c r="D30" s="21">
        <v>18</v>
      </c>
      <c r="E30" s="11">
        <f t="shared" si="0"/>
        <v>0.69801711067476979</v>
      </c>
      <c r="F30" s="21">
        <v>4660</v>
      </c>
      <c r="G30" s="11">
        <f t="shared" si="1"/>
        <v>2.2659925095818417E-3</v>
      </c>
      <c r="H30" s="21">
        <v>466</v>
      </c>
      <c r="I30" s="11">
        <f t="shared" si="2"/>
        <v>2.2659925095818418E-4</v>
      </c>
    </row>
    <row r="31" spans="1:9" x14ac:dyDescent="0.45">
      <c r="A31" s="12" t="s">
        <v>32</v>
      </c>
      <c r="B31" s="20">
        <v>1996605</v>
      </c>
      <c r="C31" s="21">
        <v>1347252</v>
      </c>
      <c r="D31" s="21">
        <v>45</v>
      </c>
      <c r="E31" s="11">
        <f t="shared" si="0"/>
        <v>0.67474888623438289</v>
      </c>
      <c r="F31" s="21">
        <v>3358</v>
      </c>
      <c r="G31" s="11">
        <f t="shared" si="1"/>
        <v>1.6818549487755464E-3</v>
      </c>
      <c r="H31" s="21">
        <v>491</v>
      </c>
      <c r="I31" s="11">
        <f t="shared" si="2"/>
        <v>2.4591744486265437E-4</v>
      </c>
    </row>
    <row r="32" spans="1:9" x14ac:dyDescent="0.45">
      <c r="A32" s="12" t="s">
        <v>33</v>
      </c>
      <c r="B32" s="20">
        <v>3658300</v>
      </c>
      <c r="C32" s="21">
        <v>2460762</v>
      </c>
      <c r="D32" s="21">
        <v>51</v>
      </c>
      <c r="E32" s="11">
        <f t="shared" si="0"/>
        <v>0.67263783724680859</v>
      </c>
      <c r="F32" s="21">
        <v>8313</v>
      </c>
      <c r="G32" s="11">
        <f t="shared" si="1"/>
        <v>2.2723669463958671E-3</v>
      </c>
      <c r="H32" s="21">
        <v>847</v>
      </c>
      <c r="I32" s="11">
        <f t="shared" si="2"/>
        <v>2.315283054970888E-4</v>
      </c>
    </row>
    <row r="33" spans="1:9" x14ac:dyDescent="0.45">
      <c r="A33" s="12" t="s">
        <v>34</v>
      </c>
      <c r="B33" s="20">
        <v>7528445</v>
      </c>
      <c r="C33" s="21">
        <v>4634356</v>
      </c>
      <c r="D33" s="21">
        <v>231</v>
      </c>
      <c r="E33" s="11">
        <f t="shared" si="0"/>
        <v>0.6155487620617538</v>
      </c>
      <c r="F33" s="21">
        <v>13683</v>
      </c>
      <c r="G33" s="11">
        <f t="shared" si="1"/>
        <v>1.817506802533591E-3</v>
      </c>
      <c r="H33" s="21">
        <v>1417</v>
      </c>
      <c r="I33" s="11">
        <f t="shared" si="2"/>
        <v>1.8821947958708605E-4</v>
      </c>
    </row>
    <row r="34" spans="1:9" x14ac:dyDescent="0.45">
      <c r="A34" s="12" t="s">
        <v>35</v>
      </c>
      <c r="B34" s="20">
        <v>1784880</v>
      </c>
      <c r="C34" s="21">
        <v>1168425</v>
      </c>
      <c r="D34" s="21">
        <v>44</v>
      </c>
      <c r="E34" s="11">
        <f t="shared" si="0"/>
        <v>0.65459918874097978</v>
      </c>
      <c r="F34" s="21">
        <v>3844</v>
      </c>
      <c r="G34" s="11">
        <f t="shared" si="1"/>
        <v>2.1536461834969298E-3</v>
      </c>
      <c r="H34" s="21">
        <v>586</v>
      </c>
      <c r="I34" s="11">
        <f t="shared" si="2"/>
        <v>3.2831338801488053E-4</v>
      </c>
    </row>
    <row r="35" spans="1:9" x14ac:dyDescent="0.45">
      <c r="A35" s="12" t="s">
        <v>36</v>
      </c>
      <c r="B35" s="20">
        <v>1415176</v>
      </c>
      <c r="C35" s="21">
        <v>898372</v>
      </c>
      <c r="D35" s="21">
        <v>14</v>
      </c>
      <c r="E35" s="11">
        <f t="shared" si="0"/>
        <v>0.63480302096700336</v>
      </c>
      <c r="F35" s="21">
        <v>2950</v>
      </c>
      <c r="G35" s="11">
        <f t="shared" si="1"/>
        <v>2.0845463744438852E-3</v>
      </c>
      <c r="H35" s="21">
        <v>333</v>
      </c>
      <c r="I35" s="11">
        <f t="shared" si="2"/>
        <v>2.3530642125078435E-4</v>
      </c>
    </row>
    <row r="36" spans="1:9" x14ac:dyDescent="0.45">
      <c r="A36" s="12" t="s">
        <v>37</v>
      </c>
      <c r="B36" s="20">
        <v>2511426</v>
      </c>
      <c r="C36" s="21">
        <v>1554588</v>
      </c>
      <c r="D36" s="21">
        <v>76</v>
      </c>
      <c r="E36" s="11">
        <f t="shared" si="0"/>
        <v>0.6189758328535262</v>
      </c>
      <c r="F36" s="21">
        <v>5620</v>
      </c>
      <c r="G36" s="11">
        <f t="shared" si="1"/>
        <v>2.2377724846362186E-3</v>
      </c>
      <c r="H36" s="21">
        <v>1013</v>
      </c>
      <c r="I36" s="11">
        <f t="shared" si="2"/>
        <v>4.0335649945489135E-4</v>
      </c>
    </row>
    <row r="37" spans="1:9" x14ac:dyDescent="0.45">
      <c r="A37" s="12" t="s">
        <v>38</v>
      </c>
      <c r="B37" s="20">
        <v>8800726</v>
      </c>
      <c r="C37" s="21">
        <v>5135526</v>
      </c>
      <c r="D37" s="21">
        <v>443</v>
      </c>
      <c r="E37" s="11">
        <f t="shared" si="0"/>
        <v>0.58348402165912217</v>
      </c>
      <c r="F37" s="21">
        <v>19726</v>
      </c>
      <c r="G37" s="11">
        <f t="shared" si="1"/>
        <v>2.2414059930964784E-3</v>
      </c>
      <c r="H37" s="21">
        <v>3244</v>
      </c>
      <c r="I37" s="11">
        <f t="shared" si="2"/>
        <v>3.6860595364518792E-4</v>
      </c>
    </row>
    <row r="38" spans="1:9" x14ac:dyDescent="0.45">
      <c r="A38" s="12" t="s">
        <v>39</v>
      </c>
      <c r="B38" s="20">
        <v>5488603</v>
      </c>
      <c r="C38" s="21">
        <v>3407730</v>
      </c>
      <c r="D38" s="21">
        <v>84</v>
      </c>
      <c r="E38" s="11">
        <f t="shared" si="0"/>
        <v>0.62085853176117856</v>
      </c>
      <c r="F38" s="21">
        <v>10749</v>
      </c>
      <c r="G38" s="11">
        <f t="shared" si="1"/>
        <v>1.9584218424979908E-3</v>
      </c>
      <c r="H38" s="21">
        <v>1178</v>
      </c>
      <c r="I38" s="11">
        <f t="shared" si="2"/>
        <v>2.1462656344428628E-4</v>
      </c>
    </row>
    <row r="39" spans="1:9" x14ac:dyDescent="0.45">
      <c r="A39" s="12" t="s">
        <v>40</v>
      </c>
      <c r="B39" s="20">
        <v>1335166</v>
      </c>
      <c r="C39" s="21">
        <v>860916</v>
      </c>
      <c r="D39" s="21">
        <v>42</v>
      </c>
      <c r="E39" s="11">
        <f t="shared" si="0"/>
        <v>0.64476926464574447</v>
      </c>
      <c r="F39" s="21">
        <v>2730</v>
      </c>
      <c r="G39" s="11">
        <f t="shared" si="1"/>
        <v>2.0446895741802894E-3</v>
      </c>
      <c r="H39" s="21">
        <v>295</v>
      </c>
      <c r="I39" s="11">
        <f t="shared" si="2"/>
        <v>2.2094630929787008E-4</v>
      </c>
    </row>
    <row r="40" spans="1:9" x14ac:dyDescent="0.45">
      <c r="A40" s="12" t="s">
        <v>41</v>
      </c>
      <c r="B40" s="20">
        <v>934751</v>
      </c>
      <c r="C40" s="21">
        <v>603981</v>
      </c>
      <c r="D40" s="21">
        <v>15</v>
      </c>
      <c r="E40" s="11">
        <f t="shared" si="0"/>
        <v>0.64612501083176166</v>
      </c>
      <c r="F40" s="21">
        <v>1995</v>
      </c>
      <c r="G40" s="11">
        <f t="shared" si="1"/>
        <v>2.1342582142196156E-3</v>
      </c>
      <c r="H40" s="21">
        <v>270</v>
      </c>
      <c r="I40" s="11">
        <f t="shared" si="2"/>
        <v>2.8884697636054948E-4</v>
      </c>
    </row>
    <row r="41" spans="1:9" x14ac:dyDescent="0.45">
      <c r="A41" s="12" t="s">
        <v>42</v>
      </c>
      <c r="B41" s="20">
        <v>551609</v>
      </c>
      <c r="C41" s="21">
        <v>355620</v>
      </c>
      <c r="D41" s="21">
        <v>0</v>
      </c>
      <c r="E41" s="11">
        <f t="shared" si="0"/>
        <v>0.64469578995266574</v>
      </c>
      <c r="F41" s="21">
        <v>792</v>
      </c>
      <c r="G41" s="11">
        <f t="shared" si="1"/>
        <v>1.4357996334360026E-3</v>
      </c>
      <c r="H41" s="21">
        <v>87</v>
      </c>
      <c r="I41" s="11">
        <f t="shared" si="2"/>
        <v>1.5772041427895484E-4</v>
      </c>
    </row>
    <row r="42" spans="1:9" x14ac:dyDescent="0.45">
      <c r="A42" s="12" t="s">
        <v>43</v>
      </c>
      <c r="B42" s="20">
        <v>666176</v>
      </c>
      <c r="C42" s="21">
        <v>457723</v>
      </c>
      <c r="D42" s="21">
        <v>11</v>
      </c>
      <c r="E42" s="11">
        <f t="shared" si="0"/>
        <v>0.68707368623306753</v>
      </c>
      <c r="F42" s="21">
        <v>1172</v>
      </c>
      <c r="G42" s="11">
        <f t="shared" si="1"/>
        <v>1.7592948410029782E-3</v>
      </c>
      <c r="H42" s="21">
        <v>102</v>
      </c>
      <c r="I42" s="11">
        <f t="shared" si="2"/>
        <v>1.5311269094053223E-4</v>
      </c>
    </row>
    <row r="43" spans="1:9" x14ac:dyDescent="0.45">
      <c r="A43" s="12" t="s">
        <v>44</v>
      </c>
      <c r="B43" s="20">
        <v>1879187</v>
      </c>
      <c r="C43" s="21">
        <v>1206189</v>
      </c>
      <c r="D43" s="21">
        <v>33</v>
      </c>
      <c r="E43" s="11">
        <f t="shared" si="0"/>
        <v>0.64184990636908412</v>
      </c>
      <c r="F43" s="21">
        <v>4631</v>
      </c>
      <c r="G43" s="11">
        <f t="shared" si="1"/>
        <v>2.4643635785049599E-3</v>
      </c>
      <c r="H43" s="21">
        <v>704</v>
      </c>
      <c r="I43" s="11">
        <f t="shared" si="2"/>
        <v>3.7463009269434068E-4</v>
      </c>
    </row>
    <row r="44" spans="1:9" x14ac:dyDescent="0.45">
      <c r="A44" s="12" t="s">
        <v>45</v>
      </c>
      <c r="B44" s="20">
        <v>2788648</v>
      </c>
      <c r="C44" s="21">
        <v>1749002</v>
      </c>
      <c r="D44" s="21">
        <v>26</v>
      </c>
      <c r="E44" s="11">
        <f t="shared" si="0"/>
        <v>0.62717704063044166</v>
      </c>
      <c r="F44" s="21">
        <v>4728</v>
      </c>
      <c r="G44" s="11">
        <f t="shared" si="1"/>
        <v>1.6954452480198289E-3</v>
      </c>
      <c r="H44" s="21">
        <v>617</v>
      </c>
      <c r="I44" s="11">
        <f t="shared" si="2"/>
        <v>2.2125417047974503E-4</v>
      </c>
    </row>
    <row r="45" spans="1:9" x14ac:dyDescent="0.45">
      <c r="A45" s="12" t="s">
        <v>46</v>
      </c>
      <c r="B45" s="20">
        <v>1340431</v>
      </c>
      <c r="C45" s="21">
        <v>919208</v>
      </c>
      <c r="D45" s="21">
        <v>52</v>
      </c>
      <c r="E45" s="11">
        <f t="shared" si="0"/>
        <v>0.68571675826655754</v>
      </c>
      <c r="F45" s="21">
        <v>2222</v>
      </c>
      <c r="G45" s="11">
        <f t="shared" si="1"/>
        <v>1.6576757774178603E-3</v>
      </c>
      <c r="H45" s="21">
        <v>214</v>
      </c>
      <c r="I45" s="11">
        <f t="shared" si="2"/>
        <v>1.5965014237957791E-4</v>
      </c>
    </row>
    <row r="46" spans="1:9" x14ac:dyDescent="0.45">
      <c r="A46" s="12" t="s">
        <v>47</v>
      </c>
      <c r="B46" s="20">
        <v>726558</v>
      </c>
      <c r="C46" s="21">
        <v>484849</v>
      </c>
      <c r="D46" s="21">
        <v>4</v>
      </c>
      <c r="E46" s="11">
        <f t="shared" si="0"/>
        <v>0.66731768145144643</v>
      </c>
      <c r="F46" s="21">
        <v>1172</v>
      </c>
      <c r="G46" s="11">
        <f t="shared" si="1"/>
        <v>1.6130852595388117E-3</v>
      </c>
      <c r="H46" s="21">
        <v>213</v>
      </c>
      <c r="I46" s="11">
        <f t="shared" si="2"/>
        <v>2.9316310604246321E-4</v>
      </c>
    </row>
    <row r="47" spans="1:9" x14ac:dyDescent="0.45">
      <c r="A47" s="12" t="s">
        <v>48</v>
      </c>
      <c r="B47" s="20">
        <v>964857</v>
      </c>
      <c r="C47" s="21">
        <v>620946</v>
      </c>
      <c r="D47" s="21">
        <v>12</v>
      </c>
      <c r="E47" s="11">
        <f t="shared" si="0"/>
        <v>0.64355028776284984</v>
      </c>
      <c r="F47" s="21">
        <v>1981</v>
      </c>
      <c r="G47" s="11">
        <f t="shared" si="1"/>
        <v>2.0531539906949942E-3</v>
      </c>
      <c r="H47" s="21">
        <v>252</v>
      </c>
      <c r="I47" s="11">
        <f t="shared" si="2"/>
        <v>2.6117859952303813E-4</v>
      </c>
    </row>
    <row r="48" spans="1:9" x14ac:dyDescent="0.45">
      <c r="A48" s="12" t="s">
        <v>49</v>
      </c>
      <c r="B48" s="20">
        <v>1341487</v>
      </c>
      <c r="C48" s="21">
        <v>897643</v>
      </c>
      <c r="D48" s="21">
        <v>39</v>
      </c>
      <c r="E48" s="11">
        <f t="shared" si="0"/>
        <v>0.66911121762641013</v>
      </c>
      <c r="F48" s="21">
        <v>2206</v>
      </c>
      <c r="G48" s="11">
        <f t="shared" si="1"/>
        <v>1.6444438149605623E-3</v>
      </c>
      <c r="H48" s="21">
        <v>200</v>
      </c>
      <c r="I48" s="11">
        <f t="shared" si="2"/>
        <v>1.4908828784773913E-4</v>
      </c>
    </row>
    <row r="49" spans="1:9" x14ac:dyDescent="0.45">
      <c r="A49" s="12" t="s">
        <v>50</v>
      </c>
      <c r="B49" s="20">
        <v>692927</v>
      </c>
      <c r="C49" s="21">
        <v>446825</v>
      </c>
      <c r="D49" s="21">
        <v>16</v>
      </c>
      <c r="E49" s="11">
        <f t="shared" si="0"/>
        <v>0.64481395587125334</v>
      </c>
      <c r="F49" s="21">
        <v>1066</v>
      </c>
      <c r="G49" s="11">
        <f t="shared" si="1"/>
        <v>1.538401592086901E-3</v>
      </c>
      <c r="H49" s="21">
        <v>274</v>
      </c>
      <c r="I49" s="11">
        <f t="shared" si="2"/>
        <v>3.9542404899794639E-4</v>
      </c>
    </row>
    <row r="50" spans="1:9" x14ac:dyDescent="0.45">
      <c r="A50" s="12" t="s">
        <v>51</v>
      </c>
      <c r="B50" s="20">
        <v>5108414</v>
      </c>
      <c r="C50" s="21">
        <v>3141706</v>
      </c>
      <c r="D50" s="21">
        <v>376</v>
      </c>
      <c r="E50" s="11">
        <f t="shared" si="0"/>
        <v>0.61493254070637193</v>
      </c>
      <c r="F50" s="21">
        <v>9828</v>
      </c>
      <c r="G50" s="11">
        <f t="shared" si="1"/>
        <v>1.92388479085681E-3</v>
      </c>
      <c r="H50" s="21">
        <v>1075</v>
      </c>
      <c r="I50" s="11">
        <f t="shared" si="2"/>
        <v>2.1043713371704016E-4</v>
      </c>
    </row>
    <row r="51" spans="1:9" x14ac:dyDescent="0.45">
      <c r="A51" s="12" t="s">
        <v>52</v>
      </c>
      <c r="B51" s="20">
        <v>812168</v>
      </c>
      <c r="C51" s="21">
        <v>510983</v>
      </c>
      <c r="D51" s="21">
        <v>144</v>
      </c>
      <c r="E51" s="11">
        <f t="shared" si="0"/>
        <v>0.62898193477211617</v>
      </c>
      <c r="F51" s="21">
        <v>1631</v>
      </c>
      <c r="G51" s="11">
        <f t="shared" si="1"/>
        <v>2.0082051989243604E-3</v>
      </c>
      <c r="H51" s="21">
        <v>150</v>
      </c>
      <c r="I51" s="11">
        <f t="shared" si="2"/>
        <v>1.8469085213896632E-4</v>
      </c>
    </row>
    <row r="52" spans="1:9" x14ac:dyDescent="0.45">
      <c r="A52" s="12" t="s">
        <v>53</v>
      </c>
      <c r="B52" s="20">
        <v>1319965</v>
      </c>
      <c r="C52" s="21">
        <v>903304</v>
      </c>
      <c r="D52" s="21">
        <v>10</v>
      </c>
      <c r="E52" s="11">
        <f t="shared" si="0"/>
        <v>0.68433178152451013</v>
      </c>
      <c r="F52" s="21">
        <v>2333</v>
      </c>
      <c r="G52" s="11">
        <f t="shared" si="1"/>
        <v>1.7674711071884483E-3</v>
      </c>
      <c r="H52" s="21">
        <v>132</v>
      </c>
      <c r="I52" s="11">
        <f t="shared" si="2"/>
        <v>1.0000265158545871E-4</v>
      </c>
    </row>
    <row r="53" spans="1:9" x14ac:dyDescent="0.45">
      <c r="A53" s="12" t="s">
        <v>54</v>
      </c>
      <c r="B53" s="20">
        <v>1747317</v>
      </c>
      <c r="C53" s="21">
        <v>1170532</v>
      </c>
      <c r="D53" s="21">
        <v>53</v>
      </c>
      <c r="E53" s="11">
        <f t="shared" si="0"/>
        <v>0.66987215256304378</v>
      </c>
      <c r="F53" s="21">
        <v>3710</v>
      </c>
      <c r="G53" s="11">
        <f t="shared" si="1"/>
        <v>2.1232552536259879E-3</v>
      </c>
      <c r="H53" s="21">
        <v>408</v>
      </c>
      <c r="I53" s="11">
        <f t="shared" si="2"/>
        <v>2.3350084729903045E-4</v>
      </c>
    </row>
    <row r="54" spans="1:9" x14ac:dyDescent="0.45">
      <c r="A54" s="12" t="s">
        <v>55</v>
      </c>
      <c r="B54" s="20">
        <v>1131106</v>
      </c>
      <c r="C54" s="21">
        <v>742719</v>
      </c>
      <c r="D54" s="21">
        <v>113</v>
      </c>
      <c r="E54" s="11">
        <f t="shared" si="0"/>
        <v>0.65653086448131293</v>
      </c>
      <c r="F54" s="21">
        <v>1838</v>
      </c>
      <c r="G54" s="11">
        <f t="shared" si="1"/>
        <v>1.6249582267267612E-3</v>
      </c>
      <c r="H54" s="21">
        <v>273</v>
      </c>
      <c r="I54" s="11">
        <f t="shared" si="2"/>
        <v>2.4135668982394224E-4</v>
      </c>
    </row>
    <row r="55" spans="1:9" x14ac:dyDescent="0.45">
      <c r="A55" s="12" t="s">
        <v>56</v>
      </c>
      <c r="B55" s="20">
        <v>1078190</v>
      </c>
      <c r="C55" s="21">
        <v>690940</v>
      </c>
      <c r="D55" s="21">
        <v>122</v>
      </c>
      <c r="E55" s="11">
        <f t="shared" si="0"/>
        <v>0.64072009571596844</v>
      </c>
      <c r="F55" s="21">
        <v>2138</v>
      </c>
      <c r="G55" s="11">
        <f t="shared" si="1"/>
        <v>1.9829529118244467E-3</v>
      </c>
      <c r="H55" s="21">
        <v>253</v>
      </c>
      <c r="I55" s="11">
        <f t="shared" si="2"/>
        <v>2.346525195002736E-4</v>
      </c>
    </row>
    <row r="56" spans="1:9" x14ac:dyDescent="0.45">
      <c r="A56" s="12" t="s">
        <v>57</v>
      </c>
      <c r="B56" s="20">
        <v>1605061</v>
      </c>
      <c r="C56" s="21">
        <v>1060753</v>
      </c>
      <c r="D56" s="21">
        <v>64</v>
      </c>
      <c r="E56" s="11">
        <f t="shared" si="0"/>
        <v>0.6608403045117911</v>
      </c>
      <c r="F56" s="21">
        <v>3557</v>
      </c>
      <c r="G56" s="11">
        <f t="shared" si="1"/>
        <v>2.2161151507637403E-3</v>
      </c>
      <c r="H56" s="21">
        <v>673</v>
      </c>
      <c r="I56" s="11">
        <f t="shared" si="2"/>
        <v>4.1929870578127562E-4</v>
      </c>
    </row>
    <row r="57" spans="1:9" x14ac:dyDescent="0.45">
      <c r="A57" s="12" t="s">
        <v>58</v>
      </c>
      <c r="B57" s="20">
        <v>1485316</v>
      </c>
      <c r="C57" s="21">
        <v>714299</v>
      </c>
      <c r="D57" s="21">
        <v>85</v>
      </c>
      <c r="E57" s="11">
        <f t="shared" si="0"/>
        <v>0.48084986629107879</v>
      </c>
      <c r="F57" s="21">
        <v>1851</v>
      </c>
      <c r="G57" s="11">
        <f t="shared" si="1"/>
        <v>1.2461994619326797E-3</v>
      </c>
      <c r="H57" s="21">
        <v>219</v>
      </c>
      <c r="I57" s="11">
        <f t="shared" si="2"/>
        <v>1.4744337231942562E-4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158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topLeftCell="A21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44811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44810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17060939</v>
      </c>
      <c r="D10" s="21">
        <f>SUM(D11:D30)</f>
        <v>693</v>
      </c>
      <c r="E10" s="11">
        <f>(C10-D10)/$B10</f>
        <v>0.62071675232870938</v>
      </c>
      <c r="F10" s="21">
        <f>SUM(F11:F30)</f>
        <v>56644</v>
      </c>
      <c r="G10" s="11">
        <f>F10/$B10</f>
        <v>2.0609245446347852E-3</v>
      </c>
      <c r="H10" s="21">
        <f>SUM(H11:H30)</f>
        <v>7955</v>
      </c>
      <c r="I10" s="11">
        <f>H10/$B10</f>
        <v>2.8943321009409145E-4</v>
      </c>
    </row>
    <row r="11" spans="1:9" x14ac:dyDescent="0.45">
      <c r="A11" s="12" t="s">
        <v>68</v>
      </c>
      <c r="B11" s="20">
        <v>1960668</v>
      </c>
      <c r="C11" s="21">
        <v>1229753</v>
      </c>
      <c r="D11" s="21">
        <v>13</v>
      </c>
      <c r="E11" s="11">
        <f t="shared" ref="E11:E30" si="0">(C11-D11)/$B11</f>
        <v>0.62720460577721471</v>
      </c>
      <c r="F11" s="21">
        <v>4336</v>
      </c>
      <c r="G11" s="11">
        <f t="shared" ref="G11:G30" si="1">F11/$B11</f>
        <v>2.2114911856571332E-3</v>
      </c>
      <c r="H11" s="21">
        <v>1120</v>
      </c>
      <c r="I11" s="11">
        <f t="shared" ref="I11:I30" si="2">H11/$B11</f>
        <v>5.7123388559409348E-4</v>
      </c>
    </row>
    <row r="12" spans="1:9" x14ac:dyDescent="0.45">
      <c r="A12" s="12" t="s">
        <v>69</v>
      </c>
      <c r="B12" s="20">
        <v>1065365</v>
      </c>
      <c r="C12" s="21">
        <v>687679</v>
      </c>
      <c r="D12" s="21">
        <v>10</v>
      </c>
      <c r="E12" s="11">
        <f t="shared" si="0"/>
        <v>0.64547737160503682</v>
      </c>
      <c r="F12" s="21">
        <v>2862</v>
      </c>
      <c r="G12" s="11">
        <f t="shared" si="1"/>
        <v>2.6864032514678066E-3</v>
      </c>
      <c r="H12" s="21">
        <v>608</v>
      </c>
      <c r="I12" s="11">
        <f t="shared" si="2"/>
        <v>5.7069642798477521E-4</v>
      </c>
    </row>
    <row r="13" spans="1:9" x14ac:dyDescent="0.45">
      <c r="A13" s="12" t="s">
        <v>70</v>
      </c>
      <c r="B13" s="20">
        <v>1332226</v>
      </c>
      <c r="C13" s="21">
        <v>863759</v>
      </c>
      <c r="D13" s="21">
        <v>2</v>
      </c>
      <c r="E13" s="11">
        <f t="shared" si="0"/>
        <v>0.64835620983226572</v>
      </c>
      <c r="F13" s="21">
        <v>1785</v>
      </c>
      <c r="G13" s="11">
        <f t="shared" si="1"/>
        <v>1.3398627560188736E-3</v>
      </c>
      <c r="H13" s="21">
        <v>214</v>
      </c>
      <c r="I13" s="11">
        <f t="shared" si="2"/>
        <v>1.606334060437193E-4</v>
      </c>
    </row>
    <row r="14" spans="1:9" x14ac:dyDescent="0.45">
      <c r="A14" s="12" t="s">
        <v>71</v>
      </c>
      <c r="B14" s="20">
        <v>976328</v>
      </c>
      <c r="C14" s="21">
        <v>645589</v>
      </c>
      <c r="D14" s="21">
        <v>0</v>
      </c>
      <c r="E14" s="11">
        <f t="shared" si="0"/>
        <v>0.66124191869945348</v>
      </c>
      <c r="F14" s="21">
        <v>2082</v>
      </c>
      <c r="G14" s="11">
        <f t="shared" si="1"/>
        <v>2.1324800681738103E-3</v>
      </c>
      <c r="H14" s="21">
        <v>220</v>
      </c>
      <c r="I14" s="11">
        <f t="shared" si="2"/>
        <v>2.253341090289329E-4</v>
      </c>
    </row>
    <row r="15" spans="1:9" x14ac:dyDescent="0.45">
      <c r="A15" s="12" t="s">
        <v>72</v>
      </c>
      <c r="B15" s="20">
        <v>3755776</v>
      </c>
      <c r="C15" s="21">
        <v>2442567</v>
      </c>
      <c r="D15" s="21">
        <v>70</v>
      </c>
      <c r="E15" s="11">
        <f t="shared" si="0"/>
        <v>0.65033085040215388</v>
      </c>
      <c r="F15" s="21">
        <v>7349</v>
      </c>
      <c r="G15" s="11">
        <f t="shared" si="1"/>
        <v>1.9567194635675823E-3</v>
      </c>
      <c r="H15" s="21">
        <v>1043</v>
      </c>
      <c r="I15" s="11">
        <f t="shared" si="2"/>
        <v>2.7770559266580326E-4</v>
      </c>
    </row>
    <row r="16" spans="1:9" x14ac:dyDescent="0.45">
      <c r="A16" s="12" t="s">
        <v>73</v>
      </c>
      <c r="B16" s="20">
        <v>1522390</v>
      </c>
      <c r="C16" s="21">
        <v>947480</v>
      </c>
      <c r="D16" s="21">
        <v>62</v>
      </c>
      <c r="E16" s="11">
        <f t="shared" si="0"/>
        <v>0.62232279507879062</v>
      </c>
      <c r="F16" s="21">
        <v>3633</v>
      </c>
      <c r="G16" s="11">
        <f t="shared" si="1"/>
        <v>2.3863793114773479E-3</v>
      </c>
      <c r="H16" s="21">
        <v>494</v>
      </c>
      <c r="I16" s="11">
        <f t="shared" si="2"/>
        <v>3.2448978251302228E-4</v>
      </c>
    </row>
    <row r="17" spans="1:9" x14ac:dyDescent="0.45">
      <c r="A17" s="12" t="s">
        <v>74</v>
      </c>
      <c r="B17" s="20">
        <v>719112</v>
      </c>
      <c r="C17" s="21">
        <v>470672</v>
      </c>
      <c r="D17" s="21">
        <v>17</v>
      </c>
      <c r="E17" s="11">
        <f t="shared" si="0"/>
        <v>0.65449471014250904</v>
      </c>
      <c r="F17" s="21">
        <v>1250</v>
      </c>
      <c r="G17" s="11">
        <f t="shared" si="1"/>
        <v>1.7382549588937468E-3</v>
      </c>
      <c r="H17" s="21">
        <v>84</v>
      </c>
      <c r="I17" s="11">
        <f t="shared" si="2"/>
        <v>1.1681073323765979E-4</v>
      </c>
    </row>
    <row r="18" spans="1:9" x14ac:dyDescent="0.45">
      <c r="A18" s="12" t="s">
        <v>75</v>
      </c>
      <c r="B18" s="20">
        <v>779613</v>
      </c>
      <c r="C18" s="21">
        <v>545996</v>
      </c>
      <c r="D18" s="21">
        <v>3</v>
      </c>
      <c r="E18" s="11">
        <f t="shared" si="0"/>
        <v>0.70033850128204633</v>
      </c>
      <c r="F18" s="21">
        <v>1334</v>
      </c>
      <c r="G18" s="11">
        <f t="shared" si="1"/>
        <v>1.7111053817727513E-3</v>
      </c>
      <c r="H18" s="21">
        <v>114</v>
      </c>
      <c r="I18" s="11">
        <f t="shared" si="2"/>
        <v>1.462263969430987E-4</v>
      </c>
    </row>
    <row r="19" spans="1:9" x14ac:dyDescent="0.45">
      <c r="A19" s="12" t="s">
        <v>76</v>
      </c>
      <c r="B19" s="20">
        <v>689079</v>
      </c>
      <c r="C19" s="21">
        <v>463307</v>
      </c>
      <c r="D19" s="21">
        <v>12</v>
      </c>
      <c r="E19" s="11">
        <f t="shared" si="0"/>
        <v>0.67233945599851397</v>
      </c>
      <c r="F19" s="21">
        <v>2202</v>
      </c>
      <c r="G19" s="11">
        <f t="shared" si="1"/>
        <v>3.1955697387382287E-3</v>
      </c>
      <c r="H19" s="21">
        <v>125</v>
      </c>
      <c r="I19" s="11">
        <f t="shared" si="2"/>
        <v>1.8140155192655704E-4</v>
      </c>
    </row>
    <row r="20" spans="1:9" x14ac:dyDescent="0.45">
      <c r="A20" s="12" t="s">
        <v>77</v>
      </c>
      <c r="B20" s="20">
        <v>795771</v>
      </c>
      <c r="C20" s="21">
        <v>524564</v>
      </c>
      <c r="D20" s="21">
        <v>5</v>
      </c>
      <c r="E20" s="11">
        <f t="shared" si="0"/>
        <v>0.65918335802636685</v>
      </c>
      <c r="F20" s="21">
        <v>1745</v>
      </c>
      <c r="G20" s="11">
        <f t="shared" si="1"/>
        <v>2.1928419105496431E-3</v>
      </c>
      <c r="H20" s="21">
        <v>137</v>
      </c>
      <c r="I20" s="11">
        <f t="shared" si="2"/>
        <v>1.7216008122939892E-4</v>
      </c>
    </row>
    <row r="21" spans="1:9" x14ac:dyDescent="0.45">
      <c r="A21" s="12" t="s">
        <v>78</v>
      </c>
      <c r="B21" s="20">
        <v>2293433</v>
      </c>
      <c r="C21" s="21">
        <v>1380116</v>
      </c>
      <c r="D21" s="21">
        <v>31</v>
      </c>
      <c r="E21" s="11">
        <f t="shared" si="0"/>
        <v>0.60175509814326378</v>
      </c>
      <c r="F21" s="21">
        <v>3743</v>
      </c>
      <c r="G21" s="11">
        <f t="shared" si="1"/>
        <v>1.6320511652182558E-3</v>
      </c>
      <c r="H21" s="21">
        <v>390</v>
      </c>
      <c r="I21" s="11">
        <f t="shared" si="2"/>
        <v>1.7005074924796146E-4</v>
      </c>
    </row>
    <row r="22" spans="1:9" x14ac:dyDescent="0.45">
      <c r="A22" s="12" t="s">
        <v>79</v>
      </c>
      <c r="B22" s="20">
        <v>1388807</v>
      </c>
      <c r="C22" s="21">
        <v>836190</v>
      </c>
      <c r="D22" s="21">
        <v>43</v>
      </c>
      <c r="E22" s="11">
        <f t="shared" si="0"/>
        <v>0.60206133753646118</v>
      </c>
      <c r="F22" s="21">
        <v>3189</v>
      </c>
      <c r="G22" s="11">
        <f t="shared" si="1"/>
        <v>2.2962153848590911E-3</v>
      </c>
      <c r="H22" s="21">
        <v>478</v>
      </c>
      <c r="I22" s="11">
        <f t="shared" si="2"/>
        <v>3.4418029287006764E-4</v>
      </c>
    </row>
    <row r="23" spans="1:9" x14ac:dyDescent="0.45">
      <c r="A23" s="12" t="s">
        <v>80</v>
      </c>
      <c r="B23" s="20">
        <v>2732197</v>
      </c>
      <c r="C23" s="21">
        <v>1498591</v>
      </c>
      <c r="D23" s="21">
        <v>107</v>
      </c>
      <c r="E23" s="11">
        <f t="shared" si="0"/>
        <v>0.54845386331951906</v>
      </c>
      <c r="F23" s="21">
        <v>6028</v>
      </c>
      <c r="G23" s="11">
        <f t="shared" si="1"/>
        <v>2.2062830754883342E-3</v>
      </c>
      <c r="H23" s="21">
        <v>714</v>
      </c>
      <c r="I23" s="11">
        <f t="shared" si="2"/>
        <v>2.6132815459500175E-4</v>
      </c>
    </row>
    <row r="24" spans="1:9" x14ac:dyDescent="0.45">
      <c r="A24" s="12" t="s">
        <v>81</v>
      </c>
      <c r="B24" s="20">
        <v>826154</v>
      </c>
      <c r="C24" s="21">
        <v>491892</v>
      </c>
      <c r="D24" s="21">
        <v>15</v>
      </c>
      <c r="E24" s="11">
        <f t="shared" si="0"/>
        <v>0.59538173270358796</v>
      </c>
      <c r="F24" s="21">
        <v>2007</v>
      </c>
      <c r="G24" s="11">
        <f t="shared" si="1"/>
        <v>2.4293291565495052E-3</v>
      </c>
      <c r="H24" s="21">
        <v>651</v>
      </c>
      <c r="I24" s="11">
        <f t="shared" si="2"/>
        <v>7.8798868007659594E-4</v>
      </c>
    </row>
    <row r="25" spans="1:9" x14ac:dyDescent="0.45">
      <c r="A25" s="12" t="s">
        <v>82</v>
      </c>
      <c r="B25" s="20">
        <v>1517627</v>
      </c>
      <c r="C25" s="21">
        <v>906238</v>
      </c>
      <c r="D25" s="21">
        <v>7</v>
      </c>
      <c r="E25" s="11">
        <f t="shared" si="0"/>
        <v>0.59713684587846683</v>
      </c>
      <c r="F25" s="21">
        <v>3202</v>
      </c>
      <c r="G25" s="11">
        <f t="shared" si="1"/>
        <v>2.1098728475442254E-3</v>
      </c>
      <c r="H25" s="21">
        <v>408</v>
      </c>
      <c r="I25" s="11">
        <f t="shared" si="2"/>
        <v>2.6884076258527293E-4</v>
      </c>
    </row>
    <row r="26" spans="1:9" x14ac:dyDescent="0.45">
      <c r="A26" s="12" t="s">
        <v>83</v>
      </c>
      <c r="B26" s="20">
        <v>704487</v>
      </c>
      <c r="C26" s="21">
        <v>431669</v>
      </c>
      <c r="D26" s="21">
        <v>11</v>
      </c>
      <c r="E26" s="11">
        <f t="shared" si="0"/>
        <v>0.61272670751908831</v>
      </c>
      <c r="F26" s="21">
        <v>1659</v>
      </c>
      <c r="G26" s="11">
        <f t="shared" si="1"/>
        <v>2.3549050585745372E-3</v>
      </c>
      <c r="H26" s="21">
        <v>200</v>
      </c>
      <c r="I26" s="11">
        <f t="shared" si="2"/>
        <v>2.8389452182935954E-4</v>
      </c>
    </row>
    <row r="27" spans="1:9" x14ac:dyDescent="0.45">
      <c r="A27" s="12" t="s">
        <v>84</v>
      </c>
      <c r="B27" s="20">
        <v>1189149</v>
      </c>
      <c r="C27" s="21">
        <v>711742</v>
      </c>
      <c r="D27" s="21">
        <v>4</v>
      </c>
      <c r="E27" s="11">
        <f t="shared" si="0"/>
        <v>0.59852718204362954</v>
      </c>
      <c r="F27" s="21">
        <v>1997</v>
      </c>
      <c r="G27" s="11">
        <f t="shared" si="1"/>
        <v>1.6793522090167003E-3</v>
      </c>
      <c r="H27" s="21">
        <v>253</v>
      </c>
      <c r="I27" s="11">
        <f t="shared" si="2"/>
        <v>2.127571902259515E-4</v>
      </c>
    </row>
    <row r="28" spans="1:9" x14ac:dyDescent="0.45">
      <c r="A28" s="12" t="s">
        <v>85</v>
      </c>
      <c r="B28" s="20">
        <v>936583</v>
      </c>
      <c r="C28" s="21">
        <v>601783</v>
      </c>
      <c r="D28" s="21">
        <v>268</v>
      </c>
      <c r="E28" s="11">
        <f t="shared" si="0"/>
        <v>0.64224420046061059</v>
      </c>
      <c r="F28" s="21">
        <v>1457</v>
      </c>
      <c r="G28" s="11">
        <f t="shared" si="1"/>
        <v>1.5556549713159431E-3</v>
      </c>
      <c r="H28" s="21">
        <v>115</v>
      </c>
      <c r="I28" s="11">
        <f t="shared" si="2"/>
        <v>1.2278676849782668E-4</v>
      </c>
    </row>
    <row r="29" spans="1:9" x14ac:dyDescent="0.45">
      <c r="A29" s="12" t="s">
        <v>86</v>
      </c>
      <c r="B29" s="20">
        <v>1568265</v>
      </c>
      <c r="C29" s="21">
        <v>917063</v>
      </c>
      <c r="D29" s="21">
        <v>4</v>
      </c>
      <c r="E29" s="11">
        <f t="shared" si="0"/>
        <v>0.58476022866033484</v>
      </c>
      <c r="F29" s="21">
        <v>2519</v>
      </c>
      <c r="G29" s="11">
        <f t="shared" si="1"/>
        <v>1.6062336403605258E-3</v>
      </c>
      <c r="H29" s="21">
        <v>349</v>
      </c>
      <c r="I29" s="11">
        <f t="shared" si="2"/>
        <v>2.2253892039929477E-4</v>
      </c>
    </row>
    <row r="30" spans="1:9" x14ac:dyDescent="0.45">
      <c r="A30" s="12" t="s">
        <v>87</v>
      </c>
      <c r="B30" s="20">
        <v>731722</v>
      </c>
      <c r="C30" s="21">
        <v>464289</v>
      </c>
      <c r="D30" s="21">
        <v>9</v>
      </c>
      <c r="E30" s="11">
        <f t="shared" si="0"/>
        <v>0.63450326763442944</v>
      </c>
      <c r="F30" s="21">
        <v>2265</v>
      </c>
      <c r="G30" s="11">
        <f t="shared" si="1"/>
        <v>3.0954378848797766E-3</v>
      </c>
      <c r="H30" s="21">
        <v>238</v>
      </c>
      <c r="I30" s="11">
        <f t="shared" si="2"/>
        <v>3.2526013977986174E-4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44810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156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5966463</v>
      </c>
      <c r="D39" s="21">
        <v>504</v>
      </c>
      <c r="E39" s="11">
        <f t="shared" ref="E39" si="3">(C39-D39)/$B39</f>
        <v>0.62648736641635006</v>
      </c>
      <c r="F39" s="21">
        <v>18373</v>
      </c>
      <c r="G39" s="11">
        <f t="shared" ref="G39" si="4">F39/$B39</f>
        <v>1.9293549256988857E-3</v>
      </c>
      <c r="H39" s="21">
        <v>2615</v>
      </c>
      <c r="I39" s="11">
        <f t="shared" ref="I39" si="5">H39/$B39</f>
        <v>2.7460203182401276E-4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158</v>
      </c>
      <c r="B45" s="59"/>
      <c r="C45" s="59"/>
      <c r="D45" s="59"/>
      <c r="F45" s="59"/>
      <c r="H45" s="59"/>
    </row>
    <row r="46" spans="1:9" x14ac:dyDescent="0.45">
      <c r="A46" s="49" t="s">
        <v>159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J8" sqref="J8:J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44811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接種回数（9月6日まで）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149</v>
      </c>
      <c r="U5" s="63" t="s">
        <v>154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148</v>
      </c>
      <c r="AB5" s="61" t="s">
        <v>155</v>
      </c>
    </row>
    <row r="6" spans="1:30" x14ac:dyDescent="0.45">
      <c r="A6" s="113"/>
      <c r="B6" s="113"/>
      <c r="C6" s="52" t="s">
        <v>7</v>
      </c>
      <c r="D6" s="78" t="s">
        <v>151</v>
      </c>
      <c r="E6" s="60" t="s">
        <v>108</v>
      </c>
      <c r="F6" s="52" t="s">
        <v>7</v>
      </c>
      <c r="G6" s="78" t="s">
        <v>151</v>
      </c>
      <c r="H6" s="60" t="s">
        <v>108</v>
      </c>
      <c r="I6" s="52" t="s">
        <v>7</v>
      </c>
      <c r="J6" s="78" t="s">
        <v>151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317949383</v>
      </c>
      <c r="C7" s="30">
        <f>SUM(C8:C54)</f>
        <v>104138383</v>
      </c>
      <c r="D7" s="30">
        <f>SUM(D8:D54)</f>
        <v>1568033</v>
      </c>
      <c r="E7" s="73">
        <f t="shared" ref="E7:E54" si="0">(C7-D7)/AD7</f>
        <v>0.81457592112740096</v>
      </c>
      <c r="F7" s="30">
        <f>SUM(F8:F54)</f>
        <v>102708520</v>
      </c>
      <c r="G7" s="30">
        <f>SUM(G8:G54)</f>
        <v>1472345</v>
      </c>
      <c r="H7" s="73">
        <f>(F7-G7)/AD7</f>
        <v>0.80398039493908102</v>
      </c>
      <c r="I7" s="30">
        <f>SUM(I8:I54)</f>
        <v>81734807</v>
      </c>
      <c r="J7" s="30">
        <f>SUM(J8:J54)</f>
        <v>3972</v>
      </c>
      <c r="K7" s="73">
        <f>(I7-J7)/AD7</f>
        <v>0.64907617264284101</v>
      </c>
      <c r="L7" s="53">
        <f>SUM(L8:L54)</f>
        <v>1039681</v>
      </c>
      <c r="M7" s="53">
        <f t="shared" ref="M7" si="1">SUM(M8:M54)</f>
        <v>5306250</v>
      </c>
      <c r="N7" s="53">
        <f t="shared" ref="N7:U7" si="2">SUM(N8:N54)</f>
        <v>23299812</v>
      </c>
      <c r="O7" s="53">
        <f t="shared" si="2"/>
        <v>25512909</v>
      </c>
      <c r="P7" s="53">
        <f t="shared" si="2"/>
        <v>13756961</v>
      </c>
      <c r="Q7" s="53">
        <f t="shared" si="2"/>
        <v>6562653</v>
      </c>
      <c r="R7" s="53">
        <f t="shared" si="2"/>
        <v>2731805</v>
      </c>
      <c r="S7" s="53">
        <f t="shared" ref="S7:T7" si="3">SUM(S8:S54)</f>
        <v>1863186</v>
      </c>
      <c r="T7" s="53">
        <f t="shared" si="3"/>
        <v>1521457</v>
      </c>
      <c r="U7" s="53">
        <f t="shared" si="2"/>
        <v>140093</v>
      </c>
      <c r="V7" s="53">
        <f>SUM(V8:V54)</f>
        <v>29367673</v>
      </c>
      <c r="W7" s="54">
        <f>V7/AD7</f>
        <v>0.23322723657804914</v>
      </c>
      <c r="X7" s="53">
        <f>SUM(X8:X54)</f>
        <v>6875</v>
      </c>
      <c r="Y7" s="53">
        <f t="shared" ref="Y7" si="4">SUM(Y8:Y54)</f>
        <v>755713</v>
      </c>
      <c r="Z7" s="53">
        <f t="shared" ref="Z7:AB7" si="5">SUM(Z8:Z54)</f>
        <v>12668577</v>
      </c>
      <c r="AA7" s="53">
        <f t="shared" ref="AA7" si="6">SUM(AA8:AA54)</f>
        <v>14498111</v>
      </c>
      <c r="AB7" s="53">
        <f t="shared" si="5"/>
        <v>1438397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13426469</v>
      </c>
      <c r="C8" s="32">
        <f>SUM(一般接種!D7+一般接種!G7+一般接種!J7+一般接種!M7+医療従事者等!C5)</f>
        <v>4334124</v>
      </c>
      <c r="D8" s="32">
        <v>63690</v>
      </c>
      <c r="E8" s="73">
        <f t="shared" si="0"/>
        <v>0.82413016305118714</v>
      </c>
      <c r="F8" s="32">
        <f>SUM(一般接種!E7+一般接種!H7+一般接種!K7+一般接種!N7+医療従事者等!D5)</f>
        <v>4270740</v>
      </c>
      <c r="G8" s="32">
        <v>59262</v>
      </c>
      <c r="H8" s="73">
        <f t="shared" ref="H8:H54" si="7">(F8-G8)/AD8</f>
        <v>0.81275253307427009</v>
      </c>
      <c r="I8" s="29">
        <f>SUM(L8:U8)</f>
        <v>3484453</v>
      </c>
      <c r="J8" s="32">
        <v>68</v>
      </c>
      <c r="K8" s="73">
        <f t="shared" ref="K8:K54" si="8">(I8-J8)/AD8</f>
        <v>0.67243441256394798</v>
      </c>
      <c r="L8" s="67">
        <v>42122</v>
      </c>
      <c r="M8" s="67">
        <v>231786</v>
      </c>
      <c r="N8" s="67">
        <v>923944</v>
      </c>
      <c r="O8" s="67">
        <v>1076015</v>
      </c>
      <c r="P8" s="67">
        <v>656485</v>
      </c>
      <c r="Q8" s="67">
        <v>306458</v>
      </c>
      <c r="R8" s="67">
        <v>120424</v>
      </c>
      <c r="S8" s="67">
        <v>68347</v>
      </c>
      <c r="T8" s="67">
        <v>55170</v>
      </c>
      <c r="U8" s="67">
        <v>3702</v>
      </c>
      <c r="V8" s="67">
        <f>SUM(X8:AB8)</f>
        <v>1337152</v>
      </c>
      <c r="W8" s="68">
        <f t="shared" ref="W8:W54" si="9">V8/AD8</f>
        <v>0.25805042199088452</v>
      </c>
      <c r="X8" s="67">
        <v>156</v>
      </c>
      <c r="Y8" s="67">
        <v>26269</v>
      </c>
      <c r="Z8" s="67">
        <v>525397</v>
      </c>
      <c r="AA8" s="67">
        <v>728670</v>
      </c>
      <c r="AB8" s="67">
        <v>56660</v>
      </c>
      <c r="AD8" s="59">
        <v>5181747</v>
      </c>
    </row>
    <row r="9" spans="1:30" x14ac:dyDescent="0.45">
      <c r="A9" s="31" t="s">
        <v>13</v>
      </c>
      <c r="B9" s="30">
        <f>C9+F9+I9+V9</f>
        <v>3389518</v>
      </c>
      <c r="C9" s="32">
        <f>SUM(一般接種!D8+一般接種!G8+一般接種!J8+一般接種!M8+医療従事者等!C6)</f>
        <v>1098503</v>
      </c>
      <c r="D9" s="32">
        <v>17871</v>
      </c>
      <c r="E9" s="73">
        <f t="shared" si="0"/>
        <v>0.86964415337345302</v>
      </c>
      <c r="F9" s="32">
        <f>SUM(一般接種!E8+一般接種!H8+一般接種!K8+一般接種!N8+医療従事者等!D6)</f>
        <v>1084807</v>
      </c>
      <c r="G9" s="32">
        <v>16782</v>
      </c>
      <c r="H9" s="73">
        <f t="shared" si="7"/>
        <v>0.8594986053593473</v>
      </c>
      <c r="I9" s="29">
        <f t="shared" ref="I9:I54" si="10">SUM(L9:U9)</f>
        <v>894054</v>
      </c>
      <c r="J9" s="32">
        <v>39</v>
      </c>
      <c r="K9" s="73">
        <f t="shared" si="8"/>
        <v>0.71946316394310705</v>
      </c>
      <c r="L9" s="67">
        <v>10726</v>
      </c>
      <c r="M9" s="67">
        <v>43977</v>
      </c>
      <c r="N9" s="67">
        <v>228420</v>
      </c>
      <c r="O9" s="67">
        <v>263830</v>
      </c>
      <c r="P9" s="67">
        <v>181643</v>
      </c>
      <c r="Q9" s="67">
        <v>92281</v>
      </c>
      <c r="R9" s="67">
        <v>41302</v>
      </c>
      <c r="S9" s="67">
        <v>18907</v>
      </c>
      <c r="T9" s="67">
        <v>11759</v>
      </c>
      <c r="U9" s="67">
        <v>1209</v>
      </c>
      <c r="V9" s="67">
        <f t="shared" ref="V9:V54" si="11">SUM(X9:AB9)</f>
        <v>312154</v>
      </c>
      <c r="W9" s="68">
        <f t="shared" si="9"/>
        <v>0.25120753508330018</v>
      </c>
      <c r="X9" s="67">
        <v>70</v>
      </c>
      <c r="Y9" s="67">
        <v>5723</v>
      </c>
      <c r="Z9" s="67">
        <v>121122</v>
      </c>
      <c r="AA9" s="67">
        <v>167151</v>
      </c>
      <c r="AB9" s="67">
        <v>18088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3325436</v>
      </c>
      <c r="C10" s="32">
        <f>SUM(一般接種!D9+一般接種!G9+一般接種!J9+一般接種!M9+医療従事者等!C7)</f>
        <v>1063760</v>
      </c>
      <c r="D10" s="32">
        <v>19151</v>
      </c>
      <c r="E10" s="73">
        <f t="shared" si="0"/>
        <v>0.8660775135183536</v>
      </c>
      <c r="F10" s="32">
        <f>SUM(一般接種!E9+一般接種!H9+一般接種!K9+一般接種!N9+医療従事者等!D7)</f>
        <v>1048685</v>
      </c>
      <c r="G10" s="32">
        <v>18029</v>
      </c>
      <c r="H10" s="73">
        <f t="shared" si="7"/>
        <v>0.85450918551608523</v>
      </c>
      <c r="I10" s="29">
        <f t="shared" si="10"/>
        <v>881830</v>
      </c>
      <c r="J10" s="32">
        <v>58</v>
      </c>
      <c r="K10" s="73">
        <f t="shared" si="8"/>
        <v>0.73107057401391884</v>
      </c>
      <c r="L10" s="67">
        <v>10460</v>
      </c>
      <c r="M10" s="67">
        <v>47780</v>
      </c>
      <c r="N10" s="67">
        <v>221624</v>
      </c>
      <c r="O10" s="67">
        <v>256804</v>
      </c>
      <c r="P10" s="67">
        <v>168634</v>
      </c>
      <c r="Q10" s="67">
        <v>106798</v>
      </c>
      <c r="R10" s="67">
        <v>40180</v>
      </c>
      <c r="S10" s="67">
        <v>17193</v>
      </c>
      <c r="T10" s="67">
        <v>10942</v>
      </c>
      <c r="U10" s="67">
        <v>1415</v>
      </c>
      <c r="V10" s="67">
        <f t="shared" si="11"/>
        <v>331161</v>
      </c>
      <c r="W10" s="68">
        <f t="shared" si="9"/>
        <v>0.27456310969391562</v>
      </c>
      <c r="X10" s="67">
        <v>6</v>
      </c>
      <c r="Y10" s="67">
        <v>5454</v>
      </c>
      <c r="Z10" s="67">
        <v>132124</v>
      </c>
      <c r="AA10" s="67">
        <v>168265</v>
      </c>
      <c r="AB10" s="67">
        <v>25312</v>
      </c>
      <c r="AD10" s="59">
        <v>1206138</v>
      </c>
    </row>
    <row r="11" spans="1:30" x14ac:dyDescent="0.45">
      <c r="A11" s="31" t="s">
        <v>15</v>
      </c>
      <c r="B11" s="30">
        <f t="shared" si="12"/>
        <v>5971143</v>
      </c>
      <c r="C11" s="32">
        <f>SUM(一般接種!D10+一般接種!G10+一般接種!J10+一般接種!M10+医療従事者等!C8)</f>
        <v>1942520</v>
      </c>
      <c r="D11" s="32">
        <v>27308</v>
      </c>
      <c r="E11" s="73">
        <f t="shared" si="0"/>
        <v>0.84435889613286752</v>
      </c>
      <c r="F11" s="32">
        <f>SUM(一般接種!E10+一般接種!H10+一般接種!K10+一般接種!N10+医療従事者等!D8)</f>
        <v>1908538</v>
      </c>
      <c r="G11" s="32">
        <v>25689</v>
      </c>
      <c r="H11" s="73">
        <f t="shared" si="7"/>
        <v>0.83009103077094004</v>
      </c>
      <c r="I11" s="29">
        <f t="shared" si="10"/>
        <v>1543491</v>
      </c>
      <c r="J11" s="32">
        <v>30</v>
      </c>
      <c r="K11" s="73">
        <f t="shared" si="8"/>
        <v>0.6804651527789779</v>
      </c>
      <c r="L11" s="67">
        <v>18974</v>
      </c>
      <c r="M11" s="67">
        <v>126058</v>
      </c>
      <c r="N11" s="67">
        <v>460704</v>
      </c>
      <c r="O11" s="67">
        <v>394106</v>
      </c>
      <c r="P11" s="67">
        <v>269924</v>
      </c>
      <c r="Q11" s="67">
        <v>151279</v>
      </c>
      <c r="R11" s="67">
        <v>60482</v>
      </c>
      <c r="S11" s="67">
        <v>35534</v>
      </c>
      <c r="T11" s="67">
        <v>24081</v>
      </c>
      <c r="U11" s="67">
        <v>2349</v>
      </c>
      <c r="V11" s="67">
        <f t="shared" si="11"/>
        <v>576594</v>
      </c>
      <c r="W11" s="68">
        <f t="shared" si="9"/>
        <v>0.25420281063236583</v>
      </c>
      <c r="X11" s="67">
        <v>26</v>
      </c>
      <c r="Y11" s="67">
        <v>24646</v>
      </c>
      <c r="Z11" s="67">
        <v>275672</v>
      </c>
      <c r="AA11" s="67">
        <v>257488</v>
      </c>
      <c r="AB11" s="67">
        <v>18762</v>
      </c>
      <c r="AD11" s="59">
        <v>2268244</v>
      </c>
    </row>
    <row r="12" spans="1:30" x14ac:dyDescent="0.45">
      <c r="A12" s="31" t="s">
        <v>16</v>
      </c>
      <c r="B12" s="30">
        <f t="shared" si="12"/>
        <v>2661306</v>
      </c>
      <c r="C12" s="32">
        <f>SUM(一般接種!D11+一般接種!G11+一般接種!J11+一般接種!M11+医療従事者等!C9)</f>
        <v>858933</v>
      </c>
      <c r="D12" s="32">
        <v>16042</v>
      </c>
      <c r="E12" s="73">
        <f t="shared" si="0"/>
        <v>0.88130072970262974</v>
      </c>
      <c r="F12" s="32">
        <f>SUM(一般接種!E11+一般接種!H11+一般接種!K11+一般接種!N11+医療従事者等!D9)</f>
        <v>849033</v>
      </c>
      <c r="G12" s="32">
        <v>15050</v>
      </c>
      <c r="H12" s="73">
        <f t="shared" si="7"/>
        <v>0.87198680073649881</v>
      </c>
      <c r="I12" s="29">
        <f t="shared" si="10"/>
        <v>728918</v>
      </c>
      <c r="J12" s="32">
        <v>5</v>
      </c>
      <c r="K12" s="73">
        <f t="shared" si="8"/>
        <v>0.76212886220132015</v>
      </c>
      <c r="L12" s="67">
        <v>4887</v>
      </c>
      <c r="M12" s="67">
        <v>29835</v>
      </c>
      <c r="N12" s="67">
        <v>127770</v>
      </c>
      <c r="O12" s="67">
        <v>229417</v>
      </c>
      <c r="P12" s="67">
        <v>189326</v>
      </c>
      <c r="Q12" s="67">
        <v>89887</v>
      </c>
      <c r="R12" s="67">
        <v>30876</v>
      </c>
      <c r="S12" s="67">
        <v>14009</v>
      </c>
      <c r="T12" s="67">
        <v>11757</v>
      </c>
      <c r="U12" s="67">
        <v>1154</v>
      </c>
      <c r="V12" s="67">
        <f t="shared" si="11"/>
        <v>224422</v>
      </c>
      <c r="W12" s="68">
        <f t="shared" si="9"/>
        <v>0.23464869403199651</v>
      </c>
      <c r="X12" s="67">
        <v>3</v>
      </c>
      <c r="Y12" s="67">
        <v>1518</v>
      </c>
      <c r="Z12" s="67">
        <v>58095</v>
      </c>
      <c r="AA12" s="67">
        <v>136801</v>
      </c>
      <c r="AB12" s="67">
        <v>28005</v>
      </c>
      <c r="AD12" s="59">
        <v>956417</v>
      </c>
    </row>
    <row r="13" spans="1:30" x14ac:dyDescent="0.45">
      <c r="A13" s="31" t="s">
        <v>17</v>
      </c>
      <c r="B13" s="30">
        <f t="shared" si="12"/>
        <v>2941431</v>
      </c>
      <c r="C13" s="32">
        <f>SUM(一般接種!D12+一般接種!G12+一般接種!J12+一般接種!M12+医療従事者等!C10)</f>
        <v>936899</v>
      </c>
      <c r="D13" s="32">
        <v>17080</v>
      </c>
      <c r="E13" s="73">
        <f t="shared" si="0"/>
        <v>0.87091123762849654</v>
      </c>
      <c r="F13" s="32">
        <f>SUM(一般接種!E12+一般接種!H12+一般接種!K12+一般接種!N12+医療従事者等!D10)</f>
        <v>927347</v>
      </c>
      <c r="G13" s="32">
        <v>15912</v>
      </c>
      <c r="H13" s="73">
        <f t="shared" si="7"/>
        <v>0.86297302389701536</v>
      </c>
      <c r="I13" s="29">
        <f t="shared" si="10"/>
        <v>779009</v>
      </c>
      <c r="J13" s="32">
        <v>38</v>
      </c>
      <c r="K13" s="73">
        <f t="shared" si="8"/>
        <v>0.73755227679218149</v>
      </c>
      <c r="L13" s="67">
        <v>9648</v>
      </c>
      <c r="M13" s="67">
        <v>34749</v>
      </c>
      <c r="N13" s="67">
        <v>192901</v>
      </c>
      <c r="O13" s="67">
        <v>270862</v>
      </c>
      <c r="P13" s="67">
        <v>142539</v>
      </c>
      <c r="Q13" s="67">
        <v>77143</v>
      </c>
      <c r="R13" s="67">
        <v>25826</v>
      </c>
      <c r="S13" s="67">
        <v>13553</v>
      </c>
      <c r="T13" s="67">
        <v>10378</v>
      </c>
      <c r="U13" s="67">
        <v>1410</v>
      </c>
      <c r="V13" s="67">
        <f t="shared" si="11"/>
        <v>298176</v>
      </c>
      <c r="W13" s="68">
        <f t="shared" si="9"/>
        <v>0.28232166240435846</v>
      </c>
      <c r="X13" s="67">
        <v>2</v>
      </c>
      <c r="Y13" s="67">
        <v>3617</v>
      </c>
      <c r="Z13" s="67">
        <v>99610</v>
      </c>
      <c r="AA13" s="67">
        <v>173242</v>
      </c>
      <c r="AB13" s="67">
        <v>21705</v>
      </c>
      <c r="AD13" s="59">
        <v>1056157</v>
      </c>
    </row>
    <row r="14" spans="1:30" x14ac:dyDescent="0.45">
      <c r="A14" s="31" t="s">
        <v>18</v>
      </c>
      <c r="B14" s="30">
        <f t="shared" si="12"/>
        <v>4993371</v>
      </c>
      <c r="C14" s="32">
        <f>SUM(一般接種!D13+一般接種!G13+一般接種!J13+一般接種!M13+医療従事者等!C11)</f>
        <v>1602751</v>
      </c>
      <c r="D14" s="32">
        <v>22901</v>
      </c>
      <c r="E14" s="73">
        <f t="shared" si="0"/>
        <v>0.85836921530541554</v>
      </c>
      <c r="F14" s="32">
        <f>SUM(一般接種!E13+一般接種!H13+一般接種!K13+一般接種!N13+医療従事者等!D11)</f>
        <v>1583283</v>
      </c>
      <c r="G14" s="32">
        <v>21302</v>
      </c>
      <c r="H14" s="73">
        <f t="shared" si="7"/>
        <v>0.84866057239102977</v>
      </c>
      <c r="I14" s="29">
        <f t="shared" si="10"/>
        <v>1321937</v>
      </c>
      <c r="J14" s="32">
        <v>82</v>
      </c>
      <c r="K14" s="73">
        <f t="shared" si="8"/>
        <v>0.71819453688485624</v>
      </c>
      <c r="L14" s="67">
        <v>19145</v>
      </c>
      <c r="M14" s="67">
        <v>75614</v>
      </c>
      <c r="N14" s="67">
        <v>346408</v>
      </c>
      <c r="O14" s="67">
        <v>419632</v>
      </c>
      <c r="P14" s="67">
        <v>237428</v>
      </c>
      <c r="Q14" s="67">
        <v>129144</v>
      </c>
      <c r="R14" s="67">
        <v>49861</v>
      </c>
      <c r="S14" s="67">
        <v>23667</v>
      </c>
      <c r="T14" s="67">
        <v>18838</v>
      </c>
      <c r="U14" s="67">
        <v>2200</v>
      </c>
      <c r="V14" s="67">
        <f t="shared" si="11"/>
        <v>485400</v>
      </c>
      <c r="W14" s="68">
        <f t="shared" si="9"/>
        <v>0.26372909903424296</v>
      </c>
      <c r="X14" s="67">
        <v>189</v>
      </c>
      <c r="Y14" s="67">
        <v>13226</v>
      </c>
      <c r="Z14" s="67">
        <v>199072</v>
      </c>
      <c r="AA14" s="67">
        <v>235534</v>
      </c>
      <c r="AB14" s="67">
        <v>37379</v>
      </c>
      <c r="AD14" s="59">
        <v>1840525</v>
      </c>
    </row>
    <row r="15" spans="1:30" x14ac:dyDescent="0.45">
      <c r="A15" s="31" t="s">
        <v>19</v>
      </c>
      <c r="B15" s="30">
        <f t="shared" si="12"/>
        <v>7702331</v>
      </c>
      <c r="C15" s="32">
        <f>SUM(一般接種!D14+一般接種!G14+一般接種!J14+一般接種!M14+医療従事者等!C12)</f>
        <v>2486497</v>
      </c>
      <c r="D15" s="32">
        <v>39603</v>
      </c>
      <c r="E15" s="73">
        <f t="shared" si="0"/>
        <v>0.84656656889385251</v>
      </c>
      <c r="F15" s="32">
        <f>SUM(一般接種!E14+一般接種!H14+一般接種!K14+一般接種!N14+医療従事者等!D12)</f>
        <v>2452981</v>
      </c>
      <c r="G15" s="32">
        <v>37208</v>
      </c>
      <c r="H15" s="73">
        <f t="shared" si="7"/>
        <v>0.83579945017496005</v>
      </c>
      <c r="I15" s="29">
        <f t="shared" si="10"/>
        <v>1996051</v>
      </c>
      <c r="J15" s="32">
        <v>46</v>
      </c>
      <c r="K15" s="73">
        <f t="shared" si="8"/>
        <v>0.69056980169348325</v>
      </c>
      <c r="L15" s="67">
        <v>21295</v>
      </c>
      <c r="M15" s="67">
        <v>142189</v>
      </c>
      <c r="N15" s="67">
        <v>555768</v>
      </c>
      <c r="O15" s="67">
        <v>593297</v>
      </c>
      <c r="P15" s="67">
        <v>347187</v>
      </c>
      <c r="Q15" s="67">
        <v>181635</v>
      </c>
      <c r="R15" s="67">
        <v>71415</v>
      </c>
      <c r="S15" s="67">
        <v>42147</v>
      </c>
      <c r="T15" s="67">
        <v>37299</v>
      </c>
      <c r="U15" s="67">
        <v>3819</v>
      </c>
      <c r="V15" s="67">
        <f t="shared" si="11"/>
        <v>766802</v>
      </c>
      <c r="W15" s="68">
        <f t="shared" si="9"/>
        <v>0.26529507946030512</v>
      </c>
      <c r="X15" s="67">
        <v>91</v>
      </c>
      <c r="Y15" s="67">
        <v>26724</v>
      </c>
      <c r="Z15" s="67">
        <v>335362</v>
      </c>
      <c r="AA15" s="67">
        <v>363044</v>
      </c>
      <c r="AB15" s="67">
        <v>41581</v>
      </c>
      <c r="AD15" s="59">
        <v>2890374</v>
      </c>
    </row>
    <row r="16" spans="1:30" x14ac:dyDescent="0.45">
      <c r="A16" s="33" t="s">
        <v>20</v>
      </c>
      <c r="B16" s="30">
        <f t="shared" si="12"/>
        <v>5073959</v>
      </c>
      <c r="C16" s="32">
        <f>SUM(一般接種!D15+一般接種!G15+一般接種!J15+一般接種!M15+医療従事者等!C13)</f>
        <v>1641618</v>
      </c>
      <c r="D16" s="32">
        <v>26230</v>
      </c>
      <c r="E16" s="73">
        <f t="shared" si="0"/>
        <v>0.83160557077940567</v>
      </c>
      <c r="F16" s="32">
        <f>SUM(一般接種!E15+一般接種!H15+一般接種!K15+一般接種!N15+医療従事者等!D13)</f>
        <v>1621168</v>
      </c>
      <c r="G16" s="32">
        <v>24680</v>
      </c>
      <c r="H16" s="73">
        <f t="shared" si="7"/>
        <v>0.82187580598746046</v>
      </c>
      <c r="I16" s="29">
        <f t="shared" si="10"/>
        <v>1330220</v>
      </c>
      <c r="J16" s="32">
        <v>39</v>
      </c>
      <c r="K16" s="73">
        <f t="shared" si="8"/>
        <v>0.68478033125473292</v>
      </c>
      <c r="L16" s="67">
        <v>14857</v>
      </c>
      <c r="M16" s="67">
        <v>72352</v>
      </c>
      <c r="N16" s="67">
        <v>367261</v>
      </c>
      <c r="O16" s="67">
        <v>348246</v>
      </c>
      <c r="P16" s="67">
        <v>253891</v>
      </c>
      <c r="Q16" s="67">
        <v>148041</v>
      </c>
      <c r="R16" s="67">
        <v>63567</v>
      </c>
      <c r="S16" s="67">
        <v>33549</v>
      </c>
      <c r="T16" s="67">
        <v>25873</v>
      </c>
      <c r="U16" s="67">
        <v>2583</v>
      </c>
      <c r="V16" s="67">
        <f t="shared" si="11"/>
        <v>480953</v>
      </c>
      <c r="W16" s="68">
        <f t="shared" si="9"/>
        <v>0.24759574423176814</v>
      </c>
      <c r="X16" s="67">
        <v>250</v>
      </c>
      <c r="Y16" s="67">
        <v>9086</v>
      </c>
      <c r="Z16" s="67">
        <v>219297</v>
      </c>
      <c r="AA16" s="67">
        <v>226575</v>
      </c>
      <c r="AB16" s="67">
        <v>25745</v>
      </c>
      <c r="AD16" s="59">
        <v>1942493</v>
      </c>
    </row>
    <row r="17" spans="1:30" x14ac:dyDescent="0.45">
      <c r="A17" s="31" t="s">
        <v>21</v>
      </c>
      <c r="B17" s="30">
        <f t="shared" si="12"/>
        <v>4985658</v>
      </c>
      <c r="C17" s="32">
        <f>SUM(一般接種!D16+一般接種!G16+一般接種!J16+一般接種!M16+医療従事者等!C14)</f>
        <v>1618979</v>
      </c>
      <c r="D17" s="32">
        <v>26831</v>
      </c>
      <c r="E17" s="73">
        <f t="shared" si="0"/>
        <v>0.81918863615198245</v>
      </c>
      <c r="F17" s="32">
        <f>SUM(一般接種!E16+一般接種!H16+一般接種!K16+一般接種!N16+医療従事者等!D14)</f>
        <v>1593860</v>
      </c>
      <c r="G17" s="32">
        <v>25282</v>
      </c>
      <c r="H17" s="73">
        <f t="shared" si="7"/>
        <v>0.8070614493866175</v>
      </c>
      <c r="I17" s="29">
        <f t="shared" si="10"/>
        <v>1301242</v>
      </c>
      <c r="J17" s="32">
        <v>46</v>
      </c>
      <c r="K17" s="73">
        <f t="shared" si="8"/>
        <v>0.66948862581017277</v>
      </c>
      <c r="L17" s="67">
        <v>16393</v>
      </c>
      <c r="M17" s="67">
        <v>72375</v>
      </c>
      <c r="N17" s="67">
        <v>402725</v>
      </c>
      <c r="O17" s="67">
        <v>435744</v>
      </c>
      <c r="P17" s="67">
        <v>217784</v>
      </c>
      <c r="Q17" s="67">
        <v>78430</v>
      </c>
      <c r="R17" s="67">
        <v>38075</v>
      </c>
      <c r="S17" s="67">
        <v>17316</v>
      </c>
      <c r="T17" s="67">
        <v>19836</v>
      </c>
      <c r="U17" s="67">
        <v>2564</v>
      </c>
      <c r="V17" s="67">
        <f t="shared" si="11"/>
        <v>471577</v>
      </c>
      <c r="W17" s="68">
        <f t="shared" si="9"/>
        <v>0.2426348049745648</v>
      </c>
      <c r="X17" s="67">
        <v>53</v>
      </c>
      <c r="Y17" s="67">
        <v>7100</v>
      </c>
      <c r="Z17" s="67">
        <v>195231</v>
      </c>
      <c r="AA17" s="67">
        <v>238948</v>
      </c>
      <c r="AB17" s="67">
        <v>30245</v>
      </c>
      <c r="AD17" s="59">
        <v>1943567</v>
      </c>
    </row>
    <row r="18" spans="1:30" x14ac:dyDescent="0.45">
      <c r="A18" s="31" t="s">
        <v>22</v>
      </c>
      <c r="B18" s="30">
        <f t="shared" si="12"/>
        <v>18721556</v>
      </c>
      <c r="C18" s="32">
        <f>SUM(一般接種!D17+一般接種!G17+一般接種!J17+一般接種!M17+医療従事者等!C15)</f>
        <v>6158131</v>
      </c>
      <c r="D18" s="32">
        <v>78051</v>
      </c>
      <c r="E18" s="73">
        <f t="shared" si="0"/>
        <v>0.82321099513797402</v>
      </c>
      <c r="F18" s="32">
        <f>SUM(一般接種!E17+一般接種!H17+一般接種!K17+一般接種!N17+医療従事者等!D15)</f>
        <v>6070685</v>
      </c>
      <c r="G18" s="32">
        <v>73087</v>
      </c>
      <c r="H18" s="73">
        <f t="shared" si="7"/>
        <v>0.81204336423493162</v>
      </c>
      <c r="I18" s="29">
        <f t="shared" si="10"/>
        <v>4837543</v>
      </c>
      <c r="J18" s="32">
        <v>130</v>
      </c>
      <c r="K18" s="73">
        <f t="shared" si="8"/>
        <v>0.65496039026186703</v>
      </c>
      <c r="L18" s="67">
        <v>50596</v>
      </c>
      <c r="M18" s="67">
        <v>272904</v>
      </c>
      <c r="N18" s="67">
        <v>1320020</v>
      </c>
      <c r="O18" s="67">
        <v>1420237</v>
      </c>
      <c r="P18" s="67">
        <v>839358</v>
      </c>
      <c r="Q18" s="67">
        <v>479081</v>
      </c>
      <c r="R18" s="67">
        <v>202772</v>
      </c>
      <c r="S18" s="67">
        <v>130650</v>
      </c>
      <c r="T18" s="67">
        <v>112634</v>
      </c>
      <c r="U18" s="67">
        <v>9291</v>
      </c>
      <c r="V18" s="67">
        <f t="shared" si="11"/>
        <v>1655197</v>
      </c>
      <c r="W18" s="68">
        <f t="shared" si="9"/>
        <v>0.22410500676296846</v>
      </c>
      <c r="X18" s="67">
        <v>225</v>
      </c>
      <c r="Y18" s="67">
        <v>45050</v>
      </c>
      <c r="Z18" s="67">
        <v>705769</v>
      </c>
      <c r="AA18" s="67">
        <v>821939</v>
      </c>
      <c r="AB18" s="67">
        <v>82214</v>
      </c>
      <c r="AD18" s="59">
        <v>7385810</v>
      </c>
    </row>
    <row r="19" spans="1:30" x14ac:dyDescent="0.45">
      <c r="A19" s="31" t="s">
        <v>23</v>
      </c>
      <c r="B19" s="30">
        <f t="shared" si="12"/>
        <v>16141045</v>
      </c>
      <c r="C19" s="32">
        <f>SUM(一般接種!D18+一般接種!G18+一般接種!J18+一般接種!M18+医療従事者等!C16)</f>
        <v>5260311</v>
      </c>
      <c r="D19" s="32">
        <v>70661</v>
      </c>
      <c r="E19" s="73">
        <f t="shared" si="0"/>
        <v>0.82234149883192698</v>
      </c>
      <c r="F19" s="32">
        <f>SUM(一般接種!E18+一般接種!H18+一般接種!K18+一般接種!N18+医療従事者等!D16)</f>
        <v>5194717</v>
      </c>
      <c r="G19" s="32">
        <v>66706</v>
      </c>
      <c r="H19" s="73">
        <f t="shared" si="7"/>
        <v>0.81257430689287491</v>
      </c>
      <c r="I19" s="29">
        <f t="shared" si="10"/>
        <v>4208884</v>
      </c>
      <c r="J19" s="32">
        <v>216</v>
      </c>
      <c r="K19" s="73">
        <f t="shared" si="8"/>
        <v>0.66689706458161302</v>
      </c>
      <c r="L19" s="67">
        <v>43663</v>
      </c>
      <c r="M19" s="67">
        <v>215105</v>
      </c>
      <c r="N19" s="67">
        <v>1090856</v>
      </c>
      <c r="O19" s="67">
        <v>1327209</v>
      </c>
      <c r="P19" s="67">
        <v>756820</v>
      </c>
      <c r="Q19" s="67">
        <v>394857</v>
      </c>
      <c r="R19" s="67">
        <v>169927</v>
      </c>
      <c r="S19" s="67">
        <v>115199</v>
      </c>
      <c r="T19" s="67">
        <v>86950</v>
      </c>
      <c r="U19" s="67">
        <v>8298</v>
      </c>
      <c r="V19" s="67">
        <f t="shared" si="11"/>
        <v>1477133</v>
      </c>
      <c r="W19" s="68">
        <f t="shared" si="9"/>
        <v>0.23406352358908611</v>
      </c>
      <c r="X19" s="67">
        <v>253</v>
      </c>
      <c r="Y19" s="67">
        <v>35570</v>
      </c>
      <c r="Z19" s="67">
        <v>640651</v>
      </c>
      <c r="AA19" s="67">
        <v>720326</v>
      </c>
      <c r="AB19" s="67">
        <v>80333</v>
      </c>
      <c r="AD19" s="59">
        <v>6310821</v>
      </c>
    </row>
    <row r="20" spans="1:30" x14ac:dyDescent="0.45">
      <c r="A20" s="31" t="s">
        <v>24</v>
      </c>
      <c r="B20" s="30">
        <f t="shared" si="12"/>
        <v>34204327</v>
      </c>
      <c r="C20" s="32">
        <f>SUM(一般接種!D19+一般接種!G19+一般接種!J19+一般接種!M19+医療従事者等!C17)</f>
        <v>11346442</v>
      </c>
      <c r="D20" s="32">
        <v>169875</v>
      </c>
      <c r="E20" s="73">
        <f t="shared" si="0"/>
        <v>0.81019927962903804</v>
      </c>
      <c r="F20" s="32">
        <f>SUM(一般接種!E19+一般接種!H19+一般接種!K19+一般接種!N19+医療従事者等!D17)</f>
        <v>11198574</v>
      </c>
      <c r="G20" s="32">
        <v>159647</v>
      </c>
      <c r="H20" s="73">
        <f t="shared" si="7"/>
        <v>0.80022163364452947</v>
      </c>
      <c r="I20" s="29">
        <f t="shared" si="10"/>
        <v>8757050</v>
      </c>
      <c r="J20" s="32">
        <v>565</v>
      </c>
      <c r="K20" s="73">
        <f t="shared" si="8"/>
        <v>0.63476538359967571</v>
      </c>
      <c r="L20" s="67">
        <v>105278</v>
      </c>
      <c r="M20" s="67">
        <v>616499</v>
      </c>
      <c r="N20" s="67">
        <v>2644054</v>
      </c>
      <c r="O20" s="67">
        <v>2946642</v>
      </c>
      <c r="P20" s="67">
        <v>1270972</v>
      </c>
      <c r="Q20" s="67">
        <v>519376</v>
      </c>
      <c r="R20" s="67">
        <v>237229</v>
      </c>
      <c r="S20" s="67">
        <v>231446</v>
      </c>
      <c r="T20" s="67">
        <v>171756</v>
      </c>
      <c r="U20" s="67">
        <v>13798</v>
      </c>
      <c r="V20" s="67">
        <f t="shared" si="11"/>
        <v>2902261</v>
      </c>
      <c r="W20" s="68">
        <f t="shared" si="9"/>
        <v>0.21038748047548514</v>
      </c>
      <c r="X20" s="67">
        <v>1399</v>
      </c>
      <c r="Y20" s="67">
        <v>145161</v>
      </c>
      <c r="Z20" s="67">
        <v>1518504</v>
      </c>
      <c r="AA20" s="67">
        <v>1158752</v>
      </c>
      <c r="AB20" s="67">
        <v>78445</v>
      </c>
      <c r="AD20" s="59">
        <v>13794837</v>
      </c>
    </row>
    <row r="21" spans="1:30" x14ac:dyDescent="0.45">
      <c r="A21" s="31" t="s">
        <v>25</v>
      </c>
      <c r="B21" s="30">
        <f t="shared" si="12"/>
        <v>23236950</v>
      </c>
      <c r="C21" s="32">
        <f>SUM(一般接種!D20+一般接種!G20+一般接種!J20+一般接種!M20+医療従事者等!C18)</f>
        <v>7644304</v>
      </c>
      <c r="D21" s="32">
        <v>119930</v>
      </c>
      <c r="E21" s="73">
        <f t="shared" si="0"/>
        <v>0.81652267181066296</v>
      </c>
      <c r="F21" s="32">
        <f>SUM(一般接種!E20+一般接種!H20+一般接種!K20+一般接種!N20+医療従事者等!D18)</f>
        <v>7551654</v>
      </c>
      <c r="G21" s="32">
        <v>112752</v>
      </c>
      <c r="H21" s="73">
        <f t="shared" si="7"/>
        <v>0.80724750475955664</v>
      </c>
      <c r="I21" s="29">
        <f t="shared" si="10"/>
        <v>5963302</v>
      </c>
      <c r="J21" s="32">
        <v>277</v>
      </c>
      <c r="K21" s="73">
        <f t="shared" si="8"/>
        <v>0.64708972534775366</v>
      </c>
      <c r="L21" s="67">
        <v>51928</v>
      </c>
      <c r="M21" s="67">
        <v>308666</v>
      </c>
      <c r="N21" s="67">
        <v>1462010</v>
      </c>
      <c r="O21" s="67">
        <v>2066939</v>
      </c>
      <c r="P21" s="67">
        <v>1104060</v>
      </c>
      <c r="Q21" s="67">
        <v>478685</v>
      </c>
      <c r="R21" s="67">
        <v>191691</v>
      </c>
      <c r="S21" s="67">
        <v>162546</v>
      </c>
      <c r="T21" s="67">
        <v>124007</v>
      </c>
      <c r="U21" s="67">
        <v>12770</v>
      </c>
      <c r="V21" s="67">
        <f t="shared" si="11"/>
        <v>2077690</v>
      </c>
      <c r="W21" s="68">
        <f t="shared" si="9"/>
        <v>0.22546473500576877</v>
      </c>
      <c r="X21" s="67">
        <v>678</v>
      </c>
      <c r="Y21" s="67">
        <v>47722</v>
      </c>
      <c r="Z21" s="67">
        <v>893864</v>
      </c>
      <c r="AA21" s="67">
        <v>1026848</v>
      </c>
      <c r="AB21" s="67">
        <v>108578</v>
      </c>
      <c r="AD21" s="59">
        <v>9215144</v>
      </c>
    </row>
    <row r="22" spans="1:30" x14ac:dyDescent="0.45">
      <c r="A22" s="31" t="s">
        <v>26</v>
      </c>
      <c r="B22" s="30">
        <f t="shared" si="12"/>
        <v>5977241</v>
      </c>
      <c r="C22" s="32">
        <f>SUM(一般接種!D21+一般接種!G21+一般接種!J21+一般接種!M21+医療従事者等!C19)</f>
        <v>1911650</v>
      </c>
      <c r="D22" s="32">
        <v>28890</v>
      </c>
      <c r="E22" s="73">
        <f t="shared" si="0"/>
        <v>0.86038585661576206</v>
      </c>
      <c r="F22" s="32">
        <f>SUM(一般接種!E21+一般接種!H21+一般接種!K21+一般接種!N21+医療従事者等!D19)</f>
        <v>1880561</v>
      </c>
      <c r="G22" s="32">
        <v>27040</v>
      </c>
      <c r="H22" s="73">
        <f t="shared" si="7"/>
        <v>0.8470241843571692</v>
      </c>
      <c r="I22" s="29">
        <f t="shared" si="10"/>
        <v>1600845</v>
      </c>
      <c r="J22" s="32">
        <v>4</v>
      </c>
      <c r="K22" s="73">
        <f t="shared" si="8"/>
        <v>0.73155418379965209</v>
      </c>
      <c r="L22" s="67">
        <v>16834</v>
      </c>
      <c r="M22" s="67">
        <v>65142</v>
      </c>
      <c r="N22" s="67">
        <v>344208</v>
      </c>
      <c r="O22" s="67">
        <v>568160</v>
      </c>
      <c r="P22" s="67">
        <v>356817</v>
      </c>
      <c r="Q22" s="67">
        <v>150122</v>
      </c>
      <c r="R22" s="67">
        <v>50201</v>
      </c>
      <c r="S22" s="67">
        <v>28404</v>
      </c>
      <c r="T22" s="67">
        <v>18967</v>
      </c>
      <c r="U22" s="67">
        <v>1990</v>
      </c>
      <c r="V22" s="67">
        <f t="shared" si="11"/>
        <v>584185</v>
      </c>
      <c r="W22" s="68">
        <f t="shared" si="9"/>
        <v>0.26696154137918743</v>
      </c>
      <c r="X22" s="67">
        <v>9</v>
      </c>
      <c r="Y22" s="67">
        <v>6126</v>
      </c>
      <c r="Z22" s="67">
        <v>189746</v>
      </c>
      <c r="AA22" s="67">
        <v>343241</v>
      </c>
      <c r="AB22" s="67">
        <v>45063</v>
      </c>
      <c r="AD22" s="59">
        <v>2188274</v>
      </c>
    </row>
    <row r="23" spans="1:30" x14ac:dyDescent="0.45">
      <c r="A23" s="31" t="s">
        <v>27</v>
      </c>
      <c r="B23" s="30">
        <f t="shared" si="12"/>
        <v>2796137</v>
      </c>
      <c r="C23" s="32">
        <f>SUM(一般接種!D22+一般接種!G22+一般接種!J22+一般接種!M22+医療従事者等!C20)</f>
        <v>900073</v>
      </c>
      <c r="D23" s="32">
        <v>13898</v>
      </c>
      <c r="E23" s="73">
        <f t="shared" si="0"/>
        <v>0.8543257365417245</v>
      </c>
      <c r="F23" s="32">
        <f>SUM(一般接種!E22+一般接種!H22+一般接種!K22+一般接種!N22+医療従事者等!D20)</f>
        <v>891990</v>
      </c>
      <c r="G23" s="32">
        <v>12992</v>
      </c>
      <c r="H23" s="73">
        <f t="shared" si="7"/>
        <v>0.84740667900663269</v>
      </c>
      <c r="I23" s="29">
        <f t="shared" si="10"/>
        <v>720010</v>
      </c>
      <c r="J23" s="32">
        <v>10</v>
      </c>
      <c r="K23" s="73">
        <f t="shared" si="8"/>
        <v>0.69412309116149928</v>
      </c>
      <c r="L23" s="67">
        <v>10212</v>
      </c>
      <c r="M23" s="67">
        <v>39366</v>
      </c>
      <c r="N23" s="67">
        <v>213131</v>
      </c>
      <c r="O23" s="67">
        <v>219774</v>
      </c>
      <c r="P23" s="67">
        <v>127798</v>
      </c>
      <c r="Q23" s="67">
        <v>63100</v>
      </c>
      <c r="R23" s="67">
        <v>20066</v>
      </c>
      <c r="S23" s="67">
        <v>13743</v>
      </c>
      <c r="T23" s="67">
        <v>11645</v>
      </c>
      <c r="U23" s="67">
        <v>1175</v>
      </c>
      <c r="V23" s="67">
        <f t="shared" si="11"/>
        <v>284064</v>
      </c>
      <c r="W23" s="68">
        <f t="shared" si="9"/>
        <v>0.27385469689958353</v>
      </c>
      <c r="X23" s="67">
        <v>104</v>
      </c>
      <c r="Y23" s="67">
        <v>3784</v>
      </c>
      <c r="Z23" s="67">
        <v>125836</v>
      </c>
      <c r="AA23" s="67">
        <v>138834</v>
      </c>
      <c r="AB23" s="67">
        <v>15506</v>
      </c>
      <c r="AD23" s="59">
        <v>1037280</v>
      </c>
    </row>
    <row r="24" spans="1:30" x14ac:dyDescent="0.45">
      <c r="A24" s="31" t="s">
        <v>28</v>
      </c>
      <c r="B24" s="30">
        <f t="shared" si="12"/>
        <v>2879812</v>
      </c>
      <c r="C24" s="32">
        <f>SUM(一般接種!D23+一般接種!G23+一般接種!J23+一般接種!M23+医療従事者等!C21)</f>
        <v>941395</v>
      </c>
      <c r="D24" s="32">
        <v>13826</v>
      </c>
      <c r="E24" s="73">
        <f t="shared" si="0"/>
        <v>0.82487165418261077</v>
      </c>
      <c r="F24" s="32">
        <f>SUM(一般接種!E23+一般接種!H23+一般接種!K23+一般接種!N23+医療従事者等!D21)</f>
        <v>930145</v>
      </c>
      <c r="G24" s="32">
        <v>13052</v>
      </c>
      <c r="H24" s="73">
        <f t="shared" si="7"/>
        <v>0.81555552196040737</v>
      </c>
      <c r="I24" s="29">
        <f t="shared" si="10"/>
        <v>741757</v>
      </c>
      <c r="J24" s="32">
        <v>53</v>
      </c>
      <c r="K24" s="73">
        <f t="shared" si="8"/>
        <v>0.65958500703867762</v>
      </c>
      <c r="L24" s="67">
        <v>9375</v>
      </c>
      <c r="M24" s="67">
        <v>55487</v>
      </c>
      <c r="N24" s="67">
        <v>204847</v>
      </c>
      <c r="O24" s="67">
        <v>216994</v>
      </c>
      <c r="P24" s="67">
        <v>131549</v>
      </c>
      <c r="Q24" s="67">
        <v>68173</v>
      </c>
      <c r="R24" s="67">
        <v>26874</v>
      </c>
      <c r="S24" s="67">
        <v>13882</v>
      </c>
      <c r="T24" s="67">
        <v>13124</v>
      </c>
      <c r="U24" s="67">
        <v>1452</v>
      </c>
      <c r="V24" s="67">
        <f t="shared" si="11"/>
        <v>266515</v>
      </c>
      <c r="W24" s="68">
        <f t="shared" si="9"/>
        <v>0.23700734814820085</v>
      </c>
      <c r="X24" s="67">
        <v>39</v>
      </c>
      <c r="Y24" s="67">
        <v>6863</v>
      </c>
      <c r="Z24" s="67">
        <v>103557</v>
      </c>
      <c r="AA24" s="67">
        <v>138865</v>
      </c>
      <c r="AB24" s="67">
        <v>17191</v>
      </c>
      <c r="AD24" s="59">
        <v>1124501</v>
      </c>
    </row>
    <row r="25" spans="1:30" x14ac:dyDescent="0.45">
      <c r="A25" s="31" t="s">
        <v>29</v>
      </c>
      <c r="B25" s="30">
        <f t="shared" si="12"/>
        <v>1987438</v>
      </c>
      <c r="C25" s="32">
        <f>SUM(一般接種!D24+一般接種!G24+一般接種!J24+一般接種!M24+医療従事者等!C22)</f>
        <v>650125</v>
      </c>
      <c r="D25" s="32">
        <v>7742</v>
      </c>
      <c r="E25" s="73">
        <f t="shared" si="0"/>
        <v>0.83692876536711713</v>
      </c>
      <c r="F25" s="32">
        <f>SUM(一般接種!E24+一般接種!H24+一般接種!K24+一般接種!N24+医療従事者等!D22)</f>
        <v>643426</v>
      </c>
      <c r="G25" s="32">
        <v>7149</v>
      </c>
      <c r="H25" s="73">
        <f t="shared" si="7"/>
        <v>0.82897356256546817</v>
      </c>
      <c r="I25" s="29">
        <f t="shared" si="10"/>
        <v>518053</v>
      </c>
      <c r="J25" s="32">
        <v>37</v>
      </c>
      <c r="K25" s="73">
        <f t="shared" si="8"/>
        <v>0.67489720512593354</v>
      </c>
      <c r="L25" s="67">
        <v>7675</v>
      </c>
      <c r="M25" s="67">
        <v>32413</v>
      </c>
      <c r="N25" s="67">
        <v>143807</v>
      </c>
      <c r="O25" s="67">
        <v>172179</v>
      </c>
      <c r="P25" s="67">
        <v>92088</v>
      </c>
      <c r="Q25" s="67">
        <v>34601</v>
      </c>
      <c r="R25" s="67">
        <v>15972</v>
      </c>
      <c r="S25" s="67">
        <v>10587</v>
      </c>
      <c r="T25" s="67">
        <v>8195</v>
      </c>
      <c r="U25" s="67">
        <v>536</v>
      </c>
      <c r="V25" s="67">
        <f t="shared" si="11"/>
        <v>175834</v>
      </c>
      <c r="W25" s="68">
        <f t="shared" si="9"/>
        <v>0.2290853471053276</v>
      </c>
      <c r="X25" s="67">
        <v>146</v>
      </c>
      <c r="Y25" s="67">
        <v>3811</v>
      </c>
      <c r="Z25" s="67">
        <v>69331</v>
      </c>
      <c r="AA25" s="67">
        <v>95281</v>
      </c>
      <c r="AB25" s="67">
        <v>7265</v>
      </c>
      <c r="AD25" s="59">
        <v>767548</v>
      </c>
    </row>
    <row r="26" spans="1:30" x14ac:dyDescent="0.45">
      <c r="A26" s="31" t="s">
        <v>30</v>
      </c>
      <c r="B26" s="30">
        <f t="shared" si="12"/>
        <v>2117455</v>
      </c>
      <c r="C26" s="32">
        <f>SUM(一般接種!D25+一般接種!G25+一般接種!J25+一般接種!M25+医療従事者等!C23)</f>
        <v>684636</v>
      </c>
      <c r="D26" s="32">
        <v>10181</v>
      </c>
      <c r="E26" s="73">
        <f t="shared" si="0"/>
        <v>0.82630407323417021</v>
      </c>
      <c r="F26" s="32">
        <f>SUM(一般接種!E25+一般接種!H25+一般接種!K25+一般接種!N25+医療従事者等!D23)</f>
        <v>676218</v>
      </c>
      <c r="G26" s="32">
        <v>9506</v>
      </c>
      <c r="H26" s="73">
        <f t="shared" si="7"/>
        <v>0.81681778810165262</v>
      </c>
      <c r="I26" s="29">
        <f t="shared" si="10"/>
        <v>545523</v>
      </c>
      <c r="J26" s="32">
        <v>6</v>
      </c>
      <c r="K26" s="73">
        <f t="shared" si="8"/>
        <v>0.66833653708325214</v>
      </c>
      <c r="L26" s="67">
        <v>6869</v>
      </c>
      <c r="M26" s="67">
        <v>38035</v>
      </c>
      <c r="N26" s="67">
        <v>169305</v>
      </c>
      <c r="O26" s="67">
        <v>165319</v>
      </c>
      <c r="P26" s="67">
        <v>96488</v>
      </c>
      <c r="Q26" s="67">
        <v>34686</v>
      </c>
      <c r="R26" s="67">
        <v>12464</v>
      </c>
      <c r="S26" s="67">
        <v>12997</v>
      </c>
      <c r="T26" s="67">
        <v>8704</v>
      </c>
      <c r="U26" s="67">
        <v>656</v>
      </c>
      <c r="V26" s="67">
        <f t="shared" si="11"/>
        <v>211078</v>
      </c>
      <c r="W26" s="68">
        <f t="shared" si="9"/>
        <v>0.25860081276011326</v>
      </c>
      <c r="X26" s="67">
        <v>117</v>
      </c>
      <c r="Y26" s="67">
        <v>6418</v>
      </c>
      <c r="Z26" s="67">
        <v>89918</v>
      </c>
      <c r="AA26" s="67">
        <v>106937</v>
      </c>
      <c r="AB26" s="67">
        <v>7688</v>
      </c>
      <c r="AD26" s="59">
        <v>816231</v>
      </c>
    </row>
    <row r="27" spans="1:30" x14ac:dyDescent="0.45">
      <c r="A27" s="31" t="s">
        <v>31</v>
      </c>
      <c r="B27" s="30">
        <f t="shared" si="12"/>
        <v>5472180</v>
      </c>
      <c r="C27" s="32">
        <f>SUM(一般接種!D26+一般接種!G26+一般接種!J26+一般接種!M26+医療従事者等!C24)</f>
        <v>1738604</v>
      </c>
      <c r="D27" s="32">
        <v>29267</v>
      </c>
      <c r="E27" s="73">
        <f t="shared" si="0"/>
        <v>0.83118987947448419</v>
      </c>
      <c r="F27" s="32">
        <f>SUM(一般接種!E26+一般接種!H26+一般接種!K26+一般接種!N26+医療従事者等!D24)</f>
        <v>1715987</v>
      </c>
      <c r="G27" s="32">
        <v>27581</v>
      </c>
      <c r="H27" s="73">
        <f t="shared" si="7"/>
        <v>0.82101187749636029</v>
      </c>
      <c r="I27" s="29">
        <f t="shared" si="10"/>
        <v>1435486</v>
      </c>
      <c r="J27" s="32">
        <v>18</v>
      </c>
      <c r="K27" s="73">
        <f t="shared" si="8"/>
        <v>0.69801711067476979</v>
      </c>
      <c r="L27" s="67">
        <v>14364</v>
      </c>
      <c r="M27" s="67">
        <v>69403</v>
      </c>
      <c r="N27" s="67">
        <v>457805</v>
      </c>
      <c r="O27" s="67">
        <v>433190</v>
      </c>
      <c r="P27" s="67">
        <v>235742</v>
      </c>
      <c r="Q27" s="67">
        <v>123344</v>
      </c>
      <c r="R27" s="67">
        <v>48338</v>
      </c>
      <c r="S27" s="67">
        <v>27741</v>
      </c>
      <c r="T27" s="67">
        <v>23447</v>
      </c>
      <c r="U27" s="67">
        <v>2112</v>
      </c>
      <c r="V27" s="67">
        <f t="shared" si="11"/>
        <v>582103</v>
      </c>
      <c r="W27" s="68">
        <f t="shared" si="9"/>
        <v>0.28305601669637742</v>
      </c>
      <c r="X27" s="67">
        <v>12</v>
      </c>
      <c r="Y27" s="67">
        <v>6584</v>
      </c>
      <c r="Z27" s="67">
        <v>257294</v>
      </c>
      <c r="AA27" s="67">
        <v>295738</v>
      </c>
      <c r="AB27" s="67">
        <v>22475</v>
      </c>
      <c r="AD27" s="59">
        <v>2056494</v>
      </c>
    </row>
    <row r="28" spans="1:30" x14ac:dyDescent="0.45">
      <c r="A28" s="31" t="s">
        <v>32</v>
      </c>
      <c r="B28" s="30">
        <f t="shared" si="12"/>
        <v>5243149</v>
      </c>
      <c r="C28" s="32">
        <f>SUM(一般接種!D27+一般接種!G27+一般接種!J27+一般接種!M27+医療従事者等!C25)</f>
        <v>1674123</v>
      </c>
      <c r="D28" s="32">
        <v>24949</v>
      </c>
      <c r="E28" s="73">
        <f t="shared" si="0"/>
        <v>0.82598911652530171</v>
      </c>
      <c r="F28" s="32">
        <f>SUM(一般接種!E27+一般接種!H27+一般接種!K27+一般接種!N27+医療従事者等!D25)</f>
        <v>1659767</v>
      </c>
      <c r="G28" s="32">
        <v>23453</v>
      </c>
      <c r="H28" s="73">
        <f t="shared" si="7"/>
        <v>0.81954818304071164</v>
      </c>
      <c r="I28" s="29">
        <f t="shared" si="10"/>
        <v>1347252</v>
      </c>
      <c r="J28" s="32">
        <v>45</v>
      </c>
      <c r="K28" s="73">
        <f t="shared" si="8"/>
        <v>0.67474888623438289</v>
      </c>
      <c r="L28" s="67">
        <v>15510</v>
      </c>
      <c r="M28" s="67">
        <v>85357</v>
      </c>
      <c r="N28" s="67">
        <v>466907</v>
      </c>
      <c r="O28" s="67">
        <v>403704</v>
      </c>
      <c r="P28" s="67">
        <v>192481</v>
      </c>
      <c r="Q28" s="67">
        <v>97948</v>
      </c>
      <c r="R28" s="67">
        <v>38054</v>
      </c>
      <c r="S28" s="67">
        <v>22380</v>
      </c>
      <c r="T28" s="67">
        <v>22494</v>
      </c>
      <c r="U28" s="67">
        <v>2417</v>
      </c>
      <c r="V28" s="67">
        <f t="shared" si="11"/>
        <v>562007</v>
      </c>
      <c r="W28" s="68">
        <f t="shared" si="9"/>
        <v>0.28148131453141706</v>
      </c>
      <c r="X28" s="67">
        <v>43</v>
      </c>
      <c r="Y28" s="67">
        <v>9428</v>
      </c>
      <c r="Z28" s="67">
        <v>257178</v>
      </c>
      <c r="AA28" s="67">
        <v>272678</v>
      </c>
      <c r="AB28" s="67">
        <v>22680</v>
      </c>
      <c r="AD28" s="59">
        <v>1996605</v>
      </c>
    </row>
    <row r="29" spans="1:30" x14ac:dyDescent="0.45">
      <c r="A29" s="31" t="s">
        <v>33</v>
      </c>
      <c r="B29" s="30">
        <f t="shared" si="12"/>
        <v>9605965</v>
      </c>
      <c r="C29" s="32">
        <f>SUM(一般接種!D28+一般接種!G28+一般接種!J28+一般接種!M28+医療従事者等!C26)</f>
        <v>3151279</v>
      </c>
      <c r="D29" s="32">
        <v>43309</v>
      </c>
      <c r="E29" s="73">
        <f t="shared" si="0"/>
        <v>0.84956673864909926</v>
      </c>
      <c r="F29" s="32">
        <f>SUM(一般接種!E28+一般接種!H28+一般接種!K28+一般接種!N28+医療従事者等!D26)</f>
        <v>3116431</v>
      </c>
      <c r="G29" s="32">
        <v>40267</v>
      </c>
      <c r="H29" s="73">
        <f t="shared" si="7"/>
        <v>0.84087253642402204</v>
      </c>
      <c r="I29" s="29">
        <f t="shared" si="10"/>
        <v>2460762</v>
      </c>
      <c r="J29" s="32">
        <v>51</v>
      </c>
      <c r="K29" s="73">
        <f t="shared" si="8"/>
        <v>0.67263783724680859</v>
      </c>
      <c r="L29" s="67">
        <v>23596</v>
      </c>
      <c r="M29" s="67">
        <v>116019</v>
      </c>
      <c r="N29" s="67">
        <v>657911</v>
      </c>
      <c r="O29" s="67">
        <v>757496</v>
      </c>
      <c r="P29" s="67">
        <v>454046</v>
      </c>
      <c r="Q29" s="67">
        <v>252056</v>
      </c>
      <c r="R29" s="67">
        <v>88156</v>
      </c>
      <c r="S29" s="67">
        <v>53105</v>
      </c>
      <c r="T29" s="67">
        <v>53295</v>
      </c>
      <c r="U29" s="67">
        <v>5082</v>
      </c>
      <c r="V29" s="67">
        <f t="shared" si="11"/>
        <v>877493</v>
      </c>
      <c r="W29" s="68">
        <f t="shared" si="9"/>
        <v>0.23986359784599404</v>
      </c>
      <c r="X29" s="67">
        <v>26</v>
      </c>
      <c r="Y29" s="67">
        <v>12195</v>
      </c>
      <c r="Z29" s="67">
        <v>353576</v>
      </c>
      <c r="AA29" s="67">
        <v>452249</v>
      </c>
      <c r="AB29" s="67">
        <v>59447</v>
      </c>
      <c r="AD29" s="59">
        <v>3658300</v>
      </c>
    </row>
    <row r="30" spans="1:30" x14ac:dyDescent="0.45">
      <c r="A30" s="31" t="s">
        <v>34</v>
      </c>
      <c r="B30" s="30">
        <f t="shared" si="12"/>
        <v>18165802</v>
      </c>
      <c r="C30" s="32">
        <f>SUM(一般接種!D29+一般接種!G29+一般接種!J29+一般接種!M29+医療従事者等!C27)</f>
        <v>6034876</v>
      </c>
      <c r="D30" s="32">
        <v>100522</v>
      </c>
      <c r="E30" s="73">
        <f t="shared" si="0"/>
        <v>0.78825760166940184</v>
      </c>
      <c r="F30" s="32">
        <f>SUM(一般接種!E29+一般接種!H29+一般接種!K29+一般接種!N29+医療従事者等!D27)</f>
        <v>5928595</v>
      </c>
      <c r="G30" s="32">
        <v>95045</v>
      </c>
      <c r="H30" s="73">
        <f t="shared" si="7"/>
        <v>0.77486785119636259</v>
      </c>
      <c r="I30" s="29">
        <f t="shared" si="10"/>
        <v>4634356</v>
      </c>
      <c r="J30" s="32">
        <v>231</v>
      </c>
      <c r="K30" s="73">
        <f t="shared" si="8"/>
        <v>0.6155487620617538</v>
      </c>
      <c r="L30" s="67">
        <v>43253</v>
      </c>
      <c r="M30" s="67">
        <v>375746</v>
      </c>
      <c r="N30" s="67">
        <v>1356588</v>
      </c>
      <c r="O30" s="67">
        <v>1362702</v>
      </c>
      <c r="P30" s="67">
        <v>761613</v>
      </c>
      <c r="Q30" s="67">
        <v>370687</v>
      </c>
      <c r="R30" s="67">
        <v>150545</v>
      </c>
      <c r="S30" s="67">
        <v>109061</v>
      </c>
      <c r="T30" s="67">
        <v>94666</v>
      </c>
      <c r="U30" s="67">
        <v>9495</v>
      </c>
      <c r="V30" s="67">
        <f t="shared" si="11"/>
        <v>1567975</v>
      </c>
      <c r="W30" s="68">
        <f t="shared" si="9"/>
        <v>0.20827342166941512</v>
      </c>
      <c r="X30" s="67">
        <v>67</v>
      </c>
      <c r="Y30" s="67">
        <v>45269</v>
      </c>
      <c r="Z30" s="67">
        <v>692348</v>
      </c>
      <c r="AA30" s="67">
        <v>747140</v>
      </c>
      <c r="AB30" s="67">
        <v>83151</v>
      </c>
      <c r="AD30" s="59">
        <v>7528445</v>
      </c>
    </row>
    <row r="31" spans="1:30" x14ac:dyDescent="0.45">
      <c r="A31" s="31" t="s">
        <v>35</v>
      </c>
      <c r="B31" s="30">
        <f t="shared" si="12"/>
        <v>4523517</v>
      </c>
      <c r="C31" s="32">
        <f>SUM(一般接種!D30+一般接種!G30+一般接種!J30+一般接種!M30+医療従事者等!C28)</f>
        <v>1484744</v>
      </c>
      <c r="D31" s="32">
        <v>22743</v>
      </c>
      <c r="E31" s="73">
        <f t="shared" si="0"/>
        <v>0.8191032450360809</v>
      </c>
      <c r="F31" s="32">
        <f>SUM(一般接種!E30+一般接種!H30+一般接種!K30+一般接種!N30+医療従事者等!D28)</f>
        <v>1468941</v>
      </c>
      <c r="G31" s="32">
        <v>21482</v>
      </c>
      <c r="H31" s="73">
        <f t="shared" si="7"/>
        <v>0.81095591860517235</v>
      </c>
      <c r="I31" s="29">
        <f t="shared" si="10"/>
        <v>1168425</v>
      </c>
      <c r="J31" s="32">
        <v>44</v>
      </c>
      <c r="K31" s="73">
        <f t="shared" si="8"/>
        <v>0.65459918874097978</v>
      </c>
      <c r="L31" s="67">
        <v>16833</v>
      </c>
      <c r="M31" s="67">
        <v>67560</v>
      </c>
      <c r="N31" s="67">
        <v>347275</v>
      </c>
      <c r="O31" s="67">
        <v>354041</v>
      </c>
      <c r="P31" s="67">
        <v>197062</v>
      </c>
      <c r="Q31" s="67">
        <v>98821</v>
      </c>
      <c r="R31" s="67">
        <v>40854</v>
      </c>
      <c r="S31" s="67">
        <v>24608</v>
      </c>
      <c r="T31" s="67">
        <v>19977</v>
      </c>
      <c r="U31" s="67">
        <v>1394</v>
      </c>
      <c r="V31" s="67">
        <f t="shared" si="11"/>
        <v>401407</v>
      </c>
      <c r="W31" s="68">
        <f t="shared" si="9"/>
        <v>0.22489299000493029</v>
      </c>
      <c r="X31" s="67">
        <v>82</v>
      </c>
      <c r="Y31" s="67">
        <v>5583</v>
      </c>
      <c r="Z31" s="67">
        <v>162493</v>
      </c>
      <c r="AA31" s="67">
        <v>219714</v>
      </c>
      <c r="AB31" s="67">
        <v>13535</v>
      </c>
      <c r="AD31" s="59">
        <v>1784880</v>
      </c>
    </row>
    <row r="32" spans="1:30" x14ac:dyDescent="0.45">
      <c r="A32" s="31" t="s">
        <v>36</v>
      </c>
      <c r="B32" s="30">
        <f t="shared" si="12"/>
        <v>3520014</v>
      </c>
      <c r="C32" s="32">
        <f>SUM(一般接種!D31+一般接種!G31+一般接種!J31+一般接種!M31+医療従事者等!C29)</f>
        <v>1161379</v>
      </c>
      <c r="D32" s="32">
        <v>11830</v>
      </c>
      <c r="E32" s="73">
        <f t="shared" si="0"/>
        <v>0.81230108481206575</v>
      </c>
      <c r="F32" s="32">
        <f>SUM(一般接種!E31+一般接種!H31+一般接種!K31+一般接種!N31+医療従事者等!D29)</f>
        <v>1149084</v>
      </c>
      <c r="G32" s="32">
        <v>11127</v>
      </c>
      <c r="H32" s="73">
        <f t="shared" si="7"/>
        <v>0.80410987749933582</v>
      </c>
      <c r="I32" s="29">
        <f t="shared" si="10"/>
        <v>898372</v>
      </c>
      <c r="J32" s="32">
        <v>14</v>
      </c>
      <c r="K32" s="73">
        <f t="shared" si="8"/>
        <v>0.63480302096700336</v>
      </c>
      <c r="L32" s="67">
        <v>8769</v>
      </c>
      <c r="M32" s="67">
        <v>53143</v>
      </c>
      <c r="N32" s="67">
        <v>238942</v>
      </c>
      <c r="O32" s="67">
        <v>286156</v>
      </c>
      <c r="P32" s="67">
        <v>161326</v>
      </c>
      <c r="Q32" s="67">
        <v>83279</v>
      </c>
      <c r="R32" s="67">
        <v>25267</v>
      </c>
      <c r="S32" s="67">
        <v>21627</v>
      </c>
      <c r="T32" s="67">
        <v>17882</v>
      </c>
      <c r="U32" s="67">
        <v>1981</v>
      </c>
      <c r="V32" s="67">
        <f t="shared" si="11"/>
        <v>311179</v>
      </c>
      <c r="W32" s="68">
        <f t="shared" si="9"/>
        <v>0.21988713771290638</v>
      </c>
      <c r="X32" s="67">
        <v>9</v>
      </c>
      <c r="Y32" s="67">
        <v>7095</v>
      </c>
      <c r="Z32" s="67">
        <v>134330</v>
      </c>
      <c r="AA32" s="67">
        <v>151067</v>
      </c>
      <c r="AB32" s="67">
        <v>18678</v>
      </c>
      <c r="AD32" s="59">
        <v>1415176</v>
      </c>
    </row>
    <row r="33" spans="1:30" x14ac:dyDescent="0.45">
      <c r="A33" s="31" t="s">
        <v>37</v>
      </c>
      <c r="B33" s="30">
        <f t="shared" si="12"/>
        <v>6163092</v>
      </c>
      <c r="C33" s="32">
        <f>SUM(一般接種!D32+一般接種!G32+一般接種!J32+一般接種!M32+医療従事者等!C30)</f>
        <v>2036333</v>
      </c>
      <c r="D33" s="32">
        <v>31184</v>
      </c>
      <c r="E33" s="73">
        <f t="shared" si="0"/>
        <v>0.79841054444765647</v>
      </c>
      <c r="F33" s="32">
        <f>SUM(一般接種!E32+一般接種!H32+一般接種!K32+一般接種!N32+医療従事者等!D30)</f>
        <v>2004832</v>
      </c>
      <c r="G33" s="32">
        <v>29085</v>
      </c>
      <c r="H33" s="73">
        <f t="shared" si="7"/>
        <v>0.78670325145952935</v>
      </c>
      <c r="I33" s="29">
        <f t="shared" si="10"/>
        <v>1554588</v>
      </c>
      <c r="J33" s="32">
        <v>76</v>
      </c>
      <c r="K33" s="73">
        <f t="shared" si="8"/>
        <v>0.6189758328535262</v>
      </c>
      <c r="L33" s="67">
        <v>26261</v>
      </c>
      <c r="M33" s="67">
        <v>97693</v>
      </c>
      <c r="N33" s="67">
        <v>451924</v>
      </c>
      <c r="O33" s="67">
        <v>475950</v>
      </c>
      <c r="P33" s="67">
        <v>252979</v>
      </c>
      <c r="Q33" s="67">
        <v>126152</v>
      </c>
      <c r="R33" s="67">
        <v>51379</v>
      </c>
      <c r="S33" s="67">
        <v>37052</v>
      </c>
      <c r="T33" s="67">
        <v>32099</v>
      </c>
      <c r="U33" s="67">
        <v>3099</v>
      </c>
      <c r="V33" s="67">
        <f t="shared" si="11"/>
        <v>567339</v>
      </c>
      <c r="W33" s="68">
        <f t="shared" si="9"/>
        <v>0.22590313232402626</v>
      </c>
      <c r="X33" s="67">
        <v>15</v>
      </c>
      <c r="Y33" s="67">
        <v>8326</v>
      </c>
      <c r="Z33" s="67">
        <v>243052</v>
      </c>
      <c r="AA33" s="67">
        <v>285543</v>
      </c>
      <c r="AB33" s="67">
        <v>30403</v>
      </c>
      <c r="AD33" s="59">
        <v>2511426</v>
      </c>
    </row>
    <row r="34" spans="1:30" x14ac:dyDescent="0.45">
      <c r="A34" s="31" t="s">
        <v>38</v>
      </c>
      <c r="B34" s="30">
        <f t="shared" si="12"/>
        <v>20643998</v>
      </c>
      <c r="C34" s="32">
        <f>SUM(一般接種!D33+一般接種!G33+一般接種!J33+一般接種!M33+医療従事者等!C31)</f>
        <v>6921469</v>
      </c>
      <c r="D34" s="32">
        <v>107494</v>
      </c>
      <c r="E34" s="73">
        <f t="shared" si="0"/>
        <v>0.77425146516321497</v>
      </c>
      <c r="F34" s="32">
        <f>SUM(一般接種!E33+一般接種!H33+一般接種!K33+一般接種!N33+医療従事者等!D31)</f>
        <v>6831375</v>
      </c>
      <c r="G34" s="32">
        <v>101054</v>
      </c>
      <c r="H34" s="73">
        <f t="shared" si="7"/>
        <v>0.76474611299113282</v>
      </c>
      <c r="I34" s="29">
        <f t="shared" si="10"/>
        <v>5135526</v>
      </c>
      <c r="J34" s="32">
        <v>443</v>
      </c>
      <c r="K34" s="73">
        <f t="shared" si="8"/>
        <v>0.58348402165912217</v>
      </c>
      <c r="L34" s="67">
        <v>65707</v>
      </c>
      <c r="M34" s="67">
        <v>376278</v>
      </c>
      <c r="N34" s="67">
        <v>1531153</v>
      </c>
      <c r="O34" s="67">
        <v>1562941</v>
      </c>
      <c r="P34" s="67">
        <v>775318</v>
      </c>
      <c r="Q34" s="67">
        <v>371042</v>
      </c>
      <c r="R34" s="67">
        <v>198949</v>
      </c>
      <c r="S34" s="67">
        <v>138165</v>
      </c>
      <c r="T34" s="67">
        <v>106652</v>
      </c>
      <c r="U34" s="67">
        <v>9321</v>
      </c>
      <c r="V34" s="67">
        <f t="shared" si="11"/>
        <v>1755628</v>
      </c>
      <c r="W34" s="68">
        <f t="shared" si="9"/>
        <v>0.19948672416343832</v>
      </c>
      <c r="X34" s="67">
        <v>447</v>
      </c>
      <c r="Y34" s="67">
        <v>49700</v>
      </c>
      <c r="Z34" s="67">
        <v>794400</v>
      </c>
      <c r="AA34" s="67">
        <v>835884</v>
      </c>
      <c r="AB34" s="67">
        <v>75197</v>
      </c>
      <c r="AD34" s="59">
        <v>8800726</v>
      </c>
    </row>
    <row r="35" spans="1:30" x14ac:dyDescent="0.45">
      <c r="A35" s="31" t="s">
        <v>39</v>
      </c>
      <c r="B35" s="30">
        <f t="shared" si="12"/>
        <v>13465774</v>
      </c>
      <c r="C35" s="32">
        <f>SUM(一般接種!D34+一般接種!G34+一般接種!J34+一般接種!M34+医療従事者等!C32)</f>
        <v>4445764</v>
      </c>
      <c r="D35" s="32">
        <v>64982</v>
      </c>
      <c r="E35" s="73">
        <f t="shared" si="0"/>
        <v>0.79815975030440356</v>
      </c>
      <c r="F35" s="32">
        <f>SUM(一般接種!E34+一般接種!H34+一般接種!K34+一般接種!N34+医療従事者等!D32)</f>
        <v>4393252</v>
      </c>
      <c r="G35" s="32">
        <v>61059</v>
      </c>
      <c r="H35" s="73">
        <f t="shared" si="7"/>
        <v>0.78930704224736237</v>
      </c>
      <c r="I35" s="29">
        <f t="shared" si="10"/>
        <v>3407730</v>
      </c>
      <c r="J35" s="32">
        <v>84</v>
      </c>
      <c r="K35" s="73">
        <f t="shared" si="8"/>
        <v>0.62085853176117856</v>
      </c>
      <c r="L35" s="67">
        <v>45802</v>
      </c>
      <c r="M35" s="67">
        <v>244290</v>
      </c>
      <c r="N35" s="67">
        <v>1011103</v>
      </c>
      <c r="O35" s="67">
        <v>1038450</v>
      </c>
      <c r="P35" s="67">
        <v>545285</v>
      </c>
      <c r="Q35" s="67">
        <v>253738</v>
      </c>
      <c r="R35" s="67">
        <v>116063</v>
      </c>
      <c r="S35" s="67">
        <v>80978</v>
      </c>
      <c r="T35" s="67">
        <v>66009</v>
      </c>
      <c r="U35" s="67">
        <v>6012</v>
      </c>
      <c r="V35" s="67">
        <f t="shared" si="11"/>
        <v>1219028</v>
      </c>
      <c r="W35" s="68">
        <f t="shared" si="9"/>
        <v>0.22210168962849017</v>
      </c>
      <c r="X35" s="67">
        <v>103</v>
      </c>
      <c r="Y35" s="67">
        <v>26802</v>
      </c>
      <c r="Z35" s="67">
        <v>536857</v>
      </c>
      <c r="AA35" s="67">
        <v>600056</v>
      </c>
      <c r="AB35" s="67">
        <v>55210</v>
      </c>
      <c r="AD35" s="59">
        <v>5488603</v>
      </c>
    </row>
    <row r="36" spans="1:30" x14ac:dyDescent="0.45">
      <c r="A36" s="31" t="s">
        <v>40</v>
      </c>
      <c r="B36" s="30">
        <f t="shared" si="12"/>
        <v>3381663</v>
      </c>
      <c r="C36" s="32">
        <f>SUM(一般接種!D35+一般接種!G35+一般接種!J35+一般接種!M35+医療従事者等!C33)</f>
        <v>1096824</v>
      </c>
      <c r="D36" s="32">
        <v>12975</v>
      </c>
      <c r="E36" s="73">
        <f t="shared" si="0"/>
        <v>0.81177097080063454</v>
      </c>
      <c r="F36" s="32">
        <f>SUM(一般接種!E35+一般接種!H35+一般接種!K35+一般接種!N35+医療従事者等!D33)</f>
        <v>1085556</v>
      </c>
      <c r="G36" s="32">
        <v>12074</v>
      </c>
      <c r="H36" s="73">
        <f t="shared" si="7"/>
        <v>0.80400639321252942</v>
      </c>
      <c r="I36" s="29">
        <f t="shared" si="10"/>
        <v>860916</v>
      </c>
      <c r="J36" s="32">
        <v>42</v>
      </c>
      <c r="K36" s="73">
        <f t="shared" si="8"/>
        <v>0.64476926464574447</v>
      </c>
      <c r="L36" s="67">
        <v>7599</v>
      </c>
      <c r="M36" s="67">
        <v>54598</v>
      </c>
      <c r="N36" s="67">
        <v>307990</v>
      </c>
      <c r="O36" s="67">
        <v>254525</v>
      </c>
      <c r="P36" s="67">
        <v>131851</v>
      </c>
      <c r="Q36" s="67">
        <v>53890</v>
      </c>
      <c r="R36" s="67">
        <v>20415</v>
      </c>
      <c r="S36" s="67">
        <v>14669</v>
      </c>
      <c r="T36" s="67">
        <v>14395</v>
      </c>
      <c r="U36" s="67">
        <v>984</v>
      </c>
      <c r="V36" s="67">
        <f t="shared" si="11"/>
        <v>338367</v>
      </c>
      <c r="W36" s="68">
        <f t="shared" si="9"/>
        <v>0.25342691470573697</v>
      </c>
      <c r="X36" s="67">
        <v>71</v>
      </c>
      <c r="Y36" s="67">
        <v>5859</v>
      </c>
      <c r="Z36" s="67">
        <v>159191</v>
      </c>
      <c r="AA36" s="67">
        <v>162216</v>
      </c>
      <c r="AB36" s="67">
        <v>11030</v>
      </c>
      <c r="AD36" s="59">
        <v>1335166</v>
      </c>
    </row>
    <row r="37" spans="1:30" x14ac:dyDescent="0.45">
      <c r="A37" s="31" t="s">
        <v>41</v>
      </c>
      <c r="B37" s="30">
        <f t="shared" si="12"/>
        <v>2332247</v>
      </c>
      <c r="C37" s="32">
        <f>SUM(一般接種!D36+一般接種!G36+一般接種!J36+一般接種!M36+医療従事者等!C34)</f>
        <v>751583</v>
      </c>
      <c r="D37" s="32">
        <v>12609</v>
      </c>
      <c r="E37" s="73">
        <f t="shared" si="0"/>
        <v>0.7905570574409656</v>
      </c>
      <c r="F37" s="32">
        <f>SUM(一般接種!E36+一般接種!H36+一般接種!K36+一般接種!N36+医療従事者等!D34)</f>
        <v>742479</v>
      </c>
      <c r="G37" s="32">
        <v>11908</v>
      </c>
      <c r="H37" s="73">
        <f t="shared" si="7"/>
        <v>0.78156749765445555</v>
      </c>
      <c r="I37" s="29">
        <f t="shared" si="10"/>
        <v>603981</v>
      </c>
      <c r="J37" s="32">
        <v>15</v>
      </c>
      <c r="K37" s="73">
        <f t="shared" si="8"/>
        <v>0.64612501083176166</v>
      </c>
      <c r="L37" s="67">
        <v>7692</v>
      </c>
      <c r="M37" s="67">
        <v>44858</v>
      </c>
      <c r="N37" s="67">
        <v>212628</v>
      </c>
      <c r="O37" s="67">
        <v>197568</v>
      </c>
      <c r="P37" s="67">
        <v>83871</v>
      </c>
      <c r="Q37" s="67">
        <v>30034</v>
      </c>
      <c r="R37" s="67">
        <v>10780</v>
      </c>
      <c r="S37" s="67">
        <v>8355</v>
      </c>
      <c r="T37" s="67">
        <v>7443</v>
      </c>
      <c r="U37" s="67">
        <v>752</v>
      </c>
      <c r="V37" s="67">
        <f t="shared" si="11"/>
        <v>234204</v>
      </c>
      <c r="W37" s="68">
        <f t="shared" si="9"/>
        <v>0.25055228611683755</v>
      </c>
      <c r="X37" s="67">
        <v>2</v>
      </c>
      <c r="Y37" s="67">
        <v>3081</v>
      </c>
      <c r="Z37" s="67">
        <v>91265</v>
      </c>
      <c r="AA37" s="67">
        <v>126940</v>
      </c>
      <c r="AB37" s="67">
        <v>12916</v>
      </c>
      <c r="AD37" s="59">
        <v>934751</v>
      </c>
    </row>
    <row r="38" spans="1:30" x14ac:dyDescent="0.45">
      <c r="A38" s="31" t="s">
        <v>42</v>
      </c>
      <c r="B38" s="30">
        <f t="shared" si="12"/>
        <v>1383665</v>
      </c>
      <c r="C38" s="32">
        <f>SUM(一般接種!D37+一般接種!G37+一般接種!J37+一般接種!M37+医療従事者等!C35)</f>
        <v>445947</v>
      </c>
      <c r="D38" s="32">
        <v>6562</v>
      </c>
      <c r="E38" s="73">
        <f t="shared" si="0"/>
        <v>0.79655154285009855</v>
      </c>
      <c r="F38" s="32">
        <f>SUM(一般接種!E37+一般接種!H37+一般接種!K37+一般接種!N37+医療従事者等!D35)</f>
        <v>440458</v>
      </c>
      <c r="G38" s="32">
        <v>6129</v>
      </c>
      <c r="H38" s="73">
        <f t="shared" si="7"/>
        <v>0.78738563003866868</v>
      </c>
      <c r="I38" s="29">
        <f t="shared" si="10"/>
        <v>355620</v>
      </c>
      <c r="J38" s="32">
        <v>0</v>
      </c>
      <c r="K38" s="73">
        <f t="shared" si="8"/>
        <v>0.64469578995266574</v>
      </c>
      <c r="L38" s="67">
        <v>4921</v>
      </c>
      <c r="M38" s="67">
        <v>23227</v>
      </c>
      <c r="N38" s="67">
        <v>108425</v>
      </c>
      <c r="O38" s="67">
        <v>110747</v>
      </c>
      <c r="P38" s="67">
        <v>59684</v>
      </c>
      <c r="Q38" s="67">
        <v>25079</v>
      </c>
      <c r="R38" s="67">
        <v>9455</v>
      </c>
      <c r="S38" s="67">
        <v>7483</v>
      </c>
      <c r="T38" s="67">
        <v>5991</v>
      </c>
      <c r="U38" s="67">
        <v>608</v>
      </c>
      <c r="V38" s="67">
        <f t="shared" si="11"/>
        <v>141640</v>
      </c>
      <c r="W38" s="68">
        <f t="shared" si="9"/>
        <v>0.25677608595943868</v>
      </c>
      <c r="X38" s="67">
        <v>17</v>
      </c>
      <c r="Y38" s="67">
        <v>2693</v>
      </c>
      <c r="Z38" s="67">
        <v>57814</v>
      </c>
      <c r="AA38" s="67">
        <v>71983</v>
      </c>
      <c r="AB38" s="67">
        <v>9133</v>
      </c>
      <c r="AD38" s="59">
        <v>551609</v>
      </c>
    </row>
    <row r="39" spans="1:30" x14ac:dyDescent="0.45">
      <c r="A39" s="31" t="s">
        <v>43</v>
      </c>
      <c r="B39" s="30">
        <f t="shared" si="12"/>
        <v>1744192</v>
      </c>
      <c r="C39" s="32">
        <f>SUM(一般接種!D38+一般接種!G38+一般接種!J38+一般接種!M38+医療従事者等!C36)</f>
        <v>567218</v>
      </c>
      <c r="D39" s="32">
        <v>9254</v>
      </c>
      <c r="E39" s="73">
        <f t="shared" si="0"/>
        <v>0.83756244596022678</v>
      </c>
      <c r="F39" s="32">
        <f>SUM(一般接種!E38+一般接種!H38+一般接種!K38+一般接種!N38+医療従事者等!D36)</f>
        <v>558281</v>
      </c>
      <c r="G39" s="32">
        <v>8623</v>
      </c>
      <c r="H39" s="73">
        <f t="shared" si="7"/>
        <v>0.82509426938226538</v>
      </c>
      <c r="I39" s="29">
        <f t="shared" si="10"/>
        <v>457723</v>
      </c>
      <c r="J39" s="32">
        <v>11</v>
      </c>
      <c r="K39" s="73">
        <f t="shared" si="8"/>
        <v>0.68707368623306753</v>
      </c>
      <c r="L39" s="67">
        <v>4905</v>
      </c>
      <c r="M39" s="67">
        <v>30279</v>
      </c>
      <c r="N39" s="67">
        <v>111474</v>
      </c>
      <c r="O39" s="67">
        <v>142709</v>
      </c>
      <c r="P39" s="67">
        <v>82680</v>
      </c>
      <c r="Q39" s="67">
        <v>45572</v>
      </c>
      <c r="R39" s="67">
        <v>20788</v>
      </c>
      <c r="S39" s="67">
        <v>11284</v>
      </c>
      <c r="T39" s="67">
        <v>7071</v>
      </c>
      <c r="U39" s="67">
        <v>961</v>
      </c>
      <c r="V39" s="67">
        <f t="shared" si="11"/>
        <v>160970</v>
      </c>
      <c r="W39" s="68">
        <f t="shared" si="9"/>
        <v>0.24163284177154384</v>
      </c>
      <c r="X39" s="67">
        <v>25</v>
      </c>
      <c r="Y39" s="67">
        <v>2148</v>
      </c>
      <c r="Z39" s="67">
        <v>47665</v>
      </c>
      <c r="AA39" s="67">
        <v>97417</v>
      </c>
      <c r="AB39" s="67">
        <v>13715</v>
      </c>
      <c r="AD39" s="59">
        <v>666176</v>
      </c>
    </row>
    <row r="40" spans="1:30" x14ac:dyDescent="0.45">
      <c r="A40" s="31" t="s">
        <v>44</v>
      </c>
      <c r="B40" s="30">
        <f t="shared" si="12"/>
        <v>4655086</v>
      </c>
      <c r="C40" s="32">
        <f>SUM(一般接種!D39+一般接種!G39+一般接種!J39+一般接種!M39+医療従事者等!C37)</f>
        <v>1522014</v>
      </c>
      <c r="D40" s="32">
        <v>23957</v>
      </c>
      <c r="E40" s="73">
        <f t="shared" si="0"/>
        <v>0.79718356927756528</v>
      </c>
      <c r="F40" s="32">
        <f>SUM(一般接種!E39+一般接種!H39+一般接種!K39+一般接種!N39+医療従事者等!D37)</f>
        <v>1491816</v>
      </c>
      <c r="G40" s="32">
        <v>22697</v>
      </c>
      <c r="H40" s="73">
        <f t="shared" si="7"/>
        <v>0.78178435674576296</v>
      </c>
      <c r="I40" s="29">
        <f t="shared" si="10"/>
        <v>1206189</v>
      </c>
      <c r="J40" s="32">
        <v>33</v>
      </c>
      <c r="K40" s="73">
        <f t="shared" si="8"/>
        <v>0.64184990636908412</v>
      </c>
      <c r="L40" s="67">
        <v>21861</v>
      </c>
      <c r="M40" s="67">
        <v>138167</v>
      </c>
      <c r="N40" s="67">
        <v>363100</v>
      </c>
      <c r="O40" s="67">
        <v>318481</v>
      </c>
      <c r="P40" s="67">
        <v>163994</v>
      </c>
      <c r="Q40" s="67">
        <v>92215</v>
      </c>
      <c r="R40" s="67">
        <v>51185</v>
      </c>
      <c r="S40" s="67">
        <v>29751</v>
      </c>
      <c r="T40" s="67">
        <v>25376</v>
      </c>
      <c r="U40" s="67">
        <v>2059</v>
      </c>
      <c r="V40" s="67">
        <f t="shared" si="11"/>
        <v>435067</v>
      </c>
      <c r="W40" s="68">
        <f t="shared" si="9"/>
        <v>0.2315187365600124</v>
      </c>
      <c r="X40" s="67">
        <v>253</v>
      </c>
      <c r="Y40" s="67">
        <v>7540</v>
      </c>
      <c r="Z40" s="67">
        <v>162896</v>
      </c>
      <c r="AA40" s="67">
        <v>241560</v>
      </c>
      <c r="AB40" s="67">
        <v>22818</v>
      </c>
      <c r="AD40" s="59">
        <v>1879187</v>
      </c>
    </row>
    <row r="41" spans="1:30" x14ac:dyDescent="0.45">
      <c r="A41" s="31" t="s">
        <v>45</v>
      </c>
      <c r="B41" s="30">
        <f t="shared" si="12"/>
        <v>6865259</v>
      </c>
      <c r="C41" s="32">
        <f>SUM(一般接種!D40+一般接種!G40+一般接種!J40+一般接種!M40+医療従事者等!C38)</f>
        <v>2252564</v>
      </c>
      <c r="D41" s="32">
        <v>31364</v>
      </c>
      <c r="E41" s="73">
        <f t="shared" si="0"/>
        <v>0.79651501372708211</v>
      </c>
      <c r="F41" s="32">
        <f>SUM(一般接種!E40+一般接種!H40+一般接種!K40+一般接種!N40+医療従事者等!D38)</f>
        <v>2224727</v>
      </c>
      <c r="G41" s="32">
        <v>29487</v>
      </c>
      <c r="H41" s="73">
        <f t="shared" si="7"/>
        <v>0.78720584311824227</v>
      </c>
      <c r="I41" s="29">
        <f t="shared" si="10"/>
        <v>1749002</v>
      </c>
      <c r="J41" s="32">
        <v>26</v>
      </c>
      <c r="K41" s="73">
        <f t="shared" si="8"/>
        <v>0.62717704063044166</v>
      </c>
      <c r="L41" s="67">
        <v>22442</v>
      </c>
      <c r="M41" s="67">
        <v>122080</v>
      </c>
      <c r="N41" s="67">
        <v>546388</v>
      </c>
      <c r="O41" s="67">
        <v>533066</v>
      </c>
      <c r="P41" s="67">
        <v>293388</v>
      </c>
      <c r="Q41" s="67">
        <v>116832</v>
      </c>
      <c r="R41" s="67">
        <v>46130</v>
      </c>
      <c r="S41" s="67">
        <v>32933</v>
      </c>
      <c r="T41" s="67">
        <v>32707</v>
      </c>
      <c r="U41" s="67">
        <v>3036</v>
      </c>
      <c r="V41" s="67">
        <f t="shared" si="11"/>
        <v>638966</v>
      </c>
      <c r="W41" s="68">
        <f t="shared" si="9"/>
        <v>0.22913110582619248</v>
      </c>
      <c r="X41" s="67">
        <v>56</v>
      </c>
      <c r="Y41" s="67">
        <v>15721</v>
      </c>
      <c r="Z41" s="67">
        <v>273683</v>
      </c>
      <c r="AA41" s="67">
        <v>316228</v>
      </c>
      <c r="AB41" s="67">
        <v>33278</v>
      </c>
      <c r="AD41" s="59">
        <v>2788648</v>
      </c>
    </row>
    <row r="42" spans="1:30" x14ac:dyDescent="0.45">
      <c r="A42" s="31" t="s">
        <v>46</v>
      </c>
      <c r="B42" s="30">
        <f t="shared" si="12"/>
        <v>3544004</v>
      </c>
      <c r="C42" s="32">
        <f>SUM(一般接種!D41+一般接種!G41+一般接種!J41+一般接種!M41+医療従事者等!C39)</f>
        <v>1126705</v>
      </c>
      <c r="D42" s="32">
        <v>19825</v>
      </c>
      <c r="E42" s="73">
        <f t="shared" si="0"/>
        <v>0.825764250453772</v>
      </c>
      <c r="F42" s="32">
        <f>SUM(一般接種!E41+一般接種!H41+一般接種!K41+一般接種!N41+医療従事者等!D39)</f>
        <v>1103255</v>
      </c>
      <c r="G42" s="32">
        <v>18757</v>
      </c>
      <c r="H42" s="73">
        <f t="shared" si="7"/>
        <v>0.80906663602975459</v>
      </c>
      <c r="I42" s="29">
        <f t="shared" si="10"/>
        <v>919208</v>
      </c>
      <c r="J42" s="32">
        <v>52</v>
      </c>
      <c r="K42" s="73">
        <f t="shared" si="8"/>
        <v>0.68571675826655754</v>
      </c>
      <c r="L42" s="67">
        <v>44834</v>
      </c>
      <c r="M42" s="67">
        <v>47013</v>
      </c>
      <c r="N42" s="67">
        <v>287919</v>
      </c>
      <c r="O42" s="67">
        <v>310317</v>
      </c>
      <c r="P42" s="67">
        <v>133874</v>
      </c>
      <c r="Q42" s="67">
        <v>42135</v>
      </c>
      <c r="R42" s="67">
        <v>18923</v>
      </c>
      <c r="S42" s="67">
        <v>17419</v>
      </c>
      <c r="T42" s="67">
        <v>15641</v>
      </c>
      <c r="U42" s="67">
        <v>1133</v>
      </c>
      <c r="V42" s="67">
        <f t="shared" si="11"/>
        <v>394836</v>
      </c>
      <c r="W42" s="68">
        <f t="shared" si="9"/>
        <v>0.29455898886253751</v>
      </c>
      <c r="X42" s="67">
        <v>403</v>
      </c>
      <c r="Y42" s="67">
        <v>9174</v>
      </c>
      <c r="Z42" s="67">
        <v>143762</v>
      </c>
      <c r="AA42" s="67">
        <v>221532</v>
      </c>
      <c r="AB42" s="67">
        <v>19965</v>
      </c>
      <c r="AD42" s="59">
        <v>1340431</v>
      </c>
    </row>
    <row r="43" spans="1:30" x14ac:dyDescent="0.45">
      <c r="A43" s="31" t="s">
        <v>47</v>
      </c>
      <c r="B43" s="30">
        <f t="shared" si="12"/>
        <v>1863927</v>
      </c>
      <c r="C43" s="32">
        <f>SUM(一般接種!D42+一般接種!G42+一般接種!J42+一般接種!M42+医療従事者等!C40)</f>
        <v>601243</v>
      </c>
      <c r="D43" s="32">
        <v>10648</v>
      </c>
      <c r="E43" s="73">
        <f t="shared" si="0"/>
        <v>0.81286697001478203</v>
      </c>
      <c r="F43" s="32">
        <f>SUM(一般接種!E42+一般接種!H42+一般接種!K42+一般接種!N42+医療従事者等!D40)</f>
        <v>593605</v>
      </c>
      <c r="G43" s="32">
        <v>9961</v>
      </c>
      <c r="H43" s="73">
        <f t="shared" si="7"/>
        <v>0.80329994301900187</v>
      </c>
      <c r="I43" s="29">
        <f t="shared" si="10"/>
        <v>484849</v>
      </c>
      <c r="J43" s="32">
        <v>4</v>
      </c>
      <c r="K43" s="73">
        <f t="shared" si="8"/>
        <v>0.66731768145144643</v>
      </c>
      <c r="L43" s="67">
        <v>7956</v>
      </c>
      <c r="M43" s="67">
        <v>39916</v>
      </c>
      <c r="N43" s="67">
        <v>153343</v>
      </c>
      <c r="O43" s="67">
        <v>160806</v>
      </c>
      <c r="P43" s="67">
        <v>67448</v>
      </c>
      <c r="Q43" s="67">
        <v>29085</v>
      </c>
      <c r="R43" s="67">
        <v>11872</v>
      </c>
      <c r="S43" s="67">
        <v>7785</v>
      </c>
      <c r="T43" s="67">
        <v>6134</v>
      </c>
      <c r="U43" s="67">
        <v>504</v>
      </c>
      <c r="V43" s="67">
        <f t="shared" si="11"/>
        <v>184230</v>
      </c>
      <c r="W43" s="68">
        <f t="shared" si="9"/>
        <v>0.25356544143757276</v>
      </c>
      <c r="X43" s="67">
        <v>10</v>
      </c>
      <c r="Y43" s="67">
        <v>3511</v>
      </c>
      <c r="Z43" s="67">
        <v>74681</v>
      </c>
      <c r="AA43" s="67">
        <v>97542</v>
      </c>
      <c r="AB43" s="67">
        <v>8486</v>
      </c>
      <c r="AD43" s="59">
        <v>726558</v>
      </c>
    </row>
    <row r="44" spans="1:30" x14ac:dyDescent="0.45">
      <c r="A44" s="31" t="s">
        <v>48</v>
      </c>
      <c r="B44" s="30">
        <f t="shared" si="12"/>
        <v>2395909</v>
      </c>
      <c r="C44" s="32">
        <f>SUM(一般接種!D43+一般接種!G43+一般接種!J43+一般接種!M43+医療従事者等!C41)</f>
        <v>782575</v>
      </c>
      <c r="D44" s="32">
        <v>12083</v>
      </c>
      <c r="E44" s="73">
        <f t="shared" si="0"/>
        <v>0.79855564088771702</v>
      </c>
      <c r="F44" s="32">
        <f>SUM(一般接種!E43+一般接種!H43+一般接種!K43+一般接種!N43+医療従事者等!D41)</f>
        <v>774091</v>
      </c>
      <c r="G44" s="32">
        <v>11369</v>
      </c>
      <c r="H44" s="73">
        <f t="shared" si="7"/>
        <v>0.79050263406909005</v>
      </c>
      <c r="I44" s="29">
        <f t="shared" si="10"/>
        <v>620946</v>
      </c>
      <c r="J44" s="32">
        <v>12</v>
      </c>
      <c r="K44" s="73">
        <f t="shared" si="8"/>
        <v>0.64355028776284984</v>
      </c>
      <c r="L44" s="67">
        <v>9453</v>
      </c>
      <c r="M44" s="67">
        <v>48526</v>
      </c>
      <c r="N44" s="67">
        <v>170769</v>
      </c>
      <c r="O44" s="67">
        <v>187203</v>
      </c>
      <c r="P44" s="67">
        <v>114100</v>
      </c>
      <c r="Q44" s="67">
        <v>52842</v>
      </c>
      <c r="R44" s="67">
        <v>16698</v>
      </c>
      <c r="S44" s="67">
        <v>10449</v>
      </c>
      <c r="T44" s="67">
        <v>10273</v>
      </c>
      <c r="U44" s="67">
        <v>633</v>
      </c>
      <c r="V44" s="67">
        <f t="shared" si="11"/>
        <v>218297</v>
      </c>
      <c r="W44" s="68">
        <f t="shared" si="9"/>
        <v>0.22624803468285973</v>
      </c>
      <c r="X44" s="67">
        <v>150</v>
      </c>
      <c r="Y44" s="67">
        <v>7877</v>
      </c>
      <c r="Z44" s="67">
        <v>98146</v>
      </c>
      <c r="AA44" s="67">
        <v>104959</v>
      </c>
      <c r="AB44" s="67">
        <v>7165</v>
      </c>
      <c r="AD44" s="59">
        <v>964857</v>
      </c>
    </row>
    <row r="45" spans="1:30" x14ac:dyDescent="0.45">
      <c r="A45" s="31" t="s">
        <v>49</v>
      </c>
      <c r="B45" s="30">
        <f t="shared" si="12"/>
        <v>3491698</v>
      </c>
      <c r="C45" s="32">
        <f>SUM(一般接種!D44+一般接種!G44+一般接種!J44+一般接種!M44+医療従事者等!C42)</f>
        <v>1118433</v>
      </c>
      <c r="D45" s="32">
        <v>20587</v>
      </c>
      <c r="E45" s="73">
        <f t="shared" si="0"/>
        <v>0.81837990230244495</v>
      </c>
      <c r="F45" s="32">
        <f>SUM(一般接種!E44+一般接種!H44+一般接種!K44+一般接種!N44+医療従事者等!D42)</f>
        <v>1106821</v>
      </c>
      <c r="G45" s="32">
        <v>19326</v>
      </c>
      <c r="H45" s="73">
        <f t="shared" si="7"/>
        <v>0.81066383796488528</v>
      </c>
      <c r="I45" s="29">
        <f t="shared" si="10"/>
        <v>897643</v>
      </c>
      <c r="J45" s="32">
        <v>39</v>
      </c>
      <c r="K45" s="73">
        <f t="shared" si="8"/>
        <v>0.66911121762641013</v>
      </c>
      <c r="L45" s="67">
        <v>12490</v>
      </c>
      <c r="M45" s="67">
        <v>59368</v>
      </c>
      <c r="N45" s="67">
        <v>280542</v>
      </c>
      <c r="O45" s="67">
        <v>272756</v>
      </c>
      <c r="P45" s="67">
        <v>142466</v>
      </c>
      <c r="Q45" s="67">
        <v>71813</v>
      </c>
      <c r="R45" s="67">
        <v>28064</v>
      </c>
      <c r="S45" s="67">
        <v>15488</v>
      </c>
      <c r="T45" s="67">
        <v>13050</v>
      </c>
      <c r="U45" s="67">
        <v>1606</v>
      </c>
      <c r="V45" s="67">
        <f t="shared" si="11"/>
        <v>368801</v>
      </c>
      <c r="W45" s="68">
        <f t="shared" si="9"/>
        <v>0.27491954823267017</v>
      </c>
      <c r="X45" s="67">
        <v>212</v>
      </c>
      <c r="Y45" s="67">
        <v>6027</v>
      </c>
      <c r="Z45" s="67">
        <v>167099</v>
      </c>
      <c r="AA45" s="67">
        <v>179418</v>
      </c>
      <c r="AB45" s="67">
        <v>16045</v>
      </c>
      <c r="AD45" s="59">
        <v>1341487</v>
      </c>
    </row>
    <row r="46" spans="1:30" x14ac:dyDescent="0.45">
      <c r="A46" s="31" t="s">
        <v>50</v>
      </c>
      <c r="B46" s="30">
        <f t="shared" si="12"/>
        <v>1755756</v>
      </c>
      <c r="C46" s="32">
        <f>SUM(一般接種!D45+一般接種!G45+一般接種!J45+一般接種!M45+医療従事者等!C43)</f>
        <v>567644</v>
      </c>
      <c r="D46" s="32">
        <v>8749</v>
      </c>
      <c r="E46" s="73">
        <f t="shared" si="0"/>
        <v>0.80657125498068338</v>
      </c>
      <c r="F46" s="32">
        <f>SUM(一般接種!E45+一般接種!H45+一般接種!K45+一般接種!N45+医療従事者等!D43)</f>
        <v>560229</v>
      </c>
      <c r="G46" s="32">
        <v>8237</v>
      </c>
      <c r="H46" s="73">
        <f t="shared" si="7"/>
        <v>0.79660916662216941</v>
      </c>
      <c r="I46" s="29">
        <f t="shared" si="10"/>
        <v>446825</v>
      </c>
      <c r="J46" s="32">
        <v>16</v>
      </c>
      <c r="K46" s="73">
        <f t="shared" si="8"/>
        <v>0.64481395587125334</v>
      </c>
      <c r="L46" s="67">
        <v>10606</v>
      </c>
      <c r="M46" s="67">
        <v>33565</v>
      </c>
      <c r="N46" s="67">
        <v>141046</v>
      </c>
      <c r="O46" s="67">
        <v>125479</v>
      </c>
      <c r="P46" s="67">
        <v>73421</v>
      </c>
      <c r="Q46" s="67">
        <v>36105</v>
      </c>
      <c r="R46" s="67">
        <v>13305</v>
      </c>
      <c r="S46" s="67">
        <v>6312</v>
      </c>
      <c r="T46" s="67">
        <v>6481</v>
      </c>
      <c r="U46" s="67">
        <v>505</v>
      </c>
      <c r="V46" s="67">
        <f t="shared" si="11"/>
        <v>181058</v>
      </c>
      <c r="W46" s="68">
        <f t="shared" si="9"/>
        <v>0.26129447979368681</v>
      </c>
      <c r="X46" s="67">
        <v>167</v>
      </c>
      <c r="Y46" s="67">
        <v>5521</v>
      </c>
      <c r="Z46" s="67">
        <v>74095</v>
      </c>
      <c r="AA46" s="67">
        <v>91950</v>
      </c>
      <c r="AB46" s="67">
        <v>9325</v>
      </c>
      <c r="AD46" s="59">
        <v>692927</v>
      </c>
    </row>
    <row r="47" spans="1:30" x14ac:dyDescent="0.45">
      <c r="A47" s="31" t="s">
        <v>51</v>
      </c>
      <c r="B47" s="30">
        <f t="shared" si="12"/>
        <v>12498816</v>
      </c>
      <c r="C47" s="32">
        <f>SUM(一般接種!D46+一般接種!G46+一般接種!J46+一般接種!M46+医療従事者等!C44)</f>
        <v>4148990</v>
      </c>
      <c r="D47" s="32">
        <v>50983</v>
      </c>
      <c r="E47" s="73">
        <f t="shared" si="0"/>
        <v>0.80220729956499215</v>
      </c>
      <c r="F47" s="32">
        <f>SUM(一般接種!E46+一般接種!H46+一般接種!K46+一般接種!N46+医療従事者等!D44)</f>
        <v>4067333</v>
      </c>
      <c r="G47" s="32">
        <v>47391</v>
      </c>
      <c r="H47" s="73">
        <f t="shared" si="7"/>
        <v>0.78692564854767055</v>
      </c>
      <c r="I47" s="29">
        <f t="shared" si="10"/>
        <v>3141706</v>
      </c>
      <c r="J47" s="32">
        <v>376</v>
      </c>
      <c r="K47" s="73">
        <f t="shared" si="8"/>
        <v>0.61493254070637193</v>
      </c>
      <c r="L47" s="67">
        <v>44112</v>
      </c>
      <c r="M47" s="67">
        <v>231076</v>
      </c>
      <c r="N47" s="67">
        <v>930903</v>
      </c>
      <c r="O47" s="67">
        <v>1025359</v>
      </c>
      <c r="P47" s="67">
        <v>491611</v>
      </c>
      <c r="Q47" s="67">
        <v>193789</v>
      </c>
      <c r="R47" s="67">
        <v>85808</v>
      </c>
      <c r="S47" s="67">
        <v>73228</v>
      </c>
      <c r="T47" s="67">
        <v>60039</v>
      </c>
      <c r="U47" s="67">
        <v>5781</v>
      </c>
      <c r="V47" s="67">
        <f t="shared" si="11"/>
        <v>1140787</v>
      </c>
      <c r="W47" s="68">
        <f t="shared" si="9"/>
        <v>0.22331529903410335</v>
      </c>
      <c r="X47" s="67">
        <v>97</v>
      </c>
      <c r="Y47" s="67">
        <v>39950</v>
      </c>
      <c r="Z47" s="67">
        <v>496851</v>
      </c>
      <c r="AA47" s="67">
        <v>553168</v>
      </c>
      <c r="AB47" s="67">
        <v>50721</v>
      </c>
      <c r="AD47" s="59">
        <v>5108414</v>
      </c>
    </row>
    <row r="48" spans="1:30" x14ac:dyDescent="0.45">
      <c r="A48" s="31" t="s">
        <v>52</v>
      </c>
      <c r="B48" s="30">
        <f t="shared" si="12"/>
        <v>2034722</v>
      </c>
      <c r="C48" s="32">
        <f>SUM(一般接種!D47+一般接種!G47+一般接種!J47+一般接種!M47+医療従事者等!C45)</f>
        <v>660404</v>
      </c>
      <c r="D48" s="32">
        <v>15899</v>
      </c>
      <c r="E48" s="73">
        <f t="shared" si="0"/>
        <v>0.79356118438549661</v>
      </c>
      <c r="F48" s="32">
        <f>SUM(一般接種!E47+一般接種!H47+一般接種!K47+一般接種!N47+医療従事者等!D45)</f>
        <v>652420</v>
      </c>
      <c r="G48" s="32">
        <v>14944</v>
      </c>
      <c r="H48" s="73">
        <f t="shared" si="7"/>
        <v>0.78490657105426465</v>
      </c>
      <c r="I48" s="29">
        <f t="shared" si="10"/>
        <v>510983</v>
      </c>
      <c r="J48" s="32">
        <v>144</v>
      </c>
      <c r="K48" s="73">
        <f t="shared" si="8"/>
        <v>0.62898193477211617</v>
      </c>
      <c r="L48" s="67">
        <v>8419</v>
      </c>
      <c r="M48" s="67">
        <v>56688</v>
      </c>
      <c r="N48" s="67">
        <v>165983</v>
      </c>
      <c r="O48" s="67">
        <v>147294</v>
      </c>
      <c r="P48" s="67">
        <v>63392</v>
      </c>
      <c r="Q48" s="67">
        <v>32434</v>
      </c>
      <c r="R48" s="67">
        <v>15375</v>
      </c>
      <c r="S48" s="67">
        <v>10212</v>
      </c>
      <c r="T48" s="67">
        <v>10151</v>
      </c>
      <c r="U48" s="67">
        <v>1035</v>
      </c>
      <c r="V48" s="67">
        <f t="shared" si="11"/>
        <v>210915</v>
      </c>
      <c r="W48" s="68">
        <f t="shared" si="9"/>
        <v>0.25969380719260055</v>
      </c>
      <c r="X48" s="67">
        <v>42</v>
      </c>
      <c r="Y48" s="67">
        <v>6135</v>
      </c>
      <c r="Z48" s="67">
        <v>83722</v>
      </c>
      <c r="AA48" s="67">
        <v>109585</v>
      </c>
      <c r="AB48" s="67">
        <v>11431</v>
      </c>
      <c r="AD48" s="59">
        <v>812168</v>
      </c>
    </row>
    <row r="49" spans="1:30" x14ac:dyDescent="0.45">
      <c r="A49" s="31" t="s">
        <v>53</v>
      </c>
      <c r="B49" s="30">
        <f t="shared" si="12"/>
        <v>3436641</v>
      </c>
      <c r="C49" s="32">
        <f>SUM(一般接種!D48+一般接種!G48+一般接種!J48+一般接種!M48+医療従事者等!C46)</f>
        <v>1105502</v>
      </c>
      <c r="D49" s="32">
        <v>16775</v>
      </c>
      <c r="E49" s="73">
        <f t="shared" si="0"/>
        <v>0.8248150519142553</v>
      </c>
      <c r="F49" s="32">
        <f>SUM(一般接種!E48+一般接種!H48+一般接種!K48+一般接種!N48+医療従事者等!D46)</f>
        <v>1089478</v>
      </c>
      <c r="G49" s="32">
        <v>15602</v>
      </c>
      <c r="H49" s="73">
        <f t="shared" si="7"/>
        <v>0.81356399601504581</v>
      </c>
      <c r="I49" s="29">
        <f t="shared" si="10"/>
        <v>903304</v>
      </c>
      <c r="J49" s="32">
        <v>10</v>
      </c>
      <c r="K49" s="73">
        <f t="shared" si="8"/>
        <v>0.68433178152451013</v>
      </c>
      <c r="L49" s="67">
        <v>14905</v>
      </c>
      <c r="M49" s="67">
        <v>66013</v>
      </c>
      <c r="N49" s="67">
        <v>278235</v>
      </c>
      <c r="O49" s="67">
        <v>302637</v>
      </c>
      <c r="P49" s="67">
        <v>132863</v>
      </c>
      <c r="Q49" s="67">
        <v>52053</v>
      </c>
      <c r="R49" s="67">
        <v>25097</v>
      </c>
      <c r="S49" s="67">
        <v>16899</v>
      </c>
      <c r="T49" s="67">
        <v>13426</v>
      </c>
      <c r="U49" s="67">
        <v>1176</v>
      </c>
      <c r="V49" s="67">
        <f t="shared" si="11"/>
        <v>338357</v>
      </c>
      <c r="W49" s="68">
        <f t="shared" si="9"/>
        <v>0.25633785744318976</v>
      </c>
      <c r="X49" s="67">
        <v>84</v>
      </c>
      <c r="Y49" s="67">
        <v>6971</v>
      </c>
      <c r="Z49" s="67">
        <v>145669</v>
      </c>
      <c r="AA49" s="67">
        <v>172844</v>
      </c>
      <c r="AB49" s="67">
        <v>12789</v>
      </c>
      <c r="AD49" s="59">
        <v>1319965</v>
      </c>
    </row>
    <row r="50" spans="1:30" x14ac:dyDescent="0.45">
      <c r="A50" s="31" t="s">
        <v>54</v>
      </c>
      <c r="B50" s="30">
        <f t="shared" si="12"/>
        <v>4539206</v>
      </c>
      <c r="C50" s="32">
        <f>SUM(一般接種!D49+一般接種!G49+一般接種!J49+一般接種!M49+医療従事者等!C47)</f>
        <v>1466234</v>
      </c>
      <c r="D50" s="32">
        <v>21413</v>
      </c>
      <c r="E50" s="73">
        <f t="shared" si="0"/>
        <v>0.82687972474370708</v>
      </c>
      <c r="F50" s="32">
        <f>SUM(一般接種!E49+一般接種!H49+一般接種!K49+一般接種!N49+医療従事者等!D47)</f>
        <v>1449434</v>
      </c>
      <c r="G50" s="32">
        <v>20096</v>
      </c>
      <c r="H50" s="73">
        <f t="shared" si="7"/>
        <v>0.81801871097230783</v>
      </c>
      <c r="I50" s="29">
        <f t="shared" si="10"/>
        <v>1170532</v>
      </c>
      <c r="J50" s="32">
        <v>53</v>
      </c>
      <c r="K50" s="73">
        <f t="shared" si="8"/>
        <v>0.66987215256304378</v>
      </c>
      <c r="L50" s="67">
        <v>21315</v>
      </c>
      <c r="M50" s="67">
        <v>78189</v>
      </c>
      <c r="N50" s="67">
        <v>344516</v>
      </c>
      <c r="O50" s="67">
        <v>429738</v>
      </c>
      <c r="P50" s="67">
        <v>176801</v>
      </c>
      <c r="Q50" s="67">
        <v>66125</v>
      </c>
      <c r="R50" s="67">
        <v>22406</v>
      </c>
      <c r="S50" s="67">
        <v>15340</v>
      </c>
      <c r="T50" s="67">
        <v>14991</v>
      </c>
      <c r="U50" s="67">
        <v>1111</v>
      </c>
      <c r="V50" s="67">
        <f t="shared" si="11"/>
        <v>453006</v>
      </c>
      <c r="W50" s="68">
        <f t="shared" si="9"/>
        <v>0.25925805105770733</v>
      </c>
      <c r="X50" s="67">
        <v>151</v>
      </c>
      <c r="Y50" s="67">
        <v>11083</v>
      </c>
      <c r="Z50" s="67">
        <v>185645</v>
      </c>
      <c r="AA50" s="67">
        <v>238487</v>
      </c>
      <c r="AB50" s="67">
        <v>17640</v>
      </c>
      <c r="AD50" s="59">
        <v>1747317</v>
      </c>
    </row>
    <row r="51" spans="1:30" x14ac:dyDescent="0.45">
      <c r="A51" s="31" t="s">
        <v>55</v>
      </c>
      <c r="B51" s="30">
        <f t="shared" si="12"/>
        <v>2877063</v>
      </c>
      <c r="C51" s="32">
        <f>SUM(一般接種!D50+一般接種!G50+一般接種!J50+一般接種!M50+医療従事者等!C48)</f>
        <v>929432</v>
      </c>
      <c r="D51" s="32">
        <v>14884</v>
      </c>
      <c r="E51" s="73">
        <f t="shared" si="0"/>
        <v>0.80854314272932859</v>
      </c>
      <c r="F51" s="32">
        <f>SUM(一般接種!E50+一般接種!H50+一般接種!K50+一般接種!N50+医療従事者等!D48)</f>
        <v>913975</v>
      </c>
      <c r="G51" s="32">
        <v>14068</v>
      </c>
      <c r="H51" s="73">
        <f t="shared" si="7"/>
        <v>0.7955991746131662</v>
      </c>
      <c r="I51" s="29">
        <f t="shared" si="10"/>
        <v>742719</v>
      </c>
      <c r="J51" s="32">
        <v>113</v>
      </c>
      <c r="K51" s="73">
        <f t="shared" si="8"/>
        <v>0.65653086448131293</v>
      </c>
      <c r="L51" s="67">
        <v>19516</v>
      </c>
      <c r="M51" s="67">
        <v>50911</v>
      </c>
      <c r="N51" s="67">
        <v>216612</v>
      </c>
      <c r="O51" s="67">
        <v>219020</v>
      </c>
      <c r="P51" s="67">
        <v>116394</v>
      </c>
      <c r="Q51" s="67">
        <v>63454</v>
      </c>
      <c r="R51" s="67">
        <v>24949</v>
      </c>
      <c r="S51" s="67">
        <v>17683</v>
      </c>
      <c r="T51" s="67">
        <v>13198</v>
      </c>
      <c r="U51" s="67">
        <v>982</v>
      </c>
      <c r="V51" s="67">
        <f t="shared" si="11"/>
        <v>290937</v>
      </c>
      <c r="W51" s="68">
        <f t="shared" si="9"/>
        <v>0.25721462002677026</v>
      </c>
      <c r="X51" s="67">
        <v>244</v>
      </c>
      <c r="Y51" s="67">
        <v>8481</v>
      </c>
      <c r="Z51" s="67">
        <v>113405</v>
      </c>
      <c r="AA51" s="67">
        <v>157053</v>
      </c>
      <c r="AB51" s="67">
        <v>11754</v>
      </c>
      <c r="AD51" s="59">
        <v>1131106</v>
      </c>
    </row>
    <row r="52" spans="1:30" x14ac:dyDescent="0.45">
      <c r="A52" s="31" t="s">
        <v>56</v>
      </c>
      <c r="B52" s="30">
        <f t="shared" si="12"/>
        <v>2689135</v>
      </c>
      <c r="C52" s="32">
        <f>SUM(一般接種!D51+一般接種!G51+一般接種!J51+一般接種!M51+医療従事者等!C49)</f>
        <v>875183</v>
      </c>
      <c r="D52" s="32">
        <v>21315</v>
      </c>
      <c r="E52" s="73">
        <f t="shared" si="0"/>
        <v>0.79194576095122382</v>
      </c>
      <c r="F52" s="32">
        <f>SUM(一般接種!E51+一般接種!H51+一般接種!K51+一般接種!N51+医療従事者等!D49)</f>
        <v>862982</v>
      </c>
      <c r="G52" s="32">
        <v>20353</v>
      </c>
      <c r="H52" s="73">
        <f t="shared" si="7"/>
        <v>0.78152180969958918</v>
      </c>
      <c r="I52" s="29">
        <f t="shared" si="10"/>
        <v>690940</v>
      </c>
      <c r="J52" s="32">
        <v>122</v>
      </c>
      <c r="K52" s="73">
        <f t="shared" si="8"/>
        <v>0.64072009571596844</v>
      </c>
      <c r="L52" s="67">
        <v>10947</v>
      </c>
      <c r="M52" s="67">
        <v>46253</v>
      </c>
      <c r="N52" s="67">
        <v>186615</v>
      </c>
      <c r="O52" s="67">
        <v>215489</v>
      </c>
      <c r="P52" s="67">
        <v>122038</v>
      </c>
      <c r="Q52" s="67">
        <v>56999</v>
      </c>
      <c r="R52" s="67">
        <v>24116</v>
      </c>
      <c r="S52" s="67">
        <v>13764</v>
      </c>
      <c r="T52" s="67">
        <v>13213</v>
      </c>
      <c r="U52" s="67">
        <v>1506</v>
      </c>
      <c r="V52" s="67">
        <f t="shared" si="11"/>
        <v>260030</v>
      </c>
      <c r="W52" s="68">
        <f t="shared" si="9"/>
        <v>0.24117270610931282</v>
      </c>
      <c r="X52" s="67">
        <v>156</v>
      </c>
      <c r="Y52" s="67">
        <v>5710</v>
      </c>
      <c r="Z52" s="67">
        <v>93197</v>
      </c>
      <c r="AA52" s="67">
        <v>141200</v>
      </c>
      <c r="AB52" s="67">
        <v>19767</v>
      </c>
      <c r="AD52" s="59">
        <v>1078190</v>
      </c>
    </row>
    <row r="53" spans="1:30" x14ac:dyDescent="0.45">
      <c r="A53" s="31" t="s">
        <v>57</v>
      </c>
      <c r="B53" s="30">
        <f t="shared" si="12"/>
        <v>4090724</v>
      </c>
      <c r="C53" s="32">
        <f>SUM(一般接種!D52+一般接種!G52+一般接種!J52+一般接種!M52+医療従事者等!C50)</f>
        <v>1327174</v>
      </c>
      <c r="D53" s="32">
        <v>19627</v>
      </c>
      <c r="E53" s="73">
        <f t="shared" si="0"/>
        <v>0.81464006663921185</v>
      </c>
      <c r="F53" s="32">
        <f>SUM(一般接種!E52+一般接種!H52+一般接種!K52+一般接種!N52+医療従事者等!D50)</f>
        <v>1303456</v>
      </c>
      <c r="G53" s="32">
        <v>18430</v>
      </c>
      <c r="H53" s="73">
        <f t="shared" si="7"/>
        <v>0.80060882421291157</v>
      </c>
      <c r="I53" s="29">
        <f t="shared" si="10"/>
        <v>1060753</v>
      </c>
      <c r="J53" s="32">
        <v>64</v>
      </c>
      <c r="K53" s="73">
        <f t="shared" si="8"/>
        <v>0.6608403045117911</v>
      </c>
      <c r="L53" s="67">
        <v>17327</v>
      </c>
      <c r="M53" s="67">
        <v>70762</v>
      </c>
      <c r="N53" s="67">
        <v>342529</v>
      </c>
      <c r="O53" s="67">
        <v>302172</v>
      </c>
      <c r="P53" s="67">
        <v>172203</v>
      </c>
      <c r="Q53" s="67">
        <v>82523</v>
      </c>
      <c r="R53" s="67">
        <v>34343</v>
      </c>
      <c r="S53" s="67">
        <v>19371</v>
      </c>
      <c r="T53" s="67">
        <v>18170</v>
      </c>
      <c r="U53" s="67">
        <v>1353</v>
      </c>
      <c r="V53" s="67">
        <f t="shared" si="11"/>
        <v>399341</v>
      </c>
      <c r="W53" s="68">
        <f t="shared" si="9"/>
        <v>0.24880113590698422</v>
      </c>
      <c r="X53" s="67">
        <v>101</v>
      </c>
      <c r="Y53" s="67">
        <v>6517</v>
      </c>
      <c r="Z53" s="67">
        <v>169709</v>
      </c>
      <c r="AA53" s="67">
        <v>205865</v>
      </c>
      <c r="AB53" s="67">
        <v>17149</v>
      </c>
      <c r="AD53" s="59">
        <v>1605061</v>
      </c>
    </row>
    <row r="54" spans="1:30" x14ac:dyDescent="0.45">
      <c r="A54" s="31" t="s">
        <v>58</v>
      </c>
      <c r="B54" s="30">
        <f t="shared" si="12"/>
        <v>3033596</v>
      </c>
      <c r="C54" s="32">
        <f>SUM(一般接種!D53+一般接種!G53+一般接種!J53+一般接種!M53+医療従事者等!C51)</f>
        <v>1062492</v>
      </c>
      <c r="D54" s="32">
        <v>12483</v>
      </c>
      <c r="E54" s="73">
        <f t="shared" si="0"/>
        <v>0.70692633756049217</v>
      </c>
      <c r="F54" s="32">
        <f>SUM(一般接種!E53+一般接種!H53+一般接種!K53+一般接種!N53+医療従事者等!D51)</f>
        <v>1041448</v>
      </c>
      <c r="G54" s="32">
        <v>11613</v>
      </c>
      <c r="H54" s="73">
        <f t="shared" si="7"/>
        <v>0.69334404261450089</v>
      </c>
      <c r="I54" s="29">
        <f t="shared" si="10"/>
        <v>714299</v>
      </c>
      <c r="J54" s="32">
        <v>85</v>
      </c>
      <c r="K54" s="73">
        <f t="shared" si="8"/>
        <v>0.48084986629107879</v>
      </c>
      <c r="L54" s="67">
        <v>17349</v>
      </c>
      <c r="M54" s="67">
        <v>58940</v>
      </c>
      <c r="N54" s="67">
        <v>211424</v>
      </c>
      <c r="O54" s="67">
        <v>191507</v>
      </c>
      <c r="P54" s="67">
        <v>118239</v>
      </c>
      <c r="Q54" s="67">
        <v>58830</v>
      </c>
      <c r="R54" s="67">
        <v>25287</v>
      </c>
      <c r="S54" s="67">
        <v>16368</v>
      </c>
      <c r="T54" s="67">
        <v>15271</v>
      </c>
      <c r="U54" s="67">
        <v>1084</v>
      </c>
      <c r="V54" s="67">
        <f t="shared" si="11"/>
        <v>215357</v>
      </c>
      <c r="W54" s="68">
        <f t="shared" si="9"/>
        <v>0.14499069558262351</v>
      </c>
      <c r="X54" s="67">
        <v>14</v>
      </c>
      <c r="Y54" s="67">
        <v>6864</v>
      </c>
      <c r="Z54" s="67">
        <v>100396</v>
      </c>
      <c r="AA54" s="67">
        <v>101354</v>
      </c>
      <c r="AB54" s="67">
        <v>6729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152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153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B7" sqref="B7:W53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8"/>
      <c r="U2" s="138"/>
      <c r="V2" s="153">
        <f>'進捗状況 (都道府県別)'!H3</f>
        <v>44811</v>
      </c>
      <c r="W2" s="153"/>
    </row>
    <row r="3" spans="1:23" ht="37.5" customHeight="1" x14ac:dyDescent="0.45">
      <c r="A3" s="139" t="s">
        <v>2</v>
      </c>
      <c r="B3" s="152" t="str">
        <f>_xlfn.CONCAT("接種回数
（",TEXT('進捗状況 (都道府県別)'!H3-1,"m月d日"),"まで）")</f>
        <v>接種回数
（9月6日まで）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22"/>
      <c r="P3" s="135" t="str">
        <f>_xlfn.CONCAT("接種回数
（",TEXT('進捗状況 (都道府県別)'!H3-1,"m月d日"),"まで）","※4")</f>
        <v>接種回数
（9月6日まで）※4</v>
      </c>
      <c r="Q3" s="136"/>
      <c r="R3" s="136"/>
      <c r="S3" s="136"/>
      <c r="T3" s="136"/>
      <c r="U3" s="136"/>
      <c r="V3" s="136"/>
      <c r="W3" s="137"/>
    </row>
    <row r="4" spans="1:23" ht="18.75" customHeight="1" x14ac:dyDescent="0.45">
      <c r="A4" s="140"/>
      <c r="B4" s="142" t="s">
        <v>11</v>
      </c>
      <c r="C4" s="143" t="s">
        <v>117</v>
      </c>
      <c r="D4" s="143"/>
      <c r="E4" s="143"/>
      <c r="F4" s="144" t="s">
        <v>146</v>
      </c>
      <c r="G4" s="145"/>
      <c r="H4" s="146"/>
      <c r="I4" s="144" t="s">
        <v>118</v>
      </c>
      <c r="J4" s="145"/>
      <c r="K4" s="146"/>
      <c r="L4" s="149" t="s">
        <v>119</v>
      </c>
      <c r="M4" s="150"/>
      <c r="N4" s="151"/>
      <c r="P4" s="113" t="s">
        <v>120</v>
      </c>
      <c r="Q4" s="113"/>
      <c r="R4" s="147" t="s">
        <v>147</v>
      </c>
      <c r="S4" s="147"/>
      <c r="T4" s="148" t="s">
        <v>118</v>
      </c>
      <c r="U4" s="148"/>
      <c r="V4" s="134" t="s">
        <v>121</v>
      </c>
      <c r="W4" s="134"/>
    </row>
    <row r="5" spans="1:23" ht="36" x14ac:dyDescent="0.45">
      <c r="A5" s="141"/>
      <c r="B5" s="142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194552788</v>
      </c>
      <c r="C6" s="36">
        <f>SUM(C7:C53)</f>
        <v>162013437</v>
      </c>
      <c r="D6" s="36">
        <f>SUM(D7:D53)</f>
        <v>81281354</v>
      </c>
      <c r="E6" s="37">
        <f>SUM(E7:E53)</f>
        <v>80732083</v>
      </c>
      <c r="F6" s="37">
        <f t="shared" ref="F6:T6" si="0">SUM(F7:F53)</f>
        <v>32371826</v>
      </c>
      <c r="G6" s="37">
        <f>SUM(G7:G53)</f>
        <v>16236650</v>
      </c>
      <c r="H6" s="37">
        <f t="shared" ref="H6:N6" si="1">SUM(H7:H53)</f>
        <v>16135176</v>
      </c>
      <c r="I6" s="37">
        <f>SUM(I7:I53)</f>
        <v>117747</v>
      </c>
      <c r="J6" s="37">
        <f t="shared" si="1"/>
        <v>58708</v>
      </c>
      <c r="K6" s="37">
        <f t="shared" si="1"/>
        <v>59039</v>
      </c>
      <c r="L6" s="56">
        <f>SUM(L7:L53)</f>
        <v>49778</v>
      </c>
      <c r="M6" s="56">
        <f t="shared" si="1"/>
        <v>29507</v>
      </c>
      <c r="N6" s="56">
        <f t="shared" si="1"/>
        <v>20271</v>
      </c>
      <c r="O6" s="38"/>
      <c r="P6" s="37">
        <f>SUM(P7:P53)</f>
        <v>177130860</v>
      </c>
      <c r="Q6" s="39">
        <f>C6/P6</f>
        <v>0.91465392873946416</v>
      </c>
      <c r="R6" s="37">
        <f t="shared" si="0"/>
        <v>34262000</v>
      </c>
      <c r="S6" s="40">
        <f>F6/R6</f>
        <v>0.94483176697215576</v>
      </c>
      <c r="T6" s="37">
        <f t="shared" si="0"/>
        <v>205240</v>
      </c>
      <c r="U6" s="40">
        <f>I6/T6</f>
        <v>0.57370395634379268</v>
      </c>
      <c r="V6" s="37">
        <f t="shared" ref="V6" si="2">SUM(V7:V53)</f>
        <v>538430</v>
      </c>
      <c r="W6" s="40">
        <f>L6/V6</f>
        <v>9.2450272087365115E-2</v>
      </c>
    </row>
    <row r="7" spans="1:23" x14ac:dyDescent="0.45">
      <c r="A7" s="41" t="s">
        <v>12</v>
      </c>
      <c r="B7" s="36">
        <v>7982854</v>
      </c>
      <c r="C7" s="36">
        <v>6481074</v>
      </c>
      <c r="D7" s="36">
        <v>3251876</v>
      </c>
      <c r="E7" s="37">
        <v>3229198</v>
      </c>
      <c r="F7" s="42">
        <v>1498726</v>
      </c>
      <c r="G7" s="37">
        <v>751372</v>
      </c>
      <c r="H7" s="37">
        <v>747354</v>
      </c>
      <c r="I7" s="37">
        <v>871</v>
      </c>
      <c r="J7" s="37">
        <v>428</v>
      </c>
      <c r="K7" s="37">
        <v>443</v>
      </c>
      <c r="L7" s="56">
        <v>2183</v>
      </c>
      <c r="M7" s="56">
        <v>1327</v>
      </c>
      <c r="N7" s="56">
        <v>856</v>
      </c>
      <c r="O7" s="38"/>
      <c r="P7" s="37">
        <v>7433760</v>
      </c>
      <c r="Q7" s="39">
        <v>0.87184332020404209</v>
      </c>
      <c r="R7" s="43">
        <v>1518500</v>
      </c>
      <c r="S7" s="39">
        <v>0.98697793875535067</v>
      </c>
      <c r="T7" s="37">
        <v>900</v>
      </c>
      <c r="U7" s="40">
        <v>0.96777777777777774</v>
      </c>
      <c r="V7" s="37">
        <v>17680</v>
      </c>
      <c r="W7" s="40">
        <v>0.12347285067873304</v>
      </c>
    </row>
    <row r="8" spans="1:23" x14ac:dyDescent="0.45">
      <c r="A8" s="41" t="s">
        <v>13</v>
      </c>
      <c r="B8" s="36">
        <v>2055675</v>
      </c>
      <c r="C8" s="36">
        <v>1864012</v>
      </c>
      <c r="D8" s="36">
        <v>934473</v>
      </c>
      <c r="E8" s="37">
        <v>929539</v>
      </c>
      <c r="F8" s="42">
        <v>188702</v>
      </c>
      <c r="G8" s="37">
        <v>94810</v>
      </c>
      <c r="H8" s="37">
        <v>93892</v>
      </c>
      <c r="I8" s="37">
        <v>2427</v>
      </c>
      <c r="J8" s="37">
        <v>1216</v>
      </c>
      <c r="K8" s="37">
        <v>1211</v>
      </c>
      <c r="L8" s="56">
        <v>534</v>
      </c>
      <c r="M8" s="56">
        <v>332</v>
      </c>
      <c r="N8" s="56">
        <v>202</v>
      </c>
      <c r="O8" s="38"/>
      <c r="P8" s="37">
        <v>1921955</v>
      </c>
      <c r="Q8" s="39">
        <v>0.96985205168695421</v>
      </c>
      <c r="R8" s="43">
        <v>186500</v>
      </c>
      <c r="S8" s="39">
        <v>1.0118069705093833</v>
      </c>
      <c r="T8" s="37">
        <v>3900</v>
      </c>
      <c r="U8" s="40">
        <v>0.62230769230769234</v>
      </c>
      <c r="V8" s="37">
        <v>2150</v>
      </c>
      <c r="W8" s="40">
        <v>0.2483720930232558</v>
      </c>
    </row>
    <row r="9" spans="1:23" x14ac:dyDescent="0.45">
      <c r="A9" s="41" t="s">
        <v>14</v>
      </c>
      <c r="B9" s="36">
        <v>1976105</v>
      </c>
      <c r="C9" s="36">
        <v>1730903</v>
      </c>
      <c r="D9" s="36">
        <v>868207</v>
      </c>
      <c r="E9" s="37">
        <v>862696</v>
      </c>
      <c r="F9" s="42">
        <v>244916</v>
      </c>
      <c r="G9" s="37">
        <v>122933</v>
      </c>
      <c r="H9" s="37">
        <v>121983</v>
      </c>
      <c r="I9" s="37">
        <v>99</v>
      </c>
      <c r="J9" s="37">
        <v>50</v>
      </c>
      <c r="K9" s="37">
        <v>49</v>
      </c>
      <c r="L9" s="56">
        <v>187</v>
      </c>
      <c r="M9" s="56">
        <v>132</v>
      </c>
      <c r="N9" s="56">
        <v>55</v>
      </c>
      <c r="O9" s="38"/>
      <c r="P9" s="37">
        <v>1879585</v>
      </c>
      <c r="Q9" s="39">
        <v>0.92089636808125197</v>
      </c>
      <c r="R9" s="43">
        <v>227500</v>
      </c>
      <c r="S9" s="39">
        <v>1.0765538461538462</v>
      </c>
      <c r="T9" s="37">
        <v>360</v>
      </c>
      <c r="U9" s="40">
        <v>0.27500000000000002</v>
      </c>
      <c r="V9" s="37">
        <v>2040</v>
      </c>
      <c r="W9" s="40">
        <v>9.166666666666666E-2</v>
      </c>
    </row>
    <row r="10" spans="1:23" x14ac:dyDescent="0.45">
      <c r="A10" s="41" t="s">
        <v>15</v>
      </c>
      <c r="B10" s="36">
        <v>3571800</v>
      </c>
      <c r="C10" s="36">
        <v>2829032</v>
      </c>
      <c r="D10" s="36">
        <v>1419153</v>
      </c>
      <c r="E10" s="37">
        <v>1409879</v>
      </c>
      <c r="F10" s="42">
        <v>741874</v>
      </c>
      <c r="G10" s="37">
        <v>371840</v>
      </c>
      <c r="H10" s="37">
        <v>370034</v>
      </c>
      <c r="I10" s="37">
        <v>56</v>
      </c>
      <c r="J10" s="37">
        <v>20</v>
      </c>
      <c r="K10" s="37">
        <v>36</v>
      </c>
      <c r="L10" s="56">
        <v>838</v>
      </c>
      <c r="M10" s="56">
        <v>495</v>
      </c>
      <c r="N10" s="56">
        <v>343</v>
      </c>
      <c r="O10" s="38"/>
      <c r="P10" s="37">
        <v>3171035</v>
      </c>
      <c r="Q10" s="39">
        <v>0.89214783185931412</v>
      </c>
      <c r="R10" s="43">
        <v>854400</v>
      </c>
      <c r="S10" s="39">
        <v>0.86829822097378273</v>
      </c>
      <c r="T10" s="37">
        <v>340</v>
      </c>
      <c r="U10" s="40">
        <v>0.16470588235294117</v>
      </c>
      <c r="V10" s="37">
        <v>13000</v>
      </c>
      <c r="W10" s="40">
        <v>6.4461538461538459E-2</v>
      </c>
    </row>
    <row r="11" spans="1:23" x14ac:dyDescent="0.45">
      <c r="A11" s="41" t="s">
        <v>16</v>
      </c>
      <c r="B11" s="36">
        <v>1597998</v>
      </c>
      <c r="C11" s="36">
        <v>1501351</v>
      </c>
      <c r="D11" s="36">
        <v>752501</v>
      </c>
      <c r="E11" s="37">
        <v>748850</v>
      </c>
      <c r="F11" s="42">
        <v>96266</v>
      </c>
      <c r="G11" s="37">
        <v>48439</v>
      </c>
      <c r="H11" s="37">
        <v>47827</v>
      </c>
      <c r="I11" s="37">
        <v>67</v>
      </c>
      <c r="J11" s="37">
        <v>34</v>
      </c>
      <c r="K11" s="37">
        <v>33</v>
      </c>
      <c r="L11" s="56">
        <v>314</v>
      </c>
      <c r="M11" s="56">
        <v>176</v>
      </c>
      <c r="N11" s="56">
        <v>138</v>
      </c>
      <c r="O11" s="38"/>
      <c r="P11" s="37">
        <v>1523455</v>
      </c>
      <c r="Q11" s="39">
        <v>0.98549087436123806</v>
      </c>
      <c r="R11" s="43">
        <v>87900</v>
      </c>
      <c r="S11" s="39">
        <v>1.0951763367463025</v>
      </c>
      <c r="T11" s="37">
        <v>140</v>
      </c>
      <c r="U11" s="40">
        <v>0.47857142857142859</v>
      </c>
      <c r="V11" s="37">
        <v>2500</v>
      </c>
      <c r="W11" s="40">
        <v>0.12559999999999999</v>
      </c>
    </row>
    <row r="12" spans="1:23" x14ac:dyDescent="0.45">
      <c r="A12" s="41" t="s">
        <v>17</v>
      </c>
      <c r="B12" s="36">
        <v>1749688</v>
      </c>
      <c r="C12" s="36">
        <v>1671117</v>
      </c>
      <c r="D12" s="36">
        <v>837999</v>
      </c>
      <c r="E12" s="37">
        <v>833118</v>
      </c>
      <c r="F12" s="42">
        <v>78111</v>
      </c>
      <c r="G12" s="37">
        <v>39113</v>
      </c>
      <c r="H12" s="37">
        <v>38998</v>
      </c>
      <c r="I12" s="37">
        <v>161</v>
      </c>
      <c r="J12" s="37">
        <v>80</v>
      </c>
      <c r="K12" s="37">
        <v>81</v>
      </c>
      <c r="L12" s="56">
        <v>299</v>
      </c>
      <c r="M12" s="56">
        <v>196</v>
      </c>
      <c r="N12" s="56">
        <v>103</v>
      </c>
      <c r="O12" s="38"/>
      <c r="P12" s="37">
        <v>1736595</v>
      </c>
      <c r="Q12" s="39">
        <v>0.96229518108712742</v>
      </c>
      <c r="R12" s="43">
        <v>61700</v>
      </c>
      <c r="S12" s="39">
        <v>1.2659805510534845</v>
      </c>
      <c r="T12" s="37">
        <v>340</v>
      </c>
      <c r="U12" s="40">
        <v>0.47352941176470587</v>
      </c>
      <c r="V12" s="37">
        <v>1390</v>
      </c>
      <c r="W12" s="40">
        <v>0.21510791366906476</v>
      </c>
    </row>
    <row r="13" spans="1:23" x14ac:dyDescent="0.45">
      <c r="A13" s="41" t="s">
        <v>18</v>
      </c>
      <c r="B13" s="36">
        <v>2983911</v>
      </c>
      <c r="C13" s="36">
        <v>2774677</v>
      </c>
      <c r="D13" s="36">
        <v>1392380</v>
      </c>
      <c r="E13" s="37">
        <v>1382297</v>
      </c>
      <c r="F13" s="42">
        <v>208282</v>
      </c>
      <c r="G13" s="37">
        <v>104628</v>
      </c>
      <c r="H13" s="37">
        <v>103654</v>
      </c>
      <c r="I13" s="37">
        <v>254</v>
      </c>
      <c r="J13" s="37">
        <v>126</v>
      </c>
      <c r="K13" s="37">
        <v>128</v>
      </c>
      <c r="L13" s="56">
        <v>698</v>
      </c>
      <c r="M13" s="56">
        <v>403</v>
      </c>
      <c r="N13" s="56">
        <v>295</v>
      </c>
      <c r="O13" s="38"/>
      <c r="P13" s="37">
        <v>2910040</v>
      </c>
      <c r="Q13" s="39">
        <v>0.95348414454784125</v>
      </c>
      <c r="R13" s="43">
        <v>178600</v>
      </c>
      <c r="S13" s="39">
        <v>1.1661926091825308</v>
      </c>
      <c r="T13" s="37">
        <v>660</v>
      </c>
      <c r="U13" s="40">
        <v>0.38484848484848483</v>
      </c>
      <c r="V13" s="37">
        <v>11240</v>
      </c>
      <c r="W13" s="40">
        <v>6.2099644128113876E-2</v>
      </c>
    </row>
    <row r="14" spans="1:23" x14ac:dyDescent="0.45">
      <c r="A14" s="41" t="s">
        <v>19</v>
      </c>
      <c r="B14" s="36">
        <v>4667105</v>
      </c>
      <c r="C14" s="36">
        <v>3794060</v>
      </c>
      <c r="D14" s="36">
        <v>1903251</v>
      </c>
      <c r="E14" s="37">
        <v>1890809</v>
      </c>
      <c r="F14" s="42">
        <v>871510</v>
      </c>
      <c r="G14" s="37">
        <v>437174</v>
      </c>
      <c r="H14" s="37">
        <v>434336</v>
      </c>
      <c r="I14" s="37">
        <v>370</v>
      </c>
      <c r="J14" s="37">
        <v>176</v>
      </c>
      <c r="K14" s="37">
        <v>194</v>
      </c>
      <c r="L14" s="56">
        <v>1165</v>
      </c>
      <c r="M14" s="56">
        <v>706</v>
      </c>
      <c r="N14" s="56">
        <v>459</v>
      </c>
      <c r="O14" s="38"/>
      <c r="P14" s="37">
        <v>4064675</v>
      </c>
      <c r="Q14" s="39">
        <v>0.93342272137378757</v>
      </c>
      <c r="R14" s="43">
        <v>892500</v>
      </c>
      <c r="S14" s="39">
        <v>0.97648179271708679</v>
      </c>
      <c r="T14" s="37">
        <v>960</v>
      </c>
      <c r="U14" s="40">
        <v>0.38541666666666669</v>
      </c>
      <c r="V14" s="37">
        <v>7220</v>
      </c>
      <c r="W14" s="40">
        <v>0.16135734072022162</v>
      </c>
    </row>
    <row r="15" spans="1:23" x14ac:dyDescent="0.45">
      <c r="A15" s="44" t="s">
        <v>20</v>
      </c>
      <c r="B15" s="36">
        <v>3102050</v>
      </c>
      <c r="C15" s="36">
        <v>2717409</v>
      </c>
      <c r="D15" s="36">
        <v>1362933</v>
      </c>
      <c r="E15" s="37">
        <v>1354476</v>
      </c>
      <c r="F15" s="42">
        <v>382760</v>
      </c>
      <c r="G15" s="37">
        <v>192460</v>
      </c>
      <c r="H15" s="37">
        <v>190300</v>
      </c>
      <c r="I15" s="37">
        <v>831</v>
      </c>
      <c r="J15" s="37">
        <v>413</v>
      </c>
      <c r="K15" s="37">
        <v>418</v>
      </c>
      <c r="L15" s="56">
        <v>1050</v>
      </c>
      <c r="M15" s="56">
        <v>642</v>
      </c>
      <c r="N15" s="56">
        <v>408</v>
      </c>
      <c r="O15" s="38"/>
      <c r="P15" s="37">
        <v>2869350</v>
      </c>
      <c r="Q15" s="39">
        <v>0.94704689215327509</v>
      </c>
      <c r="R15" s="43">
        <v>375900</v>
      </c>
      <c r="S15" s="39">
        <v>1.0182495344506517</v>
      </c>
      <c r="T15" s="37">
        <v>1320</v>
      </c>
      <c r="U15" s="40">
        <v>0.62954545454545452</v>
      </c>
      <c r="V15" s="37">
        <v>10910</v>
      </c>
      <c r="W15" s="40">
        <v>9.6241979835013744E-2</v>
      </c>
    </row>
    <row r="16" spans="1:23" x14ac:dyDescent="0.45">
      <c r="A16" s="41" t="s">
        <v>21</v>
      </c>
      <c r="B16" s="36">
        <v>3019236</v>
      </c>
      <c r="C16" s="36">
        <v>2167246</v>
      </c>
      <c r="D16" s="36">
        <v>1087610</v>
      </c>
      <c r="E16" s="37">
        <v>1079636</v>
      </c>
      <c r="F16" s="42">
        <v>851326</v>
      </c>
      <c r="G16" s="37">
        <v>426901</v>
      </c>
      <c r="H16" s="37">
        <v>424425</v>
      </c>
      <c r="I16" s="37">
        <v>228</v>
      </c>
      <c r="J16" s="37">
        <v>95</v>
      </c>
      <c r="K16" s="37">
        <v>133</v>
      </c>
      <c r="L16" s="56">
        <v>436</v>
      </c>
      <c r="M16" s="56">
        <v>268</v>
      </c>
      <c r="N16" s="56">
        <v>168</v>
      </c>
      <c r="O16" s="38"/>
      <c r="P16" s="37">
        <v>2506095</v>
      </c>
      <c r="Q16" s="39">
        <v>0.86479004187790165</v>
      </c>
      <c r="R16" s="43">
        <v>887500</v>
      </c>
      <c r="S16" s="39">
        <v>0.95924056338028174</v>
      </c>
      <c r="T16" s="37">
        <v>440</v>
      </c>
      <c r="U16" s="40">
        <v>0.51818181818181819</v>
      </c>
      <c r="V16" s="37">
        <v>3040</v>
      </c>
      <c r="W16" s="40">
        <v>0.14342105263157895</v>
      </c>
    </row>
    <row r="17" spans="1:23" x14ac:dyDescent="0.45">
      <c r="A17" s="41" t="s">
        <v>22</v>
      </c>
      <c r="B17" s="36">
        <v>11634631</v>
      </c>
      <c r="C17" s="36">
        <v>9933384</v>
      </c>
      <c r="D17" s="36">
        <v>4989412</v>
      </c>
      <c r="E17" s="37">
        <v>4943972</v>
      </c>
      <c r="F17" s="42">
        <v>1680714</v>
      </c>
      <c r="G17" s="37">
        <v>841676</v>
      </c>
      <c r="H17" s="37">
        <v>839038</v>
      </c>
      <c r="I17" s="37">
        <v>18106</v>
      </c>
      <c r="J17" s="37">
        <v>9064</v>
      </c>
      <c r="K17" s="37">
        <v>9042</v>
      </c>
      <c r="L17" s="56">
        <v>2427</v>
      </c>
      <c r="M17" s="56">
        <v>1350</v>
      </c>
      <c r="N17" s="56">
        <v>1077</v>
      </c>
      <c r="O17" s="38"/>
      <c r="P17" s="37">
        <v>10836010</v>
      </c>
      <c r="Q17" s="39">
        <v>0.91670125811991687</v>
      </c>
      <c r="R17" s="43">
        <v>659400</v>
      </c>
      <c r="S17" s="39">
        <v>2.5488535031847133</v>
      </c>
      <c r="T17" s="37">
        <v>37920</v>
      </c>
      <c r="U17" s="40">
        <v>0.47747890295358647</v>
      </c>
      <c r="V17" s="37">
        <v>25770</v>
      </c>
      <c r="W17" s="40">
        <v>9.4179278230500582E-2</v>
      </c>
    </row>
    <row r="18" spans="1:23" x14ac:dyDescent="0.45">
      <c r="A18" s="41" t="s">
        <v>23</v>
      </c>
      <c r="B18" s="36">
        <v>9944648</v>
      </c>
      <c r="C18" s="36">
        <v>8233374</v>
      </c>
      <c r="D18" s="36">
        <v>4131815</v>
      </c>
      <c r="E18" s="37">
        <v>4101559</v>
      </c>
      <c r="F18" s="42">
        <v>1708162</v>
      </c>
      <c r="G18" s="37">
        <v>855942</v>
      </c>
      <c r="H18" s="37">
        <v>852220</v>
      </c>
      <c r="I18" s="37">
        <v>828</v>
      </c>
      <c r="J18" s="37">
        <v>373</v>
      </c>
      <c r="K18" s="37">
        <v>455</v>
      </c>
      <c r="L18" s="56">
        <v>2284</v>
      </c>
      <c r="M18" s="56">
        <v>1420</v>
      </c>
      <c r="N18" s="56">
        <v>864</v>
      </c>
      <c r="O18" s="38"/>
      <c r="P18" s="37">
        <v>8816645</v>
      </c>
      <c r="Q18" s="39">
        <v>0.93384433647946585</v>
      </c>
      <c r="R18" s="43">
        <v>643300</v>
      </c>
      <c r="S18" s="39">
        <v>2.6553116741800094</v>
      </c>
      <c r="T18" s="37">
        <v>4860</v>
      </c>
      <c r="U18" s="40">
        <v>0.17037037037037037</v>
      </c>
      <c r="V18" s="37">
        <v>19590</v>
      </c>
      <c r="W18" s="40">
        <v>0.11659009698825931</v>
      </c>
    </row>
    <row r="19" spans="1:23" x14ac:dyDescent="0.45">
      <c r="A19" s="41" t="s">
        <v>24</v>
      </c>
      <c r="B19" s="36">
        <v>21388587</v>
      </c>
      <c r="C19" s="36">
        <v>15996683</v>
      </c>
      <c r="D19" s="36">
        <v>8030887</v>
      </c>
      <c r="E19" s="37">
        <v>7965796</v>
      </c>
      <c r="F19" s="42">
        <v>5370689</v>
      </c>
      <c r="G19" s="37">
        <v>2693932</v>
      </c>
      <c r="H19" s="37">
        <v>2676757</v>
      </c>
      <c r="I19" s="37">
        <v>13690</v>
      </c>
      <c r="J19" s="37">
        <v>6797</v>
      </c>
      <c r="K19" s="37">
        <v>6893</v>
      </c>
      <c r="L19" s="56">
        <v>7525</v>
      </c>
      <c r="M19" s="56">
        <v>4342</v>
      </c>
      <c r="N19" s="56">
        <v>3183</v>
      </c>
      <c r="O19" s="38"/>
      <c r="P19" s="37">
        <v>17680060</v>
      </c>
      <c r="Q19" s="39">
        <v>0.90478669190036687</v>
      </c>
      <c r="R19" s="43">
        <v>10135750</v>
      </c>
      <c r="S19" s="39">
        <v>0.52987583553264439</v>
      </c>
      <c r="T19" s="37">
        <v>43840</v>
      </c>
      <c r="U19" s="40">
        <v>0.31227189781021897</v>
      </c>
      <c r="V19" s="37">
        <v>63350</v>
      </c>
      <c r="W19" s="40">
        <v>0.11878453038674033</v>
      </c>
    </row>
    <row r="20" spans="1:23" x14ac:dyDescent="0.45">
      <c r="A20" s="41" t="s">
        <v>25</v>
      </c>
      <c r="B20" s="36">
        <v>14451497</v>
      </c>
      <c r="C20" s="36">
        <v>11099341</v>
      </c>
      <c r="D20" s="36">
        <v>5568325</v>
      </c>
      <c r="E20" s="37">
        <v>5531016</v>
      </c>
      <c r="F20" s="42">
        <v>3342112</v>
      </c>
      <c r="G20" s="37">
        <v>1674337</v>
      </c>
      <c r="H20" s="37">
        <v>1667775</v>
      </c>
      <c r="I20" s="37">
        <v>6123</v>
      </c>
      <c r="J20" s="37">
        <v>3057</v>
      </c>
      <c r="K20" s="37">
        <v>3066</v>
      </c>
      <c r="L20" s="56">
        <v>3921</v>
      </c>
      <c r="M20" s="56">
        <v>2179</v>
      </c>
      <c r="N20" s="56">
        <v>1742</v>
      </c>
      <c r="O20" s="38"/>
      <c r="P20" s="37">
        <v>11882835</v>
      </c>
      <c r="Q20" s="39">
        <v>0.9340650610733886</v>
      </c>
      <c r="R20" s="43">
        <v>1939900</v>
      </c>
      <c r="S20" s="39">
        <v>1.7228269498427753</v>
      </c>
      <c r="T20" s="37">
        <v>11740</v>
      </c>
      <c r="U20" s="40">
        <v>0.52155025553662693</v>
      </c>
      <c r="V20" s="37">
        <v>31560</v>
      </c>
      <c r="W20" s="40">
        <v>0.12423954372623575</v>
      </c>
    </row>
    <row r="21" spans="1:23" x14ac:dyDescent="0.45">
      <c r="A21" s="41" t="s">
        <v>26</v>
      </c>
      <c r="B21" s="36">
        <v>3572834</v>
      </c>
      <c r="C21" s="36">
        <v>2999932</v>
      </c>
      <c r="D21" s="36">
        <v>1503553</v>
      </c>
      <c r="E21" s="37">
        <v>1496379</v>
      </c>
      <c r="F21" s="42">
        <v>571810</v>
      </c>
      <c r="G21" s="37">
        <v>286818</v>
      </c>
      <c r="H21" s="37">
        <v>284992</v>
      </c>
      <c r="I21" s="37">
        <v>77</v>
      </c>
      <c r="J21" s="37">
        <v>35</v>
      </c>
      <c r="K21" s="37">
        <v>42</v>
      </c>
      <c r="L21" s="56">
        <v>1015</v>
      </c>
      <c r="M21" s="56">
        <v>579</v>
      </c>
      <c r="N21" s="56">
        <v>436</v>
      </c>
      <c r="O21" s="38"/>
      <c r="P21" s="37">
        <v>3293905</v>
      </c>
      <c r="Q21" s="39">
        <v>0.91075243517952098</v>
      </c>
      <c r="R21" s="43">
        <v>584800</v>
      </c>
      <c r="S21" s="39">
        <v>0.97778727770177842</v>
      </c>
      <c r="T21" s="37">
        <v>440</v>
      </c>
      <c r="U21" s="40">
        <v>0.17499999999999999</v>
      </c>
      <c r="V21" s="37">
        <v>6280</v>
      </c>
      <c r="W21" s="40">
        <v>0.16162420382165604</v>
      </c>
    </row>
    <row r="22" spans="1:23" x14ac:dyDescent="0.45">
      <c r="A22" s="41" t="s">
        <v>27</v>
      </c>
      <c r="B22" s="36">
        <v>1683696</v>
      </c>
      <c r="C22" s="36">
        <v>1497032</v>
      </c>
      <c r="D22" s="36">
        <v>750416</v>
      </c>
      <c r="E22" s="37">
        <v>746616</v>
      </c>
      <c r="F22" s="42">
        <v>186309</v>
      </c>
      <c r="G22" s="37">
        <v>93407</v>
      </c>
      <c r="H22" s="37">
        <v>92902</v>
      </c>
      <c r="I22" s="37">
        <v>215</v>
      </c>
      <c r="J22" s="37">
        <v>105</v>
      </c>
      <c r="K22" s="37">
        <v>110</v>
      </c>
      <c r="L22" s="56">
        <v>140</v>
      </c>
      <c r="M22" s="56">
        <v>92</v>
      </c>
      <c r="N22" s="56">
        <v>48</v>
      </c>
      <c r="O22" s="38"/>
      <c r="P22" s="37">
        <v>1611720</v>
      </c>
      <c r="Q22" s="39">
        <v>0.92884123793214701</v>
      </c>
      <c r="R22" s="43">
        <v>176600</v>
      </c>
      <c r="S22" s="39">
        <v>1.0549773499433748</v>
      </c>
      <c r="T22" s="37">
        <v>540</v>
      </c>
      <c r="U22" s="40">
        <v>0.39814814814814814</v>
      </c>
      <c r="V22" s="37">
        <v>1400</v>
      </c>
      <c r="W22" s="40">
        <v>0.1</v>
      </c>
    </row>
    <row r="23" spans="1:23" x14ac:dyDescent="0.45">
      <c r="A23" s="41" t="s">
        <v>28</v>
      </c>
      <c r="B23" s="36">
        <v>1743697</v>
      </c>
      <c r="C23" s="36">
        <v>1536198</v>
      </c>
      <c r="D23" s="36">
        <v>770212</v>
      </c>
      <c r="E23" s="37">
        <v>765986</v>
      </c>
      <c r="F23" s="42">
        <v>205928</v>
      </c>
      <c r="G23" s="37">
        <v>103328</v>
      </c>
      <c r="H23" s="37">
        <v>102600</v>
      </c>
      <c r="I23" s="37">
        <v>1011</v>
      </c>
      <c r="J23" s="37">
        <v>504</v>
      </c>
      <c r="K23" s="37">
        <v>507</v>
      </c>
      <c r="L23" s="56">
        <v>560</v>
      </c>
      <c r="M23" s="56">
        <v>355</v>
      </c>
      <c r="N23" s="56">
        <v>205</v>
      </c>
      <c r="O23" s="38"/>
      <c r="P23" s="37">
        <v>1620330</v>
      </c>
      <c r="Q23" s="39">
        <v>0.94807724352446721</v>
      </c>
      <c r="R23" s="43">
        <v>220900</v>
      </c>
      <c r="S23" s="39">
        <v>0.93222272521502947</v>
      </c>
      <c r="T23" s="37">
        <v>1280</v>
      </c>
      <c r="U23" s="40">
        <v>0.78984374999999996</v>
      </c>
      <c r="V23" s="37">
        <v>8610</v>
      </c>
      <c r="W23" s="40">
        <v>6.5040650406504072E-2</v>
      </c>
    </row>
    <row r="24" spans="1:23" x14ac:dyDescent="0.45">
      <c r="A24" s="41" t="s">
        <v>29</v>
      </c>
      <c r="B24" s="36">
        <v>1199155</v>
      </c>
      <c r="C24" s="36">
        <v>1055411</v>
      </c>
      <c r="D24" s="36">
        <v>529414</v>
      </c>
      <c r="E24" s="37">
        <v>525997</v>
      </c>
      <c r="F24" s="42">
        <v>143020</v>
      </c>
      <c r="G24" s="37">
        <v>71741</v>
      </c>
      <c r="H24" s="37">
        <v>71279</v>
      </c>
      <c r="I24" s="37">
        <v>67</v>
      </c>
      <c r="J24" s="37">
        <v>22</v>
      </c>
      <c r="K24" s="37">
        <v>45</v>
      </c>
      <c r="L24" s="56">
        <v>657</v>
      </c>
      <c r="M24" s="56">
        <v>383</v>
      </c>
      <c r="N24" s="56">
        <v>274</v>
      </c>
      <c r="O24" s="38"/>
      <c r="P24" s="37">
        <v>1125370</v>
      </c>
      <c r="Q24" s="39">
        <v>0.9378346677092867</v>
      </c>
      <c r="R24" s="43">
        <v>145200</v>
      </c>
      <c r="S24" s="39">
        <v>0.98498622589531681</v>
      </c>
      <c r="T24" s="37">
        <v>240</v>
      </c>
      <c r="U24" s="40">
        <v>0.27916666666666667</v>
      </c>
      <c r="V24" s="37">
        <v>8430</v>
      </c>
      <c r="W24" s="40">
        <v>7.7935943060498225E-2</v>
      </c>
    </row>
    <row r="25" spans="1:23" x14ac:dyDescent="0.45">
      <c r="A25" s="41" t="s">
        <v>30</v>
      </c>
      <c r="B25" s="36">
        <v>1280184</v>
      </c>
      <c r="C25" s="36">
        <v>1129157</v>
      </c>
      <c r="D25" s="36">
        <v>566197</v>
      </c>
      <c r="E25" s="37">
        <v>562960</v>
      </c>
      <c r="F25" s="42">
        <v>150527</v>
      </c>
      <c r="G25" s="37">
        <v>75559</v>
      </c>
      <c r="H25" s="37">
        <v>74968</v>
      </c>
      <c r="I25" s="37">
        <v>32</v>
      </c>
      <c r="J25" s="37">
        <v>12</v>
      </c>
      <c r="K25" s="37">
        <v>20</v>
      </c>
      <c r="L25" s="56">
        <v>468</v>
      </c>
      <c r="M25" s="56">
        <v>279</v>
      </c>
      <c r="N25" s="56">
        <v>189</v>
      </c>
      <c r="O25" s="38"/>
      <c r="P25" s="37">
        <v>1271190</v>
      </c>
      <c r="Q25" s="39">
        <v>0.88826768618381202</v>
      </c>
      <c r="R25" s="43">
        <v>139400</v>
      </c>
      <c r="S25" s="39">
        <v>1.0798206599713056</v>
      </c>
      <c r="T25" s="37">
        <v>480</v>
      </c>
      <c r="U25" s="40">
        <v>6.6666666666666666E-2</v>
      </c>
      <c r="V25" s="37">
        <v>5680</v>
      </c>
      <c r="W25" s="40">
        <v>8.23943661971831E-2</v>
      </c>
    </row>
    <row r="26" spans="1:23" x14ac:dyDescent="0.45">
      <c r="A26" s="41" t="s">
        <v>31</v>
      </c>
      <c r="B26" s="36">
        <v>3258182</v>
      </c>
      <c r="C26" s="36">
        <v>2965822</v>
      </c>
      <c r="D26" s="36">
        <v>1486978</v>
      </c>
      <c r="E26" s="37">
        <v>1478844</v>
      </c>
      <c r="F26" s="42">
        <v>290771</v>
      </c>
      <c r="G26" s="37">
        <v>145908</v>
      </c>
      <c r="H26" s="37">
        <v>144863</v>
      </c>
      <c r="I26" s="37">
        <v>122</v>
      </c>
      <c r="J26" s="37">
        <v>55</v>
      </c>
      <c r="K26" s="37">
        <v>67</v>
      </c>
      <c r="L26" s="56">
        <v>1467</v>
      </c>
      <c r="M26" s="56">
        <v>860</v>
      </c>
      <c r="N26" s="56">
        <v>607</v>
      </c>
      <c r="O26" s="38"/>
      <c r="P26" s="37">
        <v>3174370</v>
      </c>
      <c r="Q26" s="39">
        <v>0.93430255452262967</v>
      </c>
      <c r="R26" s="43">
        <v>268100</v>
      </c>
      <c r="S26" s="39">
        <v>1.0845617306975008</v>
      </c>
      <c r="T26" s="37">
        <v>140</v>
      </c>
      <c r="U26" s="40">
        <v>0.87142857142857144</v>
      </c>
      <c r="V26" s="37">
        <v>16890</v>
      </c>
      <c r="W26" s="40">
        <v>8.685612788632327E-2</v>
      </c>
    </row>
    <row r="27" spans="1:23" x14ac:dyDescent="0.45">
      <c r="A27" s="41" t="s">
        <v>32</v>
      </c>
      <c r="B27" s="36">
        <v>3131763</v>
      </c>
      <c r="C27" s="36">
        <v>2790074</v>
      </c>
      <c r="D27" s="36">
        <v>1398024</v>
      </c>
      <c r="E27" s="37">
        <v>1392050</v>
      </c>
      <c r="F27" s="42">
        <v>339161</v>
      </c>
      <c r="G27" s="37">
        <v>170720</v>
      </c>
      <c r="H27" s="37">
        <v>168441</v>
      </c>
      <c r="I27" s="37">
        <v>2139</v>
      </c>
      <c r="J27" s="37">
        <v>1065</v>
      </c>
      <c r="K27" s="37">
        <v>1074</v>
      </c>
      <c r="L27" s="56">
        <v>389</v>
      </c>
      <c r="M27" s="56">
        <v>238</v>
      </c>
      <c r="N27" s="56">
        <v>151</v>
      </c>
      <c r="O27" s="38"/>
      <c r="P27" s="37">
        <v>3040725</v>
      </c>
      <c r="Q27" s="39">
        <v>0.91756867194501313</v>
      </c>
      <c r="R27" s="43">
        <v>279600</v>
      </c>
      <c r="S27" s="39">
        <v>1.21302217453505</v>
      </c>
      <c r="T27" s="37">
        <v>2780</v>
      </c>
      <c r="U27" s="40">
        <v>0.76942446043165469</v>
      </c>
      <c r="V27" s="37">
        <v>5030</v>
      </c>
      <c r="W27" s="40">
        <v>7.733598409542744E-2</v>
      </c>
    </row>
    <row r="28" spans="1:23" x14ac:dyDescent="0.45">
      <c r="A28" s="41" t="s">
        <v>33</v>
      </c>
      <c r="B28" s="36">
        <v>5956682</v>
      </c>
      <c r="C28" s="36">
        <v>5170698</v>
      </c>
      <c r="D28" s="36">
        <v>2593467</v>
      </c>
      <c r="E28" s="37">
        <v>2577231</v>
      </c>
      <c r="F28" s="42">
        <v>783182</v>
      </c>
      <c r="G28" s="37">
        <v>392530</v>
      </c>
      <c r="H28" s="37">
        <v>390652</v>
      </c>
      <c r="I28" s="37">
        <v>205</v>
      </c>
      <c r="J28" s="37">
        <v>91</v>
      </c>
      <c r="K28" s="37">
        <v>114</v>
      </c>
      <c r="L28" s="56">
        <v>2597</v>
      </c>
      <c r="M28" s="56">
        <v>1507</v>
      </c>
      <c r="N28" s="56">
        <v>1090</v>
      </c>
      <c r="O28" s="38"/>
      <c r="P28" s="37">
        <v>5396620</v>
      </c>
      <c r="Q28" s="39">
        <v>0.95813638907316057</v>
      </c>
      <c r="R28" s="43">
        <v>752600</v>
      </c>
      <c r="S28" s="39">
        <v>1.0406351315439808</v>
      </c>
      <c r="T28" s="37">
        <v>1260</v>
      </c>
      <c r="U28" s="40">
        <v>0.1626984126984127</v>
      </c>
      <c r="V28" s="37">
        <v>59140</v>
      </c>
      <c r="W28" s="40">
        <v>4.3912749408183974E-2</v>
      </c>
    </row>
    <row r="29" spans="1:23" x14ac:dyDescent="0.45">
      <c r="A29" s="41" t="s">
        <v>34</v>
      </c>
      <c r="B29" s="36">
        <v>11279869</v>
      </c>
      <c r="C29" s="36">
        <v>8840351</v>
      </c>
      <c r="D29" s="36">
        <v>4433507</v>
      </c>
      <c r="E29" s="37">
        <v>4406844</v>
      </c>
      <c r="F29" s="42">
        <v>2436874</v>
      </c>
      <c r="G29" s="37">
        <v>1222140</v>
      </c>
      <c r="H29" s="37">
        <v>1214734</v>
      </c>
      <c r="I29" s="37">
        <v>751</v>
      </c>
      <c r="J29" s="37">
        <v>331</v>
      </c>
      <c r="K29" s="37">
        <v>420</v>
      </c>
      <c r="L29" s="56">
        <v>1893</v>
      </c>
      <c r="M29" s="56">
        <v>1163</v>
      </c>
      <c r="N29" s="56">
        <v>730</v>
      </c>
      <c r="O29" s="38"/>
      <c r="P29" s="37">
        <v>10122810</v>
      </c>
      <c r="Q29" s="39">
        <v>0.87330998013397465</v>
      </c>
      <c r="R29" s="43">
        <v>2709900</v>
      </c>
      <c r="S29" s="39">
        <v>0.89924868076312781</v>
      </c>
      <c r="T29" s="37">
        <v>1740</v>
      </c>
      <c r="U29" s="40">
        <v>0.43160919540229886</v>
      </c>
      <c r="V29" s="37">
        <v>14590</v>
      </c>
      <c r="W29" s="40">
        <v>0.12974640164496229</v>
      </c>
    </row>
    <row r="30" spans="1:23" x14ac:dyDescent="0.45">
      <c r="A30" s="41" t="s">
        <v>35</v>
      </c>
      <c r="B30" s="36">
        <v>2782957</v>
      </c>
      <c r="C30" s="36">
        <v>2510700</v>
      </c>
      <c r="D30" s="36">
        <v>1258551</v>
      </c>
      <c r="E30" s="37">
        <v>1252149</v>
      </c>
      <c r="F30" s="42">
        <v>271241</v>
      </c>
      <c r="G30" s="37">
        <v>136228</v>
      </c>
      <c r="H30" s="37">
        <v>135013</v>
      </c>
      <c r="I30" s="37">
        <v>469</v>
      </c>
      <c r="J30" s="37">
        <v>233</v>
      </c>
      <c r="K30" s="37">
        <v>236</v>
      </c>
      <c r="L30" s="56">
        <v>547</v>
      </c>
      <c r="M30" s="56">
        <v>349</v>
      </c>
      <c r="N30" s="56">
        <v>198</v>
      </c>
      <c r="O30" s="38"/>
      <c r="P30" s="37">
        <v>2668985</v>
      </c>
      <c r="Q30" s="39">
        <v>0.94069468355948049</v>
      </c>
      <c r="R30" s="43">
        <v>239550</v>
      </c>
      <c r="S30" s="39">
        <v>1.1322938843665205</v>
      </c>
      <c r="T30" s="37">
        <v>980</v>
      </c>
      <c r="U30" s="40">
        <v>0.47857142857142859</v>
      </c>
      <c r="V30" s="37">
        <v>5390</v>
      </c>
      <c r="W30" s="40">
        <v>0.10148423005565863</v>
      </c>
    </row>
    <row r="31" spans="1:23" x14ac:dyDescent="0.45">
      <c r="A31" s="41" t="s">
        <v>36</v>
      </c>
      <c r="B31" s="36">
        <v>2189309</v>
      </c>
      <c r="C31" s="36">
        <v>1819999</v>
      </c>
      <c r="D31" s="36">
        <v>913228</v>
      </c>
      <c r="E31" s="37">
        <v>906771</v>
      </c>
      <c r="F31" s="42">
        <v>368982</v>
      </c>
      <c r="G31" s="37">
        <v>184870</v>
      </c>
      <c r="H31" s="37">
        <v>184112</v>
      </c>
      <c r="I31" s="37">
        <v>94</v>
      </c>
      <c r="J31" s="37">
        <v>41</v>
      </c>
      <c r="K31" s="37">
        <v>53</v>
      </c>
      <c r="L31" s="56">
        <v>234</v>
      </c>
      <c r="M31" s="56">
        <v>114</v>
      </c>
      <c r="N31" s="56">
        <v>120</v>
      </c>
      <c r="O31" s="38"/>
      <c r="P31" s="37">
        <v>1916090</v>
      </c>
      <c r="Q31" s="39">
        <v>0.94985047675213585</v>
      </c>
      <c r="R31" s="43">
        <v>348300</v>
      </c>
      <c r="S31" s="39">
        <v>1.0593798449612404</v>
      </c>
      <c r="T31" s="37">
        <v>240</v>
      </c>
      <c r="U31" s="40">
        <v>0.39166666666666666</v>
      </c>
      <c r="V31" s="37">
        <v>2020</v>
      </c>
      <c r="W31" s="40">
        <v>0.11584158415841585</v>
      </c>
    </row>
    <row r="32" spans="1:23" x14ac:dyDescent="0.45">
      <c r="A32" s="41" t="s">
        <v>37</v>
      </c>
      <c r="B32" s="36">
        <v>3778351</v>
      </c>
      <c r="C32" s="36">
        <v>3123580</v>
      </c>
      <c r="D32" s="36">
        <v>1566050</v>
      </c>
      <c r="E32" s="37">
        <v>1557530</v>
      </c>
      <c r="F32" s="42">
        <v>653321</v>
      </c>
      <c r="G32" s="37">
        <v>327834</v>
      </c>
      <c r="H32" s="37">
        <v>325487</v>
      </c>
      <c r="I32" s="37">
        <v>499</v>
      </c>
      <c r="J32" s="37">
        <v>250</v>
      </c>
      <c r="K32" s="37">
        <v>249</v>
      </c>
      <c r="L32" s="56">
        <v>951</v>
      </c>
      <c r="M32" s="56">
        <v>536</v>
      </c>
      <c r="N32" s="56">
        <v>415</v>
      </c>
      <c r="O32" s="38"/>
      <c r="P32" s="37">
        <v>3409695</v>
      </c>
      <c r="Q32" s="39">
        <v>0.91608780257471711</v>
      </c>
      <c r="R32" s="43">
        <v>704200</v>
      </c>
      <c r="S32" s="39">
        <v>0.92774921897188301</v>
      </c>
      <c r="T32" s="37">
        <v>1060</v>
      </c>
      <c r="U32" s="40">
        <v>0.47075471698113208</v>
      </c>
      <c r="V32" s="37">
        <v>19420</v>
      </c>
      <c r="W32" s="40">
        <v>4.897013388259526E-2</v>
      </c>
    </row>
    <row r="33" spans="1:23" x14ac:dyDescent="0.45">
      <c r="A33" s="41" t="s">
        <v>38</v>
      </c>
      <c r="B33" s="36">
        <v>12963995</v>
      </c>
      <c r="C33" s="36">
        <v>10019111</v>
      </c>
      <c r="D33" s="36">
        <v>5025139</v>
      </c>
      <c r="E33" s="37">
        <v>4993972</v>
      </c>
      <c r="F33" s="42">
        <v>2877895</v>
      </c>
      <c r="G33" s="37">
        <v>1442436</v>
      </c>
      <c r="H33" s="37">
        <v>1435459</v>
      </c>
      <c r="I33" s="37">
        <v>64021</v>
      </c>
      <c r="J33" s="37">
        <v>32163</v>
      </c>
      <c r="K33" s="37">
        <v>31858</v>
      </c>
      <c r="L33" s="56">
        <v>2968</v>
      </c>
      <c r="M33" s="56">
        <v>1753</v>
      </c>
      <c r="N33" s="56">
        <v>1215</v>
      </c>
      <c r="O33" s="38"/>
      <c r="P33" s="37">
        <v>11521165</v>
      </c>
      <c r="Q33" s="39">
        <v>0.86962655252311727</v>
      </c>
      <c r="R33" s="43">
        <v>3481600</v>
      </c>
      <c r="S33" s="39">
        <v>0.82660127527573535</v>
      </c>
      <c r="T33" s="37">
        <v>72920</v>
      </c>
      <c r="U33" s="40">
        <v>0.87796215030170044</v>
      </c>
      <c r="V33" s="37">
        <v>45320</v>
      </c>
      <c r="W33" s="40">
        <v>6.5489849955869373E-2</v>
      </c>
    </row>
    <row r="34" spans="1:23" x14ac:dyDescent="0.45">
      <c r="A34" s="41" t="s">
        <v>39</v>
      </c>
      <c r="B34" s="36">
        <v>8335191</v>
      </c>
      <c r="C34" s="36">
        <v>6941682</v>
      </c>
      <c r="D34" s="36">
        <v>3480152</v>
      </c>
      <c r="E34" s="37">
        <v>3461530</v>
      </c>
      <c r="F34" s="42">
        <v>1390852</v>
      </c>
      <c r="G34" s="37">
        <v>698499</v>
      </c>
      <c r="H34" s="37">
        <v>692353</v>
      </c>
      <c r="I34" s="37">
        <v>1128</v>
      </c>
      <c r="J34" s="37">
        <v>548</v>
      </c>
      <c r="K34" s="37">
        <v>580</v>
      </c>
      <c r="L34" s="56">
        <v>1529</v>
      </c>
      <c r="M34" s="56">
        <v>852</v>
      </c>
      <c r="N34" s="56">
        <v>677</v>
      </c>
      <c r="O34" s="38"/>
      <c r="P34" s="37">
        <v>7612885</v>
      </c>
      <c r="Q34" s="39">
        <v>0.91183329316021455</v>
      </c>
      <c r="R34" s="43">
        <v>1135400</v>
      </c>
      <c r="S34" s="39">
        <v>1.2249885502906466</v>
      </c>
      <c r="T34" s="37">
        <v>2640</v>
      </c>
      <c r="U34" s="40">
        <v>0.42727272727272725</v>
      </c>
      <c r="V34" s="37">
        <v>8120</v>
      </c>
      <c r="W34" s="40">
        <v>0.18830049261083745</v>
      </c>
    </row>
    <row r="35" spans="1:23" x14ac:dyDescent="0.45">
      <c r="A35" s="41" t="s">
        <v>40</v>
      </c>
      <c r="B35" s="36">
        <v>2044253</v>
      </c>
      <c r="C35" s="36">
        <v>1821072</v>
      </c>
      <c r="D35" s="36">
        <v>913026</v>
      </c>
      <c r="E35" s="37">
        <v>908046</v>
      </c>
      <c r="F35" s="42">
        <v>222477</v>
      </c>
      <c r="G35" s="37">
        <v>111496</v>
      </c>
      <c r="H35" s="37">
        <v>110981</v>
      </c>
      <c r="I35" s="37">
        <v>213</v>
      </c>
      <c r="J35" s="37">
        <v>93</v>
      </c>
      <c r="K35" s="37">
        <v>120</v>
      </c>
      <c r="L35" s="56">
        <v>491</v>
      </c>
      <c r="M35" s="56">
        <v>270</v>
      </c>
      <c r="N35" s="56">
        <v>221</v>
      </c>
      <c r="O35" s="38"/>
      <c r="P35" s="37">
        <v>1964100</v>
      </c>
      <c r="Q35" s="39">
        <v>0.92717886054681531</v>
      </c>
      <c r="R35" s="43">
        <v>127300</v>
      </c>
      <c r="S35" s="39">
        <v>1.7476590730557737</v>
      </c>
      <c r="T35" s="37">
        <v>900</v>
      </c>
      <c r="U35" s="40">
        <v>0.23666666666666666</v>
      </c>
      <c r="V35" s="37">
        <v>4780</v>
      </c>
      <c r="W35" s="40">
        <v>0.10271966527196652</v>
      </c>
    </row>
    <row r="36" spans="1:23" x14ac:dyDescent="0.45">
      <c r="A36" s="41" t="s">
        <v>41</v>
      </c>
      <c r="B36" s="36">
        <v>1392073</v>
      </c>
      <c r="C36" s="36">
        <v>1329153</v>
      </c>
      <c r="D36" s="36">
        <v>666268</v>
      </c>
      <c r="E36" s="37">
        <v>662885</v>
      </c>
      <c r="F36" s="42">
        <v>62569</v>
      </c>
      <c r="G36" s="37">
        <v>31362</v>
      </c>
      <c r="H36" s="37">
        <v>31207</v>
      </c>
      <c r="I36" s="37">
        <v>76</v>
      </c>
      <c r="J36" s="37">
        <v>39</v>
      </c>
      <c r="K36" s="37">
        <v>37</v>
      </c>
      <c r="L36" s="56">
        <v>275</v>
      </c>
      <c r="M36" s="56">
        <v>150</v>
      </c>
      <c r="N36" s="56">
        <v>125</v>
      </c>
      <c r="O36" s="38"/>
      <c r="P36" s="37">
        <v>1398645</v>
      </c>
      <c r="Q36" s="39">
        <v>0.95031476893707834</v>
      </c>
      <c r="R36" s="43">
        <v>48100</v>
      </c>
      <c r="S36" s="39">
        <v>1.3008108108108107</v>
      </c>
      <c r="T36" s="37">
        <v>160</v>
      </c>
      <c r="U36" s="40">
        <v>0.47499999999999998</v>
      </c>
      <c r="V36" s="37">
        <v>5330</v>
      </c>
      <c r="W36" s="40">
        <v>5.1594746716697934E-2</v>
      </c>
    </row>
    <row r="37" spans="1:23" x14ac:dyDescent="0.45">
      <c r="A37" s="41" t="s">
        <v>42</v>
      </c>
      <c r="B37" s="36">
        <v>821598</v>
      </c>
      <c r="C37" s="36">
        <v>721156</v>
      </c>
      <c r="D37" s="36">
        <v>361768</v>
      </c>
      <c r="E37" s="37">
        <v>359388</v>
      </c>
      <c r="F37" s="42">
        <v>100221</v>
      </c>
      <c r="G37" s="37">
        <v>50326</v>
      </c>
      <c r="H37" s="37">
        <v>49895</v>
      </c>
      <c r="I37" s="37">
        <v>63</v>
      </c>
      <c r="J37" s="37">
        <v>30</v>
      </c>
      <c r="K37" s="37">
        <v>33</v>
      </c>
      <c r="L37" s="56">
        <v>158</v>
      </c>
      <c r="M37" s="56">
        <v>89</v>
      </c>
      <c r="N37" s="56">
        <v>69</v>
      </c>
      <c r="O37" s="38"/>
      <c r="P37" s="37">
        <v>826860</v>
      </c>
      <c r="Q37" s="39">
        <v>0.87216215562489419</v>
      </c>
      <c r="R37" s="43">
        <v>110800</v>
      </c>
      <c r="S37" s="39">
        <v>0.90452166064981954</v>
      </c>
      <c r="T37" s="37">
        <v>540</v>
      </c>
      <c r="U37" s="40">
        <v>0.11666666666666667</v>
      </c>
      <c r="V37" s="37">
        <v>900</v>
      </c>
      <c r="W37" s="40">
        <v>0.17555555555555555</v>
      </c>
    </row>
    <row r="38" spans="1:23" x14ac:dyDescent="0.45">
      <c r="A38" s="41" t="s">
        <v>43</v>
      </c>
      <c r="B38" s="36">
        <v>1049532</v>
      </c>
      <c r="C38" s="36">
        <v>993781</v>
      </c>
      <c r="D38" s="36">
        <v>498337</v>
      </c>
      <c r="E38" s="37">
        <v>495444</v>
      </c>
      <c r="F38" s="42">
        <v>55494</v>
      </c>
      <c r="G38" s="37">
        <v>27829</v>
      </c>
      <c r="H38" s="37">
        <v>27665</v>
      </c>
      <c r="I38" s="37">
        <v>117</v>
      </c>
      <c r="J38" s="37">
        <v>54</v>
      </c>
      <c r="K38" s="37">
        <v>63</v>
      </c>
      <c r="L38" s="56">
        <v>140</v>
      </c>
      <c r="M38" s="56">
        <v>82</v>
      </c>
      <c r="N38" s="56">
        <v>58</v>
      </c>
      <c r="O38" s="38"/>
      <c r="P38" s="37">
        <v>1077500</v>
      </c>
      <c r="Q38" s="39">
        <v>0.92230255220417634</v>
      </c>
      <c r="R38" s="43">
        <v>47400</v>
      </c>
      <c r="S38" s="39">
        <v>1.1707594936708861</v>
      </c>
      <c r="T38" s="37">
        <v>880</v>
      </c>
      <c r="U38" s="40">
        <v>0.13295454545454546</v>
      </c>
      <c r="V38" s="37">
        <v>710</v>
      </c>
      <c r="W38" s="40">
        <v>0.19718309859154928</v>
      </c>
    </row>
    <row r="39" spans="1:23" x14ac:dyDescent="0.45">
      <c r="A39" s="41" t="s">
        <v>44</v>
      </c>
      <c r="B39" s="36">
        <v>2768371</v>
      </c>
      <c r="C39" s="36">
        <v>2433222</v>
      </c>
      <c r="D39" s="36">
        <v>1220732</v>
      </c>
      <c r="E39" s="37">
        <v>1212490</v>
      </c>
      <c r="F39" s="42">
        <v>333989</v>
      </c>
      <c r="G39" s="37">
        <v>167708</v>
      </c>
      <c r="H39" s="37">
        <v>166281</v>
      </c>
      <c r="I39" s="37">
        <v>310</v>
      </c>
      <c r="J39" s="37">
        <v>147</v>
      </c>
      <c r="K39" s="37">
        <v>163</v>
      </c>
      <c r="L39" s="56">
        <v>850</v>
      </c>
      <c r="M39" s="56">
        <v>513</v>
      </c>
      <c r="N39" s="56">
        <v>337</v>
      </c>
      <c r="O39" s="38"/>
      <c r="P39" s="37">
        <v>2837130</v>
      </c>
      <c r="Q39" s="39">
        <v>0.85763500438823737</v>
      </c>
      <c r="R39" s="43">
        <v>385900</v>
      </c>
      <c r="S39" s="39">
        <v>0.8654806944804353</v>
      </c>
      <c r="T39" s="37">
        <v>720</v>
      </c>
      <c r="U39" s="40">
        <v>0.43055555555555558</v>
      </c>
      <c r="V39" s="37">
        <v>7800</v>
      </c>
      <c r="W39" s="40">
        <v>0.10897435897435898</v>
      </c>
    </row>
    <row r="40" spans="1:23" x14ac:dyDescent="0.45">
      <c r="A40" s="41" t="s">
        <v>45</v>
      </c>
      <c r="B40" s="36">
        <v>4160176</v>
      </c>
      <c r="C40" s="36">
        <v>3562862</v>
      </c>
      <c r="D40" s="36">
        <v>1786366</v>
      </c>
      <c r="E40" s="37">
        <v>1776496</v>
      </c>
      <c r="F40" s="42">
        <v>595828</v>
      </c>
      <c r="G40" s="37">
        <v>299025</v>
      </c>
      <c r="H40" s="37">
        <v>296803</v>
      </c>
      <c r="I40" s="37">
        <v>126</v>
      </c>
      <c r="J40" s="37">
        <v>58</v>
      </c>
      <c r="K40" s="37">
        <v>68</v>
      </c>
      <c r="L40" s="56">
        <v>1360</v>
      </c>
      <c r="M40" s="56">
        <v>896</v>
      </c>
      <c r="N40" s="56">
        <v>464</v>
      </c>
      <c r="O40" s="38"/>
      <c r="P40" s="37">
        <v>3981430</v>
      </c>
      <c r="Q40" s="39">
        <v>0.89486993366704926</v>
      </c>
      <c r="R40" s="43">
        <v>616200</v>
      </c>
      <c r="S40" s="39">
        <v>0.96693930542031803</v>
      </c>
      <c r="T40" s="37">
        <v>1240</v>
      </c>
      <c r="U40" s="40">
        <v>0.10161290322580645</v>
      </c>
      <c r="V40" s="37">
        <v>14900</v>
      </c>
      <c r="W40" s="40">
        <v>9.1275167785234895E-2</v>
      </c>
    </row>
    <row r="41" spans="1:23" x14ac:dyDescent="0.45">
      <c r="A41" s="41" t="s">
        <v>46</v>
      </c>
      <c r="B41" s="36">
        <v>2044329</v>
      </c>
      <c r="C41" s="36">
        <v>1830348</v>
      </c>
      <c r="D41" s="36">
        <v>917471</v>
      </c>
      <c r="E41" s="37">
        <v>912877</v>
      </c>
      <c r="F41" s="42">
        <v>213309</v>
      </c>
      <c r="G41" s="37">
        <v>107121</v>
      </c>
      <c r="H41" s="37">
        <v>106188</v>
      </c>
      <c r="I41" s="37">
        <v>55</v>
      </c>
      <c r="J41" s="37">
        <v>29</v>
      </c>
      <c r="K41" s="37">
        <v>26</v>
      </c>
      <c r="L41" s="56">
        <v>617</v>
      </c>
      <c r="M41" s="56">
        <v>399</v>
      </c>
      <c r="N41" s="56">
        <v>218</v>
      </c>
      <c r="O41" s="38"/>
      <c r="P41" s="37">
        <v>2024075</v>
      </c>
      <c r="Q41" s="39">
        <v>0.9042886256685152</v>
      </c>
      <c r="R41" s="43">
        <v>210200</v>
      </c>
      <c r="S41" s="39">
        <v>1.0147906755470979</v>
      </c>
      <c r="T41" s="37">
        <v>420</v>
      </c>
      <c r="U41" s="40">
        <v>0.13095238095238096</v>
      </c>
      <c r="V41" s="37">
        <v>7360</v>
      </c>
      <c r="W41" s="40">
        <v>8.383152173913043E-2</v>
      </c>
    </row>
    <row r="42" spans="1:23" x14ac:dyDescent="0.45">
      <c r="A42" s="41" t="s">
        <v>47</v>
      </c>
      <c r="B42" s="36">
        <v>1096605</v>
      </c>
      <c r="C42" s="36">
        <v>943658</v>
      </c>
      <c r="D42" s="36">
        <v>473186</v>
      </c>
      <c r="E42" s="37">
        <v>470472</v>
      </c>
      <c r="F42" s="42">
        <v>152315</v>
      </c>
      <c r="G42" s="37">
        <v>76384</v>
      </c>
      <c r="H42" s="37">
        <v>75931</v>
      </c>
      <c r="I42" s="37">
        <v>167</v>
      </c>
      <c r="J42" s="37">
        <v>79</v>
      </c>
      <c r="K42" s="37">
        <v>88</v>
      </c>
      <c r="L42" s="56">
        <v>465</v>
      </c>
      <c r="M42" s="56">
        <v>277</v>
      </c>
      <c r="N42" s="56">
        <v>188</v>
      </c>
      <c r="O42" s="38"/>
      <c r="P42" s="37">
        <v>1026575</v>
      </c>
      <c r="Q42" s="39">
        <v>0.91922947665781851</v>
      </c>
      <c r="R42" s="43">
        <v>152900</v>
      </c>
      <c r="S42" s="39">
        <v>0.99617396991497709</v>
      </c>
      <c r="T42" s="37">
        <v>860</v>
      </c>
      <c r="U42" s="40">
        <v>0.19418604651162791</v>
      </c>
      <c r="V42" s="37">
        <v>8000</v>
      </c>
      <c r="W42" s="40">
        <v>5.8125000000000003E-2</v>
      </c>
    </row>
    <row r="43" spans="1:23" x14ac:dyDescent="0.45">
      <c r="A43" s="41" t="s">
        <v>48</v>
      </c>
      <c r="B43" s="36">
        <v>1451829</v>
      </c>
      <c r="C43" s="36">
        <v>1339042</v>
      </c>
      <c r="D43" s="36">
        <v>671349</v>
      </c>
      <c r="E43" s="37">
        <v>667693</v>
      </c>
      <c r="F43" s="42">
        <v>112332</v>
      </c>
      <c r="G43" s="37">
        <v>56277</v>
      </c>
      <c r="H43" s="37">
        <v>56055</v>
      </c>
      <c r="I43" s="37">
        <v>174</v>
      </c>
      <c r="J43" s="37">
        <v>85</v>
      </c>
      <c r="K43" s="37">
        <v>89</v>
      </c>
      <c r="L43" s="56">
        <v>281</v>
      </c>
      <c r="M43" s="56">
        <v>169</v>
      </c>
      <c r="N43" s="56">
        <v>112</v>
      </c>
      <c r="O43" s="38"/>
      <c r="P43" s="37">
        <v>1441310</v>
      </c>
      <c r="Q43" s="39">
        <v>0.92904510480049396</v>
      </c>
      <c r="R43" s="43">
        <v>102300</v>
      </c>
      <c r="S43" s="39">
        <v>1.0980645161290323</v>
      </c>
      <c r="T43" s="37">
        <v>200</v>
      </c>
      <c r="U43" s="40">
        <v>0.87</v>
      </c>
      <c r="V43" s="37">
        <v>3220</v>
      </c>
      <c r="W43" s="40">
        <v>8.7267080745341619E-2</v>
      </c>
    </row>
    <row r="44" spans="1:23" x14ac:dyDescent="0.45">
      <c r="A44" s="41" t="s">
        <v>49</v>
      </c>
      <c r="B44" s="36">
        <v>2066449</v>
      </c>
      <c r="C44" s="36">
        <v>1932229</v>
      </c>
      <c r="D44" s="36">
        <v>969045</v>
      </c>
      <c r="E44" s="37">
        <v>963184</v>
      </c>
      <c r="F44" s="42">
        <v>133059</v>
      </c>
      <c r="G44" s="37">
        <v>66803</v>
      </c>
      <c r="H44" s="37">
        <v>66256</v>
      </c>
      <c r="I44" s="37">
        <v>56</v>
      </c>
      <c r="J44" s="37">
        <v>26</v>
      </c>
      <c r="K44" s="37">
        <v>30</v>
      </c>
      <c r="L44" s="56">
        <v>1105</v>
      </c>
      <c r="M44" s="56">
        <v>679</v>
      </c>
      <c r="N44" s="56">
        <v>426</v>
      </c>
      <c r="O44" s="38"/>
      <c r="P44" s="37">
        <v>2095550</v>
      </c>
      <c r="Q44" s="39">
        <v>0.92206294290281787</v>
      </c>
      <c r="R44" s="43">
        <v>128400</v>
      </c>
      <c r="S44" s="39">
        <v>1.0362850467289719</v>
      </c>
      <c r="T44" s="37">
        <v>100</v>
      </c>
      <c r="U44" s="40">
        <v>0.56000000000000005</v>
      </c>
      <c r="V44" s="37">
        <v>22900</v>
      </c>
      <c r="W44" s="40">
        <v>4.8253275109170303E-2</v>
      </c>
    </row>
    <row r="45" spans="1:23" x14ac:dyDescent="0.45">
      <c r="A45" s="41" t="s">
        <v>50</v>
      </c>
      <c r="B45" s="36">
        <v>1041793</v>
      </c>
      <c r="C45" s="36">
        <v>981936</v>
      </c>
      <c r="D45" s="36">
        <v>493169</v>
      </c>
      <c r="E45" s="37">
        <v>488767</v>
      </c>
      <c r="F45" s="42">
        <v>59148</v>
      </c>
      <c r="G45" s="37">
        <v>29775</v>
      </c>
      <c r="H45" s="37">
        <v>29373</v>
      </c>
      <c r="I45" s="37">
        <v>74</v>
      </c>
      <c r="J45" s="37">
        <v>33</v>
      </c>
      <c r="K45" s="37">
        <v>41</v>
      </c>
      <c r="L45" s="56">
        <v>635</v>
      </c>
      <c r="M45" s="56">
        <v>374</v>
      </c>
      <c r="N45" s="56">
        <v>261</v>
      </c>
      <c r="O45" s="38"/>
      <c r="P45" s="37">
        <v>1048795</v>
      </c>
      <c r="Q45" s="39">
        <v>0.9362516030301441</v>
      </c>
      <c r="R45" s="43">
        <v>55600</v>
      </c>
      <c r="S45" s="39">
        <v>1.0638129496402877</v>
      </c>
      <c r="T45" s="37">
        <v>140</v>
      </c>
      <c r="U45" s="40">
        <v>0.52857142857142858</v>
      </c>
      <c r="V45" s="37">
        <v>11500</v>
      </c>
      <c r="W45" s="40">
        <v>5.5217391304347829E-2</v>
      </c>
    </row>
    <row r="46" spans="1:23" x14ac:dyDescent="0.45">
      <c r="A46" s="41" t="s">
        <v>51</v>
      </c>
      <c r="B46" s="36">
        <v>7691389</v>
      </c>
      <c r="C46" s="36">
        <v>6709072</v>
      </c>
      <c r="D46" s="36">
        <v>3369708</v>
      </c>
      <c r="E46" s="37">
        <v>3339364</v>
      </c>
      <c r="F46" s="42">
        <v>981358</v>
      </c>
      <c r="G46" s="37">
        <v>494288</v>
      </c>
      <c r="H46" s="37">
        <v>487070</v>
      </c>
      <c r="I46" s="37">
        <v>211</v>
      </c>
      <c r="J46" s="37">
        <v>92</v>
      </c>
      <c r="K46" s="37">
        <v>119</v>
      </c>
      <c r="L46" s="56">
        <v>748</v>
      </c>
      <c r="M46" s="56">
        <v>546</v>
      </c>
      <c r="N46" s="56">
        <v>202</v>
      </c>
      <c r="O46" s="38"/>
      <c r="P46" s="37">
        <v>7070230</v>
      </c>
      <c r="Q46" s="39">
        <v>0.94891849345778001</v>
      </c>
      <c r="R46" s="43">
        <v>1044500</v>
      </c>
      <c r="S46" s="39">
        <v>0.93954810914313069</v>
      </c>
      <c r="T46" s="37">
        <v>920</v>
      </c>
      <c r="U46" s="40">
        <v>0.22934782608695653</v>
      </c>
      <c r="V46" s="37">
        <v>5630</v>
      </c>
      <c r="W46" s="40">
        <v>0.13285968028419182</v>
      </c>
    </row>
    <row r="47" spans="1:23" x14ac:dyDescent="0.45">
      <c r="A47" s="41" t="s">
        <v>52</v>
      </c>
      <c r="B47" s="36">
        <v>1196778</v>
      </c>
      <c r="C47" s="36">
        <v>1112785</v>
      </c>
      <c r="D47" s="36">
        <v>557993</v>
      </c>
      <c r="E47" s="37">
        <v>554792</v>
      </c>
      <c r="F47" s="42">
        <v>83721</v>
      </c>
      <c r="G47" s="37">
        <v>42186</v>
      </c>
      <c r="H47" s="37">
        <v>41535</v>
      </c>
      <c r="I47" s="37">
        <v>16</v>
      </c>
      <c r="J47" s="37">
        <v>5</v>
      </c>
      <c r="K47" s="37">
        <v>11</v>
      </c>
      <c r="L47" s="56">
        <v>256</v>
      </c>
      <c r="M47" s="56">
        <v>135</v>
      </c>
      <c r="N47" s="56">
        <v>121</v>
      </c>
      <c r="O47" s="38"/>
      <c r="P47" s="37">
        <v>1212205</v>
      </c>
      <c r="Q47" s="39">
        <v>0.91798416934429405</v>
      </c>
      <c r="R47" s="43">
        <v>74400</v>
      </c>
      <c r="S47" s="39">
        <v>1.1252822580645161</v>
      </c>
      <c r="T47" s="37">
        <v>140</v>
      </c>
      <c r="U47" s="40">
        <v>0.11428571428571428</v>
      </c>
      <c r="V47" s="37">
        <v>1120</v>
      </c>
      <c r="W47" s="40">
        <v>0.22857142857142856</v>
      </c>
    </row>
    <row r="48" spans="1:23" x14ac:dyDescent="0.45">
      <c r="A48" s="41" t="s">
        <v>53</v>
      </c>
      <c r="B48" s="36">
        <v>2043801</v>
      </c>
      <c r="C48" s="36">
        <v>1758401</v>
      </c>
      <c r="D48" s="36">
        <v>882467</v>
      </c>
      <c r="E48" s="37">
        <v>875934</v>
      </c>
      <c r="F48" s="42">
        <v>285067</v>
      </c>
      <c r="G48" s="37">
        <v>142842</v>
      </c>
      <c r="H48" s="37">
        <v>142225</v>
      </c>
      <c r="I48" s="37">
        <v>32</v>
      </c>
      <c r="J48" s="37">
        <v>13</v>
      </c>
      <c r="K48" s="37">
        <v>19</v>
      </c>
      <c r="L48" s="56">
        <v>301</v>
      </c>
      <c r="M48" s="56">
        <v>176</v>
      </c>
      <c r="N48" s="56">
        <v>125</v>
      </c>
      <c r="O48" s="38"/>
      <c r="P48" s="37">
        <v>1909420</v>
      </c>
      <c r="Q48" s="39">
        <v>0.92090844340166123</v>
      </c>
      <c r="R48" s="43">
        <v>288800</v>
      </c>
      <c r="S48" s="39">
        <v>0.98707409972299165</v>
      </c>
      <c r="T48" s="37">
        <v>300</v>
      </c>
      <c r="U48" s="40">
        <v>0.10666666666666667</v>
      </c>
      <c r="V48" s="37">
        <v>3380</v>
      </c>
      <c r="W48" s="40">
        <v>8.9053254437869822E-2</v>
      </c>
    </row>
    <row r="49" spans="1:23" x14ac:dyDescent="0.45">
      <c r="A49" s="41" t="s">
        <v>54</v>
      </c>
      <c r="B49" s="36">
        <v>2681471</v>
      </c>
      <c r="C49" s="36">
        <v>2312141</v>
      </c>
      <c r="D49" s="36">
        <v>1159813</v>
      </c>
      <c r="E49" s="37">
        <v>1152328</v>
      </c>
      <c r="F49" s="42">
        <v>368457</v>
      </c>
      <c r="G49" s="37">
        <v>184866</v>
      </c>
      <c r="H49" s="37">
        <v>183591</v>
      </c>
      <c r="I49" s="37">
        <v>264</v>
      </c>
      <c r="J49" s="37">
        <v>132</v>
      </c>
      <c r="K49" s="37">
        <v>132</v>
      </c>
      <c r="L49" s="56">
        <v>609</v>
      </c>
      <c r="M49" s="56">
        <v>391</v>
      </c>
      <c r="N49" s="56">
        <v>218</v>
      </c>
      <c r="O49" s="38"/>
      <c r="P49" s="37">
        <v>2537755</v>
      </c>
      <c r="Q49" s="39">
        <v>0.91109701291101786</v>
      </c>
      <c r="R49" s="43">
        <v>350000</v>
      </c>
      <c r="S49" s="39">
        <v>1.0527342857142856</v>
      </c>
      <c r="T49" s="37">
        <v>720</v>
      </c>
      <c r="U49" s="40">
        <v>0.36666666666666664</v>
      </c>
      <c r="V49" s="37">
        <v>3480</v>
      </c>
      <c r="W49" s="40">
        <v>0.17499999999999999</v>
      </c>
    </row>
    <row r="50" spans="1:23" x14ac:dyDescent="0.45">
      <c r="A50" s="41" t="s">
        <v>55</v>
      </c>
      <c r="B50" s="36">
        <v>1704282</v>
      </c>
      <c r="C50" s="36">
        <v>1567723</v>
      </c>
      <c r="D50" s="36">
        <v>786974</v>
      </c>
      <c r="E50" s="37">
        <v>780749</v>
      </c>
      <c r="F50" s="42">
        <v>135961</v>
      </c>
      <c r="G50" s="37">
        <v>68217</v>
      </c>
      <c r="H50" s="37">
        <v>67744</v>
      </c>
      <c r="I50" s="37">
        <v>102</v>
      </c>
      <c r="J50" s="37">
        <v>42</v>
      </c>
      <c r="K50" s="37">
        <v>60</v>
      </c>
      <c r="L50" s="56">
        <v>496</v>
      </c>
      <c r="M50" s="56">
        <v>285</v>
      </c>
      <c r="N50" s="56">
        <v>211</v>
      </c>
      <c r="O50" s="38"/>
      <c r="P50" s="37">
        <v>1676195</v>
      </c>
      <c r="Q50" s="39">
        <v>0.93528676556128609</v>
      </c>
      <c r="R50" s="43">
        <v>125500</v>
      </c>
      <c r="S50" s="39">
        <v>1.0833545816733068</v>
      </c>
      <c r="T50" s="37">
        <v>540</v>
      </c>
      <c r="U50" s="40">
        <v>0.18888888888888888</v>
      </c>
      <c r="V50" s="37">
        <v>1650</v>
      </c>
      <c r="W50" s="40">
        <v>0.3006060606060606</v>
      </c>
    </row>
    <row r="51" spans="1:23" x14ac:dyDescent="0.45">
      <c r="A51" s="41" t="s">
        <v>56</v>
      </c>
      <c r="B51" s="36">
        <v>1620363</v>
      </c>
      <c r="C51" s="36">
        <v>1556404</v>
      </c>
      <c r="D51" s="36">
        <v>781147</v>
      </c>
      <c r="E51" s="37">
        <v>775257</v>
      </c>
      <c r="F51" s="42">
        <v>63236</v>
      </c>
      <c r="G51" s="37">
        <v>31738</v>
      </c>
      <c r="H51" s="37">
        <v>31498</v>
      </c>
      <c r="I51" s="37">
        <v>27</v>
      </c>
      <c r="J51" s="37">
        <v>10</v>
      </c>
      <c r="K51" s="37">
        <v>17</v>
      </c>
      <c r="L51" s="56">
        <v>696</v>
      </c>
      <c r="M51" s="56">
        <v>402</v>
      </c>
      <c r="N51" s="56">
        <v>294</v>
      </c>
      <c r="O51" s="38"/>
      <c r="P51" s="37">
        <v>1622295</v>
      </c>
      <c r="Q51" s="39">
        <v>0.95938408242643913</v>
      </c>
      <c r="R51" s="43">
        <v>55600</v>
      </c>
      <c r="S51" s="39">
        <v>1.1373381294964029</v>
      </c>
      <c r="T51" s="37">
        <v>300</v>
      </c>
      <c r="U51" s="40">
        <v>0.09</v>
      </c>
      <c r="V51" s="37">
        <v>4160</v>
      </c>
      <c r="W51" s="40">
        <v>0.1673076923076923</v>
      </c>
    </row>
    <row r="52" spans="1:23" x14ac:dyDescent="0.45">
      <c r="A52" s="41" t="s">
        <v>57</v>
      </c>
      <c r="B52" s="36">
        <v>2425759</v>
      </c>
      <c r="C52" s="36">
        <v>2225114</v>
      </c>
      <c r="D52" s="36">
        <v>1117219</v>
      </c>
      <c r="E52" s="37">
        <v>1107895</v>
      </c>
      <c r="F52" s="42">
        <v>199931</v>
      </c>
      <c r="G52" s="37">
        <v>100405</v>
      </c>
      <c r="H52" s="37">
        <v>99526</v>
      </c>
      <c r="I52" s="37">
        <v>233</v>
      </c>
      <c r="J52" s="37">
        <v>115</v>
      </c>
      <c r="K52" s="37">
        <v>118</v>
      </c>
      <c r="L52" s="56">
        <v>481</v>
      </c>
      <c r="M52" s="56">
        <v>302</v>
      </c>
      <c r="N52" s="56">
        <v>179</v>
      </c>
      <c r="O52" s="38"/>
      <c r="P52" s="37">
        <v>2407410</v>
      </c>
      <c r="Q52" s="39">
        <v>0.92427712770155479</v>
      </c>
      <c r="R52" s="43">
        <v>197100</v>
      </c>
      <c r="S52" s="39">
        <v>1.014363267376966</v>
      </c>
      <c r="T52" s="37">
        <v>340</v>
      </c>
      <c r="U52" s="40">
        <v>0.68529411764705883</v>
      </c>
      <c r="V52" s="37">
        <v>6410</v>
      </c>
      <c r="W52" s="40">
        <v>7.5039001560062407E-2</v>
      </c>
    </row>
    <row r="53" spans="1:23" x14ac:dyDescent="0.45">
      <c r="A53" s="41" t="s">
        <v>58</v>
      </c>
      <c r="B53" s="36">
        <v>1970287</v>
      </c>
      <c r="C53" s="36">
        <v>1689928</v>
      </c>
      <c r="D53" s="36">
        <v>849606</v>
      </c>
      <c r="E53" s="37">
        <v>840322</v>
      </c>
      <c r="F53" s="42">
        <v>279331</v>
      </c>
      <c r="G53" s="37">
        <v>140427</v>
      </c>
      <c r="H53" s="37">
        <v>138904</v>
      </c>
      <c r="I53" s="37">
        <v>490</v>
      </c>
      <c r="J53" s="37">
        <v>242</v>
      </c>
      <c r="K53" s="37">
        <v>248</v>
      </c>
      <c r="L53" s="56">
        <v>538</v>
      </c>
      <c r="M53" s="56">
        <v>344</v>
      </c>
      <c r="N53" s="56">
        <v>194</v>
      </c>
      <c r="O53" s="38"/>
      <c r="P53" s="37">
        <v>1955425</v>
      </c>
      <c r="Q53" s="39">
        <v>0.86422542414053216</v>
      </c>
      <c r="R53" s="43">
        <v>305500</v>
      </c>
      <c r="S53" s="39">
        <v>0.91434042553191486</v>
      </c>
      <c r="T53" s="37">
        <v>1360</v>
      </c>
      <c r="U53" s="40">
        <v>0.36029411764705882</v>
      </c>
      <c r="V53" s="37">
        <v>7440</v>
      </c>
      <c r="W53" s="40">
        <v>7.2311827956989247E-2</v>
      </c>
    </row>
    <row r="55" spans="1:23" x14ac:dyDescent="0.45">
      <c r="A55" s="132" t="s">
        <v>129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</row>
    <row r="56" spans="1:23" x14ac:dyDescent="0.45">
      <c r="A56" s="133" t="s">
        <v>130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3" x14ac:dyDescent="0.45">
      <c r="A57" s="133" t="s">
        <v>131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3" x14ac:dyDescent="0.45">
      <c r="A58" s="133" t="s">
        <v>132</v>
      </c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3" ht="18" customHeight="1" x14ac:dyDescent="0.45">
      <c r="A59" s="132" t="s">
        <v>133</v>
      </c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3" x14ac:dyDescent="0.45">
      <c r="A60" s="22" t="s">
        <v>134</v>
      </c>
    </row>
    <row r="61" spans="1:23" x14ac:dyDescent="0.45">
      <c r="A61" s="22" t="s">
        <v>135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136</v>
      </c>
    </row>
    <row r="2" spans="1:6" x14ac:dyDescent="0.45">
      <c r="D2" s="45" t="s">
        <v>137</v>
      </c>
    </row>
    <row r="3" spans="1:6" ht="36" x14ac:dyDescent="0.45">
      <c r="A3" s="41" t="s">
        <v>2</v>
      </c>
      <c r="B3" s="35" t="s">
        <v>138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139</v>
      </c>
    </row>
    <row r="54" spans="1:4" x14ac:dyDescent="0.45">
      <c r="A54" t="s">
        <v>140</v>
      </c>
    </row>
    <row r="55" spans="1:4" x14ac:dyDescent="0.45">
      <c r="A55" t="s">
        <v>141</v>
      </c>
    </row>
    <row r="56" spans="1:4" x14ac:dyDescent="0.45">
      <c r="A56" t="s">
        <v>142</v>
      </c>
    </row>
    <row r="57" spans="1:4" x14ac:dyDescent="0.45">
      <c r="A57" s="22" t="s">
        <v>143</v>
      </c>
    </row>
    <row r="58" spans="1:4" x14ac:dyDescent="0.45">
      <c r="A58" t="s">
        <v>144</v>
      </c>
    </row>
    <row r="59" spans="1:4" x14ac:dyDescent="0.45">
      <c r="A59" t="s">
        <v>145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DIGI-808455956-4061291</_dlc_DocId>
    <_dlc_DocIdUrl xmlns="89559dea-130d-4237-8e78-1ce7f44b9a24">
      <Url>https://digitalgojp.sharepoint.com/sites/digi_portal/_layouts/15/DocIdRedir.aspx?ID=DIGI-808455956-4061291</Url>
      <Description>DIGI-808455956-4061291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2022-09-07T04:14:35Z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ad49e84d-bc19-4996-a105-8db6fb9c75df</vt:lpwstr>
  </property>
  <property fmtid="{D5CDD505-2E9C-101B-9397-08002B2CF9AE}" pid="4" name="MediaServiceImageTags">
    <vt:lpwstr/>
  </property>
</Properties>
</file>