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Projects\02_Hephaestus\miStepper\30_Software\Embed\"/>
    </mc:Choice>
  </mc:AlternateContent>
  <xr:revisionPtr revIDLastSave="0" documentId="13_ncr:1_{7392313D-014A-44FE-8A25-7D19B595F76E}" xr6:coauthVersionLast="47" xr6:coauthVersionMax="47" xr10:uidLastSave="{00000000-0000-0000-0000-000000000000}"/>
  <bookViews>
    <workbookView xWindow="28680" yWindow="-120" windowWidth="29040" windowHeight="15840" xr2:uid="{BF01F588-D711-4D40-97CC-7BE325704FCE}"/>
  </bookViews>
  <sheets>
    <sheet name="Utilis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 s="1"/>
  <c r="W5" i="1" s="1"/>
  <c r="W6" i="1" s="1"/>
  <c r="W7" i="1" s="1"/>
  <c r="W8" i="1" s="1"/>
  <c r="W9" i="1" s="1"/>
  <c r="J2" i="1"/>
  <c r="X2" i="1" s="1"/>
  <c r="W10" i="1" l="1"/>
  <c r="J9" i="1"/>
  <c r="K2" i="1"/>
  <c r="N2" i="1" s="1"/>
  <c r="Q2" i="1"/>
  <c r="L2" i="1"/>
  <c r="O2" i="1" s="1"/>
  <c r="M2" i="1"/>
  <c r="P2" i="1" s="1"/>
  <c r="J7" i="1"/>
  <c r="X7" i="1" s="1"/>
  <c r="J8" i="1"/>
  <c r="X8" i="1" s="1"/>
  <c r="J6" i="1"/>
  <c r="X6" i="1" s="1"/>
  <c r="J5" i="1"/>
  <c r="X5" i="1" s="1"/>
  <c r="J4" i="1"/>
  <c r="X4" i="1" s="1"/>
  <c r="J3" i="1"/>
  <c r="X3" i="1" s="1"/>
  <c r="J10" i="1" l="1"/>
  <c r="X10" i="1" s="1"/>
  <c r="W11" i="1"/>
  <c r="W12" i="1" s="1"/>
  <c r="W13" i="1" s="1"/>
  <c r="W14" i="1" s="1"/>
  <c r="L9" i="1"/>
  <c r="O9" i="1" s="1"/>
  <c r="X9" i="1"/>
  <c r="Q9" i="1"/>
  <c r="T9" i="1" s="1"/>
  <c r="U9" i="1" s="1"/>
  <c r="AB9" i="1" s="1"/>
  <c r="M9" i="1"/>
  <c r="P9" i="1" s="1"/>
  <c r="J11" i="1"/>
  <c r="X11" i="1" s="1"/>
  <c r="K9" i="1"/>
  <c r="N9" i="1" s="1"/>
  <c r="Z2" i="1"/>
  <c r="Y2" i="1"/>
  <c r="T2" i="1"/>
  <c r="U2" i="1" s="1"/>
  <c r="AB2" i="1" s="1"/>
  <c r="R2" i="1"/>
  <c r="S2" i="1" s="1"/>
  <c r="AC2" i="1" s="1"/>
  <c r="L4" i="1"/>
  <c r="O4" i="1" s="1"/>
  <c r="M4" i="1"/>
  <c r="P4" i="1" s="1"/>
  <c r="Z4" i="1" s="1"/>
  <c r="K4" i="1"/>
  <c r="N4" i="1" s="1"/>
  <c r="Q4" i="1"/>
  <c r="K5" i="1"/>
  <c r="N5" i="1" s="1"/>
  <c r="L5" i="1"/>
  <c r="O5" i="1" s="1"/>
  <c r="M5" i="1"/>
  <c r="P5" i="1" s="1"/>
  <c r="Q5" i="1"/>
  <c r="M6" i="1"/>
  <c r="P6" i="1" s="1"/>
  <c r="Z6" i="1" s="1"/>
  <c r="K6" i="1"/>
  <c r="N6" i="1" s="1"/>
  <c r="L6" i="1"/>
  <c r="O6" i="1" s="1"/>
  <c r="Y6" i="1" s="1"/>
  <c r="Q6" i="1"/>
  <c r="M7" i="1"/>
  <c r="P7" i="1" s="1"/>
  <c r="Z7" i="1" s="1"/>
  <c r="K7" i="1"/>
  <c r="N7" i="1" s="1"/>
  <c r="Q7" i="1"/>
  <c r="L7" i="1"/>
  <c r="O7" i="1" s="1"/>
  <c r="Y7" i="1" s="1"/>
  <c r="M3" i="1"/>
  <c r="P3" i="1" s="1"/>
  <c r="K3" i="1"/>
  <c r="N3" i="1" s="1"/>
  <c r="Q3" i="1"/>
  <c r="L3" i="1"/>
  <c r="O3" i="1" s="1"/>
  <c r="Y3" i="1" s="1"/>
  <c r="K8" i="1"/>
  <c r="N8" i="1" s="1"/>
  <c r="M8" i="1"/>
  <c r="P8" i="1" s="1"/>
  <c r="Z8" i="1" s="1"/>
  <c r="L8" i="1"/>
  <c r="O8" i="1" s="1"/>
  <c r="Q8" i="1"/>
  <c r="Z9" i="1" l="1"/>
  <c r="Z3" i="1"/>
  <c r="Y9" i="1"/>
  <c r="Y4" i="1"/>
  <c r="AA4" i="1" s="1"/>
  <c r="AA6" i="1"/>
  <c r="M10" i="1"/>
  <c r="P10" i="1" s="1"/>
  <c r="R9" i="1"/>
  <c r="S9" i="1" s="1"/>
  <c r="AC9" i="1" s="1"/>
  <c r="AD9" i="1" s="1"/>
  <c r="L10" i="1"/>
  <c r="O10" i="1" s="1"/>
  <c r="K10" i="1"/>
  <c r="N10" i="1" s="1"/>
  <c r="Q10" i="1"/>
  <c r="T10" i="1" s="1"/>
  <c r="U10" i="1" s="1"/>
  <c r="AB10" i="1" s="1"/>
  <c r="W15" i="1"/>
  <c r="J14" i="1"/>
  <c r="AA7" i="1"/>
  <c r="AA3" i="1"/>
  <c r="Y8" i="1"/>
  <c r="AA8" i="1" s="1"/>
  <c r="Z5" i="1"/>
  <c r="Y5" i="1"/>
  <c r="K11" i="1"/>
  <c r="N11" i="1" s="1"/>
  <c r="Q11" i="1"/>
  <c r="M11" i="1"/>
  <c r="P11" i="1" s="1"/>
  <c r="Z11" i="1" s="1"/>
  <c r="L11" i="1"/>
  <c r="O11" i="1" s="1"/>
  <c r="Y11" i="1" s="1"/>
  <c r="J13" i="1"/>
  <c r="X13" i="1" s="1"/>
  <c r="J12" i="1"/>
  <c r="X12" i="1" s="1"/>
  <c r="AA2" i="1"/>
  <c r="AD2" i="1"/>
  <c r="T5" i="1"/>
  <c r="U5" i="1" s="1"/>
  <c r="AB5" i="1" s="1"/>
  <c r="R5" i="1"/>
  <c r="S5" i="1" s="1"/>
  <c r="AC5" i="1" s="1"/>
  <c r="T4" i="1"/>
  <c r="U4" i="1" s="1"/>
  <c r="AB4" i="1" s="1"/>
  <c r="R4" i="1"/>
  <c r="S4" i="1" s="1"/>
  <c r="AC4" i="1" s="1"/>
  <c r="T8" i="1"/>
  <c r="U8" i="1" s="1"/>
  <c r="AB8" i="1" s="1"/>
  <c r="R8" i="1"/>
  <c r="S8" i="1" s="1"/>
  <c r="AC8" i="1" s="1"/>
  <c r="AD8" i="1" s="1"/>
  <c r="T3" i="1"/>
  <c r="U3" i="1" s="1"/>
  <c r="AB3" i="1" s="1"/>
  <c r="R3" i="1"/>
  <c r="S3" i="1" s="1"/>
  <c r="AC3" i="1" s="1"/>
  <c r="AD3" i="1" s="1"/>
  <c r="T7" i="1"/>
  <c r="U7" i="1" s="1"/>
  <c r="AB7" i="1" s="1"/>
  <c r="R7" i="1"/>
  <c r="S7" i="1" s="1"/>
  <c r="AC7" i="1" s="1"/>
  <c r="T6" i="1"/>
  <c r="U6" i="1" s="1"/>
  <c r="AB6" i="1" s="1"/>
  <c r="R6" i="1"/>
  <c r="S6" i="1" s="1"/>
  <c r="AC6" i="1" s="1"/>
  <c r="AD6" i="1" s="1"/>
  <c r="R10" i="1" l="1"/>
  <c r="S10" i="1" s="1"/>
  <c r="AC10" i="1" s="1"/>
  <c r="AD10" i="1" s="1"/>
  <c r="Z10" i="1"/>
  <c r="AA10" i="1" s="1"/>
  <c r="Y10" i="1"/>
  <c r="AA9" i="1"/>
  <c r="J15" i="1"/>
  <c r="W16" i="1"/>
  <c r="K14" i="1"/>
  <c r="N14" i="1" s="1"/>
  <c r="L14" i="1"/>
  <c r="O14" i="1" s="1"/>
  <c r="Q14" i="1"/>
  <c r="M14" i="1"/>
  <c r="P14" i="1" s="1"/>
  <c r="Z14" i="1" s="1"/>
  <c r="X14" i="1"/>
  <c r="AD5" i="1"/>
  <c r="AA11" i="1"/>
  <c r="AD7" i="1"/>
  <c r="AA5" i="1"/>
  <c r="AD4" i="1"/>
  <c r="K13" i="1"/>
  <c r="N13" i="1" s="1"/>
  <c r="L13" i="1"/>
  <c r="O13" i="1" s="1"/>
  <c r="M13" i="1"/>
  <c r="P13" i="1" s="1"/>
  <c r="Q13" i="1"/>
  <c r="R11" i="1"/>
  <c r="S11" i="1" s="1"/>
  <c r="AC11" i="1" s="1"/>
  <c r="T11" i="1"/>
  <c r="U11" i="1" s="1"/>
  <c r="AB11" i="1" s="1"/>
  <c r="K12" i="1"/>
  <c r="N12" i="1" s="1"/>
  <c r="L12" i="1"/>
  <c r="O12" i="1" s="1"/>
  <c r="Y12" i="1" s="1"/>
  <c r="Q12" i="1"/>
  <c r="M12" i="1"/>
  <c r="P12" i="1" s="1"/>
  <c r="R14" i="1" l="1"/>
  <c r="S14" i="1" s="1"/>
  <c r="AC14" i="1" s="1"/>
  <c r="T14" i="1"/>
  <c r="U14" i="1" s="1"/>
  <c r="AB14" i="1" s="1"/>
  <c r="Y14" i="1"/>
  <c r="AA14" i="1" s="1"/>
  <c r="W17" i="1"/>
  <c r="J16" i="1"/>
  <c r="Z12" i="1"/>
  <c r="AA12" i="1" s="1"/>
  <c r="Q15" i="1"/>
  <c r="K15" i="1"/>
  <c r="N15" i="1" s="1"/>
  <c r="M15" i="1"/>
  <c r="P15" i="1" s="1"/>
  <c r="L15" i="1"/>
  <c r="O15" i="1" s="1"/>
  <c r="Y15" i="1" s="1"/>
  <c r="X15" i="1"/>
  <c r="AD11" i="1"/>
  <c r="Z13" i="1"/>
  <c r="Y13" i="1"/>
  <c r="R12" i="1"/>
  <c r="S12" i="1" s="1"/>
  <c r="AC12" i="1" s="1"/>
  <c r="T12" i="1"/>
  <c r="U12" i="1" s="1"/>
  <c r="AB12" i="1" s="1"/>
  <c r="R13" i="1"/>
  <c r="S13" i="1" s="1"/>
  <c r="AC13" i="1" s="1"/>
  <c r="T13" i="1"/>
  <c r="U13" i="1" s="1"/>
  <c r="AB13" i="1" s="1"/>
  <c r="AD12" i="1" l="1"/>
  <c r="AD13" i="1"/>
  <c r="L16" i="1"/>
  <c r="O16" i="1" s="1"/>
  <c r="K16" i="1"/>
  <c r="N16" i="1" s="1"/>
  <c r="Q16" i="1"/>
  <c r="X16" i="1"/>
  <c r="M16" i="1"/>
  <c r="P16" i="1" s="1"/>
  <c r="J17" i="1"/>
  <c r="W18" i="1"/>
  <c r="Z15" i="1"/>
  <c r="AA15" i="1" s="1"/>
  <c r="R15" i="1"/>
  <c r="S15" i="1" s="1"/>
  <c r="AC15" i="1" s="1"/>
  <c r="T15" i="1"/>
  <c r="U15" i="1" s="1"/>
  <c r="AB15" i="1" s="1"/>
  <c r="AD14" i="1"/>
  <c r="AA13" i="1"/>
  <c r="J18" i="1" l="1"/>
  <c r="W19" i="1"/>
  <c r="AD15" i="1"/>
  <c r="Z16" i="1"/>
  <c r="R16" i="1"/>
  <c r="S16" i="1" s="1"/>
  <c r="AC16" i="1" s="1"/>
  <c r="AD16" i="1" s="1"/>
  <c r="T16" i="1"/>
  <c r="U16" i="1" s="1"/>
  <c r="AB16" i="1" s="1"/>
  <c r="X17" i="1"/>
  <c r="Q17" i="1"/>
  <c r="M17" i="1"/>
  <c r="P17" i="1" s="1"/>
  <c r="L17" i="1"/>
  <c r="O17" i="1" s="1"/>
  <c r="K17" i="1"/>
  <c r="N17" i="1" s="1"/>
  <c r="Y16" i="1"/>
  <c r="AA16" i="1" l="1"/>
  <c r="T17" i="1"/>
  <c r="U17" i="1" s="1"/>
  <c r="AB17" i="1" s="1"/>
  <c r="R17" i="1"/>
  <c r="S17" i="1" s="1"/>
  <c r="AC17" i="1" s="1"/>
  <c r="AD17" i="1" s="1"/>
  <c r="Z17" i="1"/>
  <c r="W20" i="1"/>
  <c r="J19" i="1"/>
  <c r="Y17" i="1"/>
  <c r="L18" i="1"/>
  <c r="O18" i="1" s="1"/>
  <c r="M18" i="1"/>
  <c r="P18" i="1" s="1"/>
  <c r="X18" i="1"/>
  <c r="Q18" i="1"/>
  <c r="K18" i="1"/>
  <c r="N18" i="1" s="1"/>
  <c r="Z18" i="1" l="1"/>
  <c r="Y18" i="1"/>
  <c r="W21" i="1"/>
  <c r="J20" i="1"/>
  <c r="T18" i="1"/>
  <c r="U18" i="1" s="1"/>
  <c r="AB18" i="1" s="1"/>
  <c r="R18" i="1"/>
  <c r="S18" i="1" s="1"/>
  <c r="AC18" i="1" s="1"/>
  <c r="L19" i="1"/>
  <c r="O19" i="1" s="1"/>
  <c r="Y19" i="1" s="1"/>
  <c r="X19" i="1"/>
  <c r="K19" i="1"/>
  <c r="N19" i="1" s="1"/>
  <c r="M19" i="1"/>
  <c r="P19" i="1" s="1"/>
  <c r="Z19" i="1" s="1"/>
  <c r="AA19" i="1" s="1"/>
  <c r="Q19" i="1"/>
  <c r="AA17" i="1"/>
  <c r="AD18" i="1" l="1"/>
  <c r="R19" i="1"/>
  <c r="S19" i="1" s="1"/>
  <c r="AC19" i="1" s="1"/>
  <c r="T19" i="1"/>
  <c r="U19" i="1" s="1"/>
  <c r="AB19" i="1" s="1"/>
  <c r="M20" i="1"/>
  <c r="P20" i="1" s="1"/>
  <c r="Z20" i="1" s="1"/>
  <c r="AA20" i="1" s="1"/>
  <c r="K20" i="1"/>
  <c r="N20" i="1" s="1"/>
  <c r="Q20" i="1"/>
  <c r="L20" i="1"/>
  <c r="O20" i="1" s="1"/>
  <c r="Y20" i="1" s="1"/>
  <c r="X20" i="1"/>
  <c r="W22" i="1"/>
  <c r="J21" i="1"/>
  <c r="AA18" i="1"/>
  <c r="W23" i="1" l="1"/>
  <c r="J22" i="1"/>
  <c r="R20" i="1"/>
  <c r="S20" i="1" s="1"/>
  <c r="AC20" i="1" s="1"/>
  <c r="AD20" i="1" s="1"/>
  <c r="T20" i="1"/>
  <c r="U20" i="1" s="1"/>
  <c r="AB20" i="1" s="1"/>
  <c r="M21" i="1"/>
  <c r="P21" i="1" s="1"/>
  <c r="X21" i="1"/>
  <c r="K21" i="1"/>
  <c r="N21" i="1" s="1"/>
  <c r="L21" i="1"/>
  <c r="O21" i="1" s="1"/>
  <c r="Y21" i="1" s="1"/>
  <c r="Q21" i="1"/>
  <c r="AD19" i="1"/>
  <c r="Z21" i="1" l="1"/>
  <c r="AA21" i="1" s="1"/>
  <c r="K22" i="1"/>
  <c r="N22" i="1" s="1"/>
  <c r="Q22" i="1"/>
  <c r="X22" i="1"/>
  <c r="L22" i="1"/>
  <c r="O22" i="1" s="1"/>
  <c r="Y22" i="1" s="1"/>
  <c r="M22" i="1"/>
  <c r="P22" i="1" s="1"/>
  <c r="Z22" i="1" s="1"/>
  <c r="T21" i="1"/>
  <c r="U21" i="1" s="1"/>
  <c r="AB21" i="1" s="1"/>
  <c r="R21" i="1"/>
  <c r="S21" i="1" s="1"/>
  <c r="AC21" i="1" s="1"/>
  <c r="W24" i="1"/>
  <c r="J23" i="1"/>
  <c r="AD21" i="1" l="1"/>
  <c r="J24" i="1"/>
  <c r="W25" i="1"/>
  <c r="L23" i="1"/>
  <c r="O23" i="1" s="1"/>
  <c r="X23" i="1"/>
  <c r="Q23" i="1"/>
  <c r="K23" i="1"/>
  <c r="N23" i="1" s="1"/>
  <c r="M23" i="1"/>
  <c r="P23" i="1" s="1"/>
  <c r="Z23" i="1" s="1"/>
  <c r="AA22" i="1"/>
  <c r="T22" i="1"/>
  <c r="U22" i="1" s="1"/>
  <c r="AB22" i="1" s="1"/>
  <c r="R22" i="1"/>
  <c r="S22" i="1" s="1"/>
  <c r="AC22" i="1" s="1"/>
  <c r="AD22" i="1" l="1"/>
  <c r="Y23" i="1"/>
  <c r="AA23" i="1" s="1"/>
  <c r="R23" i="1"/>
  <c r="S23" i="1" s="1"/>
  <c r="AC23" i="1" s="1"/>
  <c r="T23" i="1"/>
  <c r="U23" i="1" s="1"/>
  <c r="AB23" i="1" s="1"/>
  <c r="L24" i="1"/>
  <c r="O24" i="1" s="1"/>
  <c r="M24" i="1"/>
  <c r="P24" i="1" s="1"/>
  <c r="K24" i="1"/>
  <c r="N24" i="1" s="1"/>
  <c r="X24" i="1"/>
  <c r="Q24" i="1"/>
  <c r="W26" i="1"/>
  <c r="J25" i="1"/>
  <c r="AD23" i="1" l="1"/>
  <c r="R24" i="1"/>
  <c r="S24" i="1" s="1"/>
  <c r="AC24" i="1" s="1"/>
  <c r="AD24" i="1" s="1"/>
  <c r="T24" i="1"/>
  <c r="U24" i="1" s="1"/>
  <c r="AB24" i="1" s="1"/>
  <c r="K25" i="1"/>
  <c r="N25" i="1" s="1"/>
  <c r="X25" i="1"/>
  <c r="L25" i="1"/>
  <c r="O25" i="1" s="1"/>
  <c r="Y25" i="1" s="1"/>
  <c r="M25" i="1"/>
  <c r="P25" i="1" s="1"/>
  <c r="Z25" i="1" s="1"/>
  <c r="AA25" i="1" s="1"/>
  <c r="Q25" i="1"/>
  <c r="W27" i="1"/>
  <c r="J26" i="1"/>
  <c r="Z24" i="1"/>
  <c r="Y24" i="1"/>
  <c r="W28" i="1" l="1"/>
  <c r="J27" i="1"/>
  <c r="AA24" i="1"/>
  <c r="L26" i="1"/>
  <c r="O26" i="1" s="1"/>
  <c r="Y26" i="1" s="1"/>
  <c r="K26" i="1"/>
  <c r="N26" i="1" s="1"/>
  <c r="Q26" i="1"/>
  <c r="M26" i="1"/>
  <c r="P26" i="1" s="1"/>
  <c r="Z26" i="1" s="1"/>
  <c r="X26" i="1"/>
  <c r="R25" i="1"/>
  <c r="S25" i="1" s="1"/>
  <c r="AC25" i="1" s="1"/>
  <c r="T25" i="1"/>
  <c r="U25" i="1" s="1"/>
  <c r="AB25" i="1" s="1"/>
  <c r="AD25" i="1" l="1"/>
  <c r="AA26" i="1"/>
  <c r="T26" i="1"/>
  <c r="U26" i="1" s="1"/>
  <c r="AB26" i="1" s="1"/>
  <c r="R26" i="1"/>
  <c r="S26" i="1" s="1"/>
  <c r="AC26" i="1" s="1"/>
  <c r="AD26" i="1" s="1"/>
  <c r="X27" i="1"/>
  <c r="Q27" i="1"/>
  <c r="M27" i="1"/>
  <c r="P27" i="1" s="1"/>
  <c r="Z27" i="1" s="1"/>
  <c r="K27" i="1"/>
  <c r="N27" i="1" s="1"/>
  <c r="L27" i="1"/>
  <c r="O27" i="1" s="1"/>
  <c r="Y27" i="1" s="1"/>
  <c r="W29" i="1"/>
  <c r="J28" i="1"/>
  <c r="W30" i="1" l="1"/>
  <c r="J29" i="1"/>
  <c r="AA27" i="1"/>
  <c r="M28" i="1"/>
  <c r="P28" i="1" s="1"/>
  <c r="K28" i="1"/>
  <c r="N28" i="1" s="1"/>
  <c r="X28" i="1"/>
  <c r="Q28" i="1"/>
  <c r="L28" i="1"/>
  <c r="O28" i="1" s="1"/>
  <c r="Y28" i="1" s="1"/>
  <c r="R27" i="1"/>
  <c r="S27" i="1" s="1"/>
  <c r="AC27" i="1" s="1"/>
  <c r="T27" i="1"/>
  <c r="U27" i="1" s="1"/>
  <c r="AB27" i="1" s="1"/>
  <c r="Z28" i="1" l="1"/>
  <c r="AD27" i="1"/>
  <c r="R28" i="1"/>
  <c r="S28" i="1" s="1"/>
  <c r="AC28" i="1" s="1"/>
  <c r="T28" i="1"/>
  <c r="U28" i="1" s="1"/>
  <c r="AB28" i="1" s="1"/>
  <c r="K29" i="1"/>
  <c r="N29" i="1" s="1"/>
  <c r="X29" i="1"/>
  <c r="M29" i="1"/>
  <c r="P29" i="1" s="1"/>
  <c r="Z29" i="1" s="1"/>
  <c r="Q29" i="1"/>
  <c r="L29" i="1"/>
  <c r="O29" i="1" s="1"/>
  <c r="Y29" i="1" s="1"/>
  <c r="AA28" i="1"/>
  <c r="J30" i="1"/>
  <c r="W31" i="1"/>
  <c r="L30" i="1" l="1"/>
  <c r="O30" i="1" s="1"/>
  <c r="K30" i="1"/>
  <c r="N30" i="1" s="1"/>
  <c r="M30" i="1"/>
  <c r="P30" i="1" s="1"/>
  <c r="Q30" i="1"/>
  <c r="X30" i="1"/>
  <c r="R29" i="1"/>
  <c r="S29" i="1" s="1"/>
  <c r="AC29" i="1" s="1"/>
  <c r="AD29" i="1" s="1"/>
  <c r="T29" i="1"/>
  <c r="U29" i="1" s="1"/>
  <c r="AB29" i="1" s="1"/>
  <c r="AA29" i="1"/>
  <c r="J31" i="1"/>
  <c r="W32" i="1"/>
  <c r="AD28" i="1"/>
  <c r="Z30" i="1" l="1"/>
  <c r="Y30" i="1"/>
  <c r="AA30" i="1" s="1"/>
  <c r="W33" i="1"/>
  <c r="J32" i="1"/>
  <c r="K31" i="1"/>
  <c r="N31" i="1" s="1"/>
  <c r="Q31" i="1"/>
  <c r="X31" i="1"/>
  <c r="M31" i="1"/>
  <c r="P31" i="1" s="1"/>
  <c r="Z31" i="1" s="1"/>
  <c r="L31" i="1"/>
  <c r="O31" i="1" s="1"/>
  <c r="Y31" i="1" s="1"/>
  <c r="T30" i="1"/>
  <c r="U30" i="1" s="1"/>
  <c r="AB30" i="1" s="1"/>
  <c r="R30" i="1"/>
  <c r="S30" i="1" s="1"/>
  <c r="AC30" i="1" s="1"/>
  <c r="AD30" i="1" s="1"/>
  <c r="R31" i="1" l="1"/>
  <c r="S31" i="1" s="1"/>
  <c r="AC31" i="1" s="1"/>
  <c r="T31" i="1"/>
  <c r="U31" i="1" s="1"/>
  <c r="AB31" i="1" s="1"/>
  <c r="AA31" i="1"/>
  <c r="K32" i="1"/>
  <c r="N32" i="1" s="1"/>
  <c r="L32" i="1"/>
  <c r="O32" i="1" s="1"/>
  <c r="Y32" i="1" s="1"/>
  <c r="Q32" i="1"/>
  <c r="M32" i="1"/>
  <c r="P32" i="1" s="1"/>
  <c r="Z32" i="1" s="1"/>
  <c r="AA32" i="1" s="1"/>
  <c r="X32" i="1"/>
  <c r="J33" i="1"/>
  <c r="W34" i="1"/>
  <c r="AD31" i="1" l="1"/>
  <c r="J34" i="1"/>
  <c r="W35" i="1"/>
  <c r="J35" i="1" s="1"/>
  <c r="R32" i="1"/>
  <c r="S32" i="1" s="1"/>
  <c r="AC32" i="1" s="1"/>
  <c r="T32" i="1"/>
  <c r="U32" i="1" s="1"/>
  <c r="AB32" i="1" s="1"/>
  <c r="Q33" i="1"/>
  <c r="L33" i="1"/>
  <c r="O33" i="1" s="1"/>
  <c r="M33" i="1"/>
  <c r="P33" i="1" s="1"/>
  <c r="K33" i="1"/>
  <c r="N33" i="1" s="1"/>
  <c r="X33" i="1"/>
  <c r="Z33" i="1" l="1"/>
  <c r="R33" i="1"/>
  <c r="S33" i="1" s="1"/>
  <c r="AC33" i="1" s="1"/>
  <c r="T33" i="1"/>
  <c r="U33" i="1" s="1"/>
  <c r="AB33" i="1" s="1"/>
  <c r="AD32" i="1"/>
  <c r="K35" i="1"/>
  <c r="N35" i="1" s="1"/>
  <c r="X35" i="1"/>
  <c r="M35" i="1"/>
  <c r="P35" i="1" s="1"/>
  <c r="Z35" i="1" s="1"/>
  <c r="Q35" i="1"/>
  <c r="L35" i="1"/>
  <c r="O35" i="1" s="1"/>
  <c r="Y35" i="1" s="1"/>
  <c r="Y33" i="1"/>
  <c r="AA33" i="1" s="1"/>
  <c r="Q34" i="1"/>
  <c r="L34" i="1"/>
  <c r="O34" i="1" s="1"/>
  <c r="X34" i="1"/>
  <c r="K34" i="1"/>
  <c r="N34" i="1" s="1"/>
  <c r="M34" i="1"/>
  <c r="P34" i="1" s="1"/>
  <c r="Z34" i="1" l="1"/>
  <c r="Y34" i="1"/>
  <c r="R34" i="1"/>
  <c r="S34" i="1" s="1"/>
  <c r="AC34" i="1" s="1"/>
  <c r="T34" i="1"/>
  <c r="U34" i="1" s="1"/>
  <c r="AB34" i="1" s="1"/>
  <c r="AA34" i="1"/>
  <c r="R35" i="1"/>
  <c r="S35" i="1" s="1"/>
  <c r="AC35" i="1" s="1"/>
  <c r="T35" i="1"/>
  <c r="U35" i="1" s="1"/>
  <c r="AB35" i="1" s="1"/>
  <c r="AA35" i="1"/>
  <c r="AD33" i="1"/>
  <c r="AD35" i="1" l="1"/>
  <c r="AD34" i="1"/>
</calcChain>
</file>

<file path=xl/sharedStrings.xml><?xml version="1.0" encoding="utf-8"?>
<sst xmlns="http://schemas.openxmlformats.org/spreadsheetml/2006/main" count="154" uniqueCount="99">
  <si>
    <t>defaultTask</t>
  </si>
  <si>
    <t>Ready</t>
  </si>
  <si>
    <t>3 (3)</t>
  </si>
  <si>
    <t>TCB#</t>
  </si>
  <si>
    <t>Task Name</t>
  </si>
  <si>
    <t>Task Handle</t>
  </si>
  <si>
    <t>Task State</t>
  </si>
  <si>
    <t>Priority</t>
  </si>
  <si>
    <t>Stack Usage</t>
  </si>
  <si>
    <t>Event Object</t>
  </si>
  <si>
    <t>Runtime</t>
  </si>
  <si>
    <t>Task Number:</t>
  </si>
  <si>
    <t>0x0</t>
  </si>
  <si>
    <t>Stack Base:</t>
  </si>
  <si>
    <t>Stack Top:</t>
  </si>
  <si>
    <t>Stack High Water Mark:</t>
  </si>
  <si>
    <t>SPIDeviceManager</t>
  </si>
  <si>
    <t>Blocked</t>
  </si>
  <si>
    <t>USARTDeviceManager</t>
  </si>
  <si>
    <t>2 (2)</t>
  </si>
  <si>
    <t>I2CDeviceManager</t>
  </si>
  <si>
    <t>ADCDeviceManager</t>
  </si>
  <si>
    <t>Running</t>
  </si>
  <si>
    <t>FANMotorManager</t>
  </si>
  <si>
    <t>4 (4)</t>
  </si>
  <si>
    <t>IDLE</t>
  </si>
  <si>
    <t>0 (0)</t>
  </si>
  <si>
    <t>Task Top level</t>
  </si>
  <si>
    <t>Row</t>
  </si>
  <si>
    <t>Stack Base</t>
  </si>
  <si>
    <t>Stack Top</t>
  </si>
  <si>
    <t>Stack Water Mark</t>
  </si>
  <si>
    <t>freeRTOS stated size</t>
  </si>
  <si>
    <t>freeRTOS stated usage</t>
  </si>
  <si>
    <t>Corrections</t>
  </si>
  <si>
    <t>Hex values</t>
  </si>
  <si>
    <t>Actual Stack Size (Bytes)</t>
  </si>
  <si>
    <t>Utilisation at snapshot</t>
  </si>
  <si>
    <t>Snapshot Size (Bytes)</t>
  </si>
  <si>
    <t>Snapshot Water Mark (Bytes)</t>
  </si>
  <si>
    <t>Memory Remaining</t>
  </si>
  <si>
    <t>Unused stack (Bytes)</t>
  </si>
  <si>
    <t>0x20002e78</t>
  </si>
  <si>
    <t>576 B / 1016 B</t>
  </si>
  <si>
    <t>DACDeviceManager</t>
  </si>
  <si>
    <t xml:space="preserve"> </t>
  </si>
  <si>
    <t>0x20001e10</t>
  </si>
  <si>
    <t>160 B / 504 B</t>
  </si>
  <si>
    <t>0x2cd6 (1.1%)</t>
  </si>
  <si>
    <t>0x20001c08</t>
  </si>
  <si>
    <t>0x20001e00</t>
  </si>
  <si>
    <t>0x20001d60</t>
  </si>
  <si>
    <t>0x20002290</t>
  </si>
  <si>
    <t>0x17819 (9.0%)</t>
  </si>
  <si>
    <t>0x20001e88</t>
  </si>
  <si>
    <t>0x20002280</t>
  </si>
  <si>
    <t>0x20002040</t>
  </si>
  <si>
    <t>0x20002908</t>
  </si>
  <si>
    <t>416 B / 1.48 kB</t>
  </si>
  <si>
    <t>0x1000 (0.4%)</t>
  </si>
  <si>
    <t>0x20002308</t>
  </si>
  <si>
    <t>0x200028f8</t>
  </si>
  <si>
    <t>0x20002758</t>
  </si>
  <si>
    <t>0x20002d88</t>
  </si>
  <si>
    <t>0xd03d (5.0%)</t>
  </si>
  <si>
    <t>0x20002980</t>
  </si>
  <si>
    <t>0x20002d78</t>
  </si>
  <si>
    <t>0x20002b38</t>
  </si>
  <si>
    <t>0x20003008</t>
  </si>
  <si>
    <t>384 B / 504 B</t>
  </si>
  <si>
    <t>0xa78c (4.0%)</t>
  </si>
  <si>
    <t>0x20002e00</t>
  </si>
  <si>
    <t>0x20002ff8</t>
  </si>
  <si>
    <t>0x20003288</t>
  </si>
  <si>
    <t>304 B / 504 B</t>
  </si>
  <si>
    <t>0xa (0.0%)</t>
  </si>
  <si>
    <t>0x20003080</t>
  </si>
  <si>
    <t>0x20003278</t>
  </si>
  <si>
    <t>0x20003148</t>
  </si>
  <si>
    <t>0x20003508</t>
  </si>
  <si>
    <t>336 B / 504 B</t>
  </si>
  <si>
    <t>0x401 (0.1%)</t>
  </si>
  <si>
    <t>0x20003300</t>
  </si>
  <si>
    <t>0x200034f8</t>
  </si>
  <si>
    <t>0x200033a8</t>
  </si>
  <si>
    <t>STPMotorManager</t>
  </si>
  <si>
    <t>0x20003b88</t>
  </si>
  <si>
    <t>5 (5)</t>
  </si>
  <si>
    <t>764 B / 1.49 kB</t>
  </si>
  <si>
    <t>0x20c (0.0%)</t>
  </si>
  <si>
    <t>0x20003580</t>
  </si>
  <si>
    <t>0x20003b78</t>
  </si>
  <si>
    <t>0x2000387c</t>
  </si>
  <si>
    <t>0x20003d08</t>
  </si>
  <si>
    <t>80 B / 248 B</t>
  </si>
  <si>
    <t>0xd0998 (80.3%)</t>
  </si>
  <si>
    <t>0x20003c00</t>
  </si>
  <si>
    <t>0x20003cf8</t>
  </si>
  <si>
    <t>0x20003ca8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</si>
</sst>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121E-8E6B-43F2-B7E5-7D463A544849}">
  <dimension ref="A1:AM46"/>
  <sheetViews>
    <sheetView tabSelected="1" topLeftCell="I1" workbookViewId="0">
      <selection activeCell="AD11" sqref="AD11"/>
    </sheetView>
  </sheetViews>
  <sheetFormatPr defaultRowHeight="15" outlineLevelCol="1" x14ac:dyDescent="0.25"/>
  <cols>
    <col min="1" max="1" width="5.28515625" style="1" hidden="1" customWidth="1" outlineLevel="1"/>
    <col min="2" max="2" width="21.7109375" style="1" hidden="1" customWidth="1" outlineLevel="1"/>
    <col min="3" max="3" width="11.5703125" style="1" hidden="1" customWidth="1" outlineLevel="1"/>
    <col min="4" max="4" width="9.85546875" style="1" hidden="1" customWidth="1" outlineLevel="1"/>
    <col min="5" max="5" width="7.5703125" style="1" hidden="1" customWidth="1" outlineLevel="1"/>
    <col min="6" max="6" width="13.5703125" style="1" hidden="1" customWidth="1" outlineLevel="1"/>
    <col min="7" max="7" width="12.28515625" style="1" hidden="1" customWidth="1" outlineLevel="1"/>
    <col min="8" max="8" width="8.5703125" style="1" hidden="1" customWidth="1" outlineLevel="1"/>
    <col min="9" max="9" width="2.7109375" style="2" customWidth="1" collapsed="1"/>
    <col min="10" max="10" width="4.85546875" style="4" hidden="1" customWidth="1" outlineLevel="1"/>
    <col min="11" max="12" width="15.85546875" style="3" hidden="1" customWidth="1" outlineLevel="1"/>
    <col min="13" max="16" width="18.140625" style="3" hidden="1" customWidth="1" outlineLevel="1"/>
    <col min="17" max="17" width="15.85546875" style="3" hidden="1" customWidth="1" outlineLevel="1"/>
    <col min="18" max="18" width="21.140625" style="3" hidden="1" customWidth="1" outlineLevel="1"/>
    <col min="19" max="19" width="11.140625" style="4" hidden="1" customWidth="1" outlineLevel="1"/>
    <col min="20" max="20" width="19.42578125" style="3" hidden="1" customWidth="1" outlineLevel="1"/>
    <col min="21" max="21" width="11.140625" style="4" hidden="1" customWidth="1" outlineLevel="1"/>
    <col min="22" max="22" width="2.7109375" style="2" customWidth="1" collapsed="1"/>
    <col min="23" max="23" width="13.5703125" style="4" bestFit="1" customWidth="1"/>
    <col min="24" max="24" width="25.7109375" style="3" customWidth="1"/>
    <col min="25" max="25" width="22.7109375" style="4" bestFit="1" customWidth="1"/>
    <col min="26" max="26" width="22.85546875" style="4" bestFit="1" customWidth="1"/>
    <col min="27" max="27" width="40.7109375" style="3" customWidth="1"/>
    <col min="28" max="28" width="22.7109375" style="8" bestFit="1" customWidth="1"/>
    <col min="29" max="29" width="27.140625" style="8" bestFit="1" customWidth="1"/>
    <col min="30" max="30" width="40.7109375" style="4" customWidth="1"/>
    <col min="31" max="39" width="9.140625" style="3"/>
  </cols>
  <sheetData>
    <row r="1" spans="1:3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 t="s">
        <v>45</v>
      </c>
      <c r="J1" s="4" t="s">
        <v>28</v>
      </c>
      <c r="K1" s="3" t="s">
        <v>29</v>
      </c>
      <c r="L1" s="3" t="s">
        <v>30</v>
      </c>
      <c r="M1" s="3" t="s">
        <v>31</v>
      </c>
      <c r="N1" s="9" t="s">
        <v>35</v>
      </c>
      <c r="O1" s="9"/>
      <c r="P1" s="9"/>
      <c r="Q1" s="3" t="s">
        <v>8</v>
      </c>
      <c r="R1" s="3" t="s">
        <v>33</v>
      </c>
      <c r="S1" s="4" t="s">
        <v>34</v>
      </c>
      <c r="T1" s="3" t="s">
        <v>32</v>
      </c>
      <c r="U1" s="4" t="s">
        <v>34</v>
      </c>
      <c r="V1" s="2" t="s">
        <v>45</v>
      </c>
      <c r="W1" s="4" t="s">
        <v>27</v>
      </c>
      <c r="X1" s="3" t="s">
        <v>4</v>
      </c>
      <c r="Y1" s="4" t="s">
        <v>36</v>
      </c>
      <c r="Z1" s="4" t="s">
        <v>41</v>
      </c>
      <c r="AA1" s="4" t="s">
        <v>40</v>
      </c>
      <c r="AB1" s="7" t="s">
        <v>38</v>
      </c>
      <c r="AC1" s="7" t="s">
        <v>39</v>
      </c>
      <c r="AD1" s="4" t="s">
        <v>37</v>
      </c>
    </row>
    <row r="2" spans="1:30" x14ac:dyDescent="0.25">
      <c r="A2" s="1">
        <v>1</v>
      </c>
      <c r="B2" s="1" t="s">
        <v>0</v>
      </c>
      <c r="C2" s="1" t="s">
        <v>46</v>
      </c>
      <c r="D2" s="1" t="s">
        <v>17</v>
      </c>
      <c r="E2" s="1" t="s">
        <v>2</v>
      </c>
      <c r="F2" s="1" t="s">
        <v>47</v>
      </c>
      <c r="H2" s="1" t="s">
        <v>48</v>
      </c>
      <c r="J2" s="4">
        <f t="shared" ref="J2:J8" si="0">MATCH(W2, $A:$A, 0)</f>
        <v>2</v>
      </c>
      <c r="K2" s="3" t="str">
        <f>INDEX($A:$H, $J2+2, 3)</f>
        <v>0x20001c08</v>
      </c>
      <c r="L2" s="3" t="str">
        <f>INDEX($A:$H, $J2+3, 3)</f>
        <v>0x20001e00</v>
      </c>
      <c r="M2" s="3" t="str">
        <f>INDEX($A:$H, $J2+4, 3)</f>
        <v>0x20001d60</v>
      </c>
      <c r="N2" s="3" t="str">
        <f>RIGHT(K2,LEN(K2)-2)</f>
        <v>20001c08</v>
      </c>
      <c r="O2" s="3" t="str">
        <f t="shared" ref="O2:P8" si="1">RIGHT(L2,LEN(L2)-2)</f>
        <v>20001e00</v>
      </c>
      <c r="P2" s="3" t="str">
        <f t="shared" si="1"/>
        <v>20001d60</v>
      </c>
      <c r="Q2" s="3" t="str">
        <f>SUBSTITUTE(SUBSTITUTE(INDEX($A:$H, $J2, 6), " ", ""), "B", "")</f>
        <v>160/504</v>
      </c>
      <c r="R2" s="3" t="str">
        <f>MID(Q2, 1, FIND("/", Q2, 1)-1)</f>
        <v>160</v>
      </c>
      <c r="S2" s="4">
        <f>INT(_xlfn.IFNA(LEFT(R2,LEN(R2)-1)*CHOOSE(MATCH(RIGHT(R2,1), {"K","M","B"},0),1000,1000000,1000000000),R2))</f>
        <v>160</v>
      </c>
      <c r="T2" s="3" t="str">
        <f t="shared" ref="T2:T8" si="2">MID(Q2,FIND("/",Q2,1)+1,LEN(Q2))</f>
        <v>504</v>
      </c>
      <c r="U2" s="4">
        <f>INT(_xlfn.IFNA(LEFT(T2,LEN(T2)-1)*CHOOSE(MATCH(RIGHT(T2,1), {"K","M","B"},0),1000,1000000,1000000000),T2))</f>
        <v>504</v>
      </c>
      <c r="W2" s="4">
        <v>1</v>
      </c>
      <c r="X2" s="3" t="str">
        <f t="shared" ref="X2" si="3">INDEX($A:$H, J2, 2)</f>
        <v>defaultTask</v>
      </c>
      <c r="Y2" s="4">
        <f t="shared" ref="Y2" si="4">HEX2DEC(O2)-HEX2DEC(N2)</f>
        <v>504</v>
      </c>
      <c r="Z2" s="4">
        <f t="shared" ref="Z2" si="5">HEX2DEC(P2)-HEX2DEC(N2)</f>
        <v>344</v>
      </c>
      <c r="AA2" s="6">
        <f>Z2/Y2</f>
        <v>0.68253968253968256</v>
      </c>
      <c r="AB2" s="7">
        <f>U2</f>
        <v>504</v>
      </c>
      <c r="AC2" s="7">
        <f>S2</f>
        <v>160</v>
      </c>
      <c r="AD2" s="6">
        <f>AC2/AB2</f>
        <v>0.31746031746031744</v>
      </c>
    </row>
    <row r="3" spans="1:30" x14ac:dyDescent="0.25">
      <c r="B3" s="1" t="s">
        <v>11</v>
      </c>
      <c r="C3" s="1" t="s">
        <v>12</v>
      </c>
      <c r="J3" s="4">
        <f t="shared" si="0"/>
        <v>7</v>
      </c>
      <c r="K3" s="3" t="str">
        <f t="shared" ref="K3:K35" si="6">INDEX($A:$H, $J3+2, 3)</f>
        <v>0x20001e88</v>
      </c>
      <c r="L3" s="3" t="str">
        <f t="shared" ref="L3:L35" si="7">INDEX($A:$H, $J3+3, 3)</f>
        <v>0x20002280</v>
      </c>
      <c r="M3" s="3" t="str">
        <f t="shared" ref="M3:M35" si="8">INDEX($A:$H, $J3+4, 3)</f>
        <v>0x20002040</v>
      </c>
      <c r="N3" s="3" t="str">
        <f t="shared" ref="N3:N8" si="9">RIGHT(K3,LEN(K3)-2)</f>
        <v>20001e88</v>
      </c>
      <c r="O3" s="3" t="str">
        <f t="shared" si="1"/>
        <v>20002280</v>
      </c>
      <c r="P3" s="3" t="str">
        <f t="shared" si="1"/>
        <v>20002040</v>
      </c>
      <c r="Q3" s="3" t="str">
        <f t="shared" ref="Q3:Q35" si="10">SUBSTITUTE(SUBSTITUTE(INDEX($A:$H, $J3, 6), " ", ""), "B", "")</f>
        <v>576/1016</v>
      </c>
      <c r="R3" s="3" t="str">
        <f t="shared" ref="R3:R8" si="11">MID(Q3, 1, FIND("/", Q3, 1)-1)</f>
        <v>576</v>
      </c>
      <c r="S3" s="4">
        <f>INT(_xlfn.IFNA(LEFT(R3,LEN(R3)-1)*CHOOSE(MATCH(RIGHT(R3,1), {"K","M","B"},0),1000,1000000,1000000000),R3))</f>
        <v>576</v>
      </c>
      <c r="T3" s="3" t="str">
        <f t="shared" si="2"/>
        <v>1016</v>
      </c>
      <c r="U3" s="4">
        <f>INT(_xlfn.IFNA(LEFT(T3,LEN(T3)-1)*CHOOSE(MATCH(RIGHT(T3,1), {"K","M","B"},0),1000,1000000,1000000000),T3))</f>
        <v>1016</v>
      </c>
      <c r="W3" s="5">
        <f t="shared" ref="W3:W9" si="12">IF(W2&gt;COUNTA($A:$A) - 2, "", W2+1)</f>
        <v>2</v>
      </c>
      <c r="X3" s="3" t="str">
        <f t="shared" ref="X3:X9" si="13">IFERROR(INDEX($A:$H, J3, 2), "")</f>
        <v>SPIDeviceManager</v>
      </c>
      <c r="Y3" s="5">
        <f t="shared" ref="Y3:Y9" si="14">IFERROR(HEX2DEC(O3)-HEX2DEC(N3), "")</f>
        <v>1016</v>
      </c>
      <c r="Z3" s="5">
        <f t="shared" ref="Z3:Z9" si="15">IFERROR(HEX2DEC(P3)-HEX2DEC(N3), "")</f>
        <v>440</v>
      </c>
      <c r="AA3" s="6">
        <f t="shared" ref="AA3:AA9" si="16">IFERROR(Z3/Y3, "")</f>
        <v>0.43307086614173229</v>
      </c>
      <c r="AB3" s="7">
        <f t="shared" ref="AB3:AB9" si="17">IFERROR(U3, "")</f>
        <v>1016</v>
      </c>
      <c r="AC3" s="7">
        <f t="shared" ref="AC3:AC9" si="18">IFERROR(S3, "")</f>
        <v>576</v>
      </c>
      <c r="AD3" s="6">
        <f t="shared" ref="AD3:AD9" si="19">IFERROR(AC3/AB3, "")</f>
        <v>0.56692913385826771</v>
      </c>
    </row>
    <row r="4" spans="1:30" x14ac:dyDescent="0.25">
      <c r="B4" s="1" t="s">
        <v>13</v>
      </c>
      <c r="C4" s="1" t="s">
        <v>49</v>
      </c>
      <c r="J4" s="4">
        <f t="shared" si="0"/>
        <v>12</v>
      </c>
      <c r="K4" s="3" t="str">
        <f t="shared" si="6"/>
        <v>0x20002308</v>
      </c>
      <c r="L4" s="3" t="str">
        <f t="shared" si="7"/>
        <v>0x200028f8</v>
      </c>
      <c r="M4" s="3" t="str">
        <f t="shared" si="8"/>
        <v>0x20002758</v>
      </c>
      <c r="N4" s="3" t="str">
        <f t="shared" si="9"/>
        <v>20002308</v>
      </c>
      <c r="O4" s="3" t="str">
        <f t="shared" si="1"/>
        <v>200028f8</v>
      </c>
      <c r="P4" s="3" t="str">
        <f t="shared" si="1"/>
        <v>20002758</v>
      </c>
      <c r="Q4" s="3" t="str">
        <f t="shared" si="10"/>
        <v>416/1.48k</v>
      </c>
      <c r="R4" s="3" t="str">
        <f t="shared" si="11"/>
        <v>416</v>
      </c>
      <c r="S4" s="4">
        <f>INT(_xlfn.IFNA(LEFT(R4,LEN(R4)-1)*CHOOSE(MATCH(RIGHT(R4,1), {"K","M","B"},0),1000,1000000,1000000000),R4))</f>
        <v>416</v>
      </c>
      <c r="T4" s="3" t="str">
        <f t="shared" si="2"/>
        <v>1.48k</v>
      </c>
      <c r="U4" s="4">
        <f>INT(_xlfn.IFNA(LEFT(T4,LEN(T4)-1)*CHOOSE(MATCH(RIGHT(T4,1), {"K","M","B"},0),1000,1000000,1000000000),T4))</f>
        <v>1480</v>
      </c>
      <c r="W4" s="5">
        <f t="shared" si="12"/>
        <v>3</v>
      </c>
      <c r="X4" s="3" t="str">
        <f t="shared" si="13"/>
        <v>USARTDeviceManager</v>
      </c>
      <c r="Y4" s="5">
        <f t="shared" si="14"/>
        <v>1520</v>
      </c>
      <c r="Z4" s="5">
        <f t="shared" si="15"/>
        <v>1104</v>
      </c>
      <c r="AA4" s="6">
        <f t="shared" si="16"/>
        <v>0.72631578947368425</v>
      </c>
      <c r="AB4" s="7">
        <f t="shared" si="17"/>
        <v>1480</v>
      </c>
      <c r="AC4" s="7">
        <f t="shared" si="18"/>
        <v>416</v>
      </c>
      <c r="AD4" s="6">
        <f t="shared" si="19"/>
        <v>0.2810810810810811</v>
      </c>
    </row>
    <row r="5" spans="1:30" x14ac:dyDescent="0.25">
      <c r="B5" s="1" t="s">
        <v>14</v>
      </c>
      <c r="C5" s="1" t="s">
        <v>50</v>
      </c>
      <c r="J5" s="4">
        <f t="shared" si="0"/>
        <v>17</v>
      </c>
      <c r="K5" s="3" t="str">
        <f t="shared" si="6"/>
        <v>0x20002980</v>
      </c>
      <c r="L5" s="3" t="str">
        <f t="shared" si="7"/>
        <v>0x20002d78</v>
      </c>
      <c r="M5" s="3" t="str">
        <f t="shared" si="8"/>
        <v>0x20002b38</v>
      </c>
      <c r="N5" s="3" t="str">
        <f t="shared" si="9"/>
        <v>20002980</v>
      </c>
      <c r="O5" s="3" t="str">
        <f t="shared" si="1"/>
        <v>20002d78</v>
      </c>
      <c r="P5" s="3" t="str">
        <f t="shared" si="1"/>
        <v>20002b38</v>
      </c>
      <c r="Q5" s="3" t="str">
        <f t="shared" si="10"/>
        <v>576/1016</v>
      </c>
      <c r="R5" s="3" t="str">
        <f t="shared" si="11"/>
        <v>576</v>
      </c>
      <c r="S5" s="4">
        <f>INT(_xlfn.IFNA(LEFT(R5,LEN(R5)-1)*CHOOSE(MATCH(RIGHT(R5,1), {"K","M","B"},0),1000,1000000,1000000000),R5))</f>
        <v>576</v>
      </c>
      <c r="T5" s="3" t="str">
        <f t="shared" si="2"/>
        <v>1016</v>
      </c>
      <c r="U5" s="4">
        <f>INT(_xlfn.IFNA(LEFT(T5,LEN(T5)-1)*CHOOSE(MATCH(RIGHT(T5,1), {"K","M","B"},0),1000,1000000,1000000000),T5))</f>
        <v>1016</v>
      </c>
      <c r="W5" s="5">
        <f t="shared" si="12"/>
        <v>4</v>
      </c>
      <c r="X5" s="3" t="str">
        <f t="shared" si="13"/>
        <v>I2CDeviceManager</v>
      </c>
      <c r="Y5" s="5">
        <f t="shared" si="14"/>
        <v>1016</v>
      </c>
      <c r="Z5" s="5">
        <f t="shared" si="15"/>
        <v>440</v>
      </c>
      <c r="AA5" s="6">
        <f t="shared" si="16"/>
        <v>0.43307086614173229</v>
      </c>
      <c r="AB5" s="7">
        <f t="shared" si="17"/>
        <v>1016</v>
      </c>
      <c r="AC5" s="7">
        <f t="shared" si="18"/>
        <v>576</v>
      </c>
      <c r="AD5" s="6">
        <f t="shared" si="19"/>
        <v>0.56692913385826771</v>
      </c>
    </row>
    <row r="6" spans="1:30" x14ac:dyDescent="0.25">
      <c r="B6" s="1" t="s">
        <v>15</v>
      </c>
      <c r="C6" s="1" t="s">
        <v>51</v>
      </c>
      <c r="J6" s="4">
        <f t="shared" si="0"/>
        <v>22</v>
      </c>
      <c r="K6" s="3" t="str">
        <f t="shared" si="6"/>
        <v>0x20002e00</v>
      </c>
      <c r="L6" s="3" t="str">
        <f t="shared" si="7"/>
        <v>0x20002ff8</v>
      </c>
      <c r="M6" s="3" t="str">
        <f t="shared" si="8"/>
        <v>0x20002e78</v>
      </c>
      <c r="N6" s="3" t="str">
        <f t="shared" si="9"/>
        <v>20002e00</v>
      </c>
      <c r="O6" s="3" t="str">
        <f t="shared" si="1"/>
        <v>20002ff8</v>
      </c>
      <c r="P6" s="3" t="str">
        <f t="shared" si="1"/>
        <v>20002e78</v>
      </c>
      <c r="Q6" s="3" t="str">
        <f t="shared" si="10"/>
        <v>384/504</v>
      </c>
      <c r="R6" s="3" t="str">
        <f t="shared" si="11"/>
        <v>384</v>
      </c>
      <c r="S6" s="4">
        <f>INT(_xlfn.IFNA(LEFT(R6,LEN(R6)-1)*CHOOSE(MATCH(RIGHT(R6,1), {"K","M","B"},0),1000,1000000,1000000000),R6))</f>
        <v>384</v>
      </c>
      <c r="T6" s="3" t="str">
        <f t="shared" si="2"/>
        <v>504</v>
      </c>
      <c r="U6" s="4">
        <f>INT(_xlfn.IFNA(LEFT(T6,LEN(T6)-1)*CHOOSE(MATCH(RIGHT(T6,1), {"K","M","B"},0),1000,1000000,1000000000),T6))</f>
        <v>504</v>
      </c>
      <c r="W6" s="5">
        <f t="shared" si="12"/>
        <v>5</v>
      </c>
      <c r="X6" s="3" t="str">
        <f t="shared" si="13"/>
        <v>ADCDeviceManager</v>
      </c>
      <c r="Y6" s="5">
        <f t="shared" si="14"/>
        <v>504</v>
      </c>
      <c r="Z6" s="5">
        <f t="shared" si="15"/>
        <v>120</v>
      </c>
      <c r="AA6" s="6">
        <f t="shared" si="16"/>
        <v>0.23809523809523808</v>
      </c>
      <c r="AB6" s="7">
        <f t="shared" si="17"/>
        <v>504</v>
      </c>
      <c r="AC6" s="7">
        <f t="shared" si="18"/>
        <v>384</v>
      </c>
      <c r="AD6" s="6">
        <f t="shared" si="19"/>
        <v>0.76190476190476186</v>
      </c>
    </row>
    <row r="7" spans="1:30" x14ac:dyDescent="0.25">
      <c r="A7" s="1">
        <v>2</v>
      </c>
      <c r="B7" s="1" t="s">
        <v>16</v>
      </c>
      <c r="C7" s="1" t="s">
        <v>52</v>
      </c>
      <c r="D7" s="1" t="s">
        <v>17</v>
      </c>
      <c r="E7" s="1" t="s">
        <v>2</v>
      </c>
      <c r="F7" s="1" t="s">
        <v>43</v>
      </c>
      <c r="H7" s="1" t="s">
        <v>53</v>
      </c>
      <c r="J7" s="4">
        <f t="shared" si="0"/>
        <v>27</v>
      </c>
      <c r="K7" s="3" t="str">
        <f t="shared" si="6"/>
        <v>0x20003080</v>
      </c>
      <c r="L7" s="3" t="str">
        <f t="shared" si="7"/>
        <v>0x20003278</v>
      </c>
      <c r="M7" s="3" t="str">
        <f t="shared" si="8"/>
        <v>0x20003148</v>
      </c>
      <c r="N7" s="3" t="str">
        <f t="shared" si="9"/>
        <v>20003080</v>
      </c>
      <c r="O7" s="3" t="str">
        <f t="shared" si="1"/>
        <v>20003278</v>
      </c>
      <c r="P7" s="3" t="str">
        <f t="shared" si="1"/>
        <v>20003148</v>
      </c>
      <c r="Q7" s="3" t="str">
        <f t="shared" si="10"/>
        <v>304/504</v>
      </c>
      <c r="R7" s="3" t="str">
        <f t="shared" si="11"/>
        <v>304</v>
      </c>
      <c r="S7" s="4">
        <f>INT(_xlfn.IFNA(LEFT(R7,LEN(R7)-1)*CHOOSE(MATCH(RIGHT(R7,1), {"K","M","B"},0),1000,1000000,1000000000),R7))</f>
        <v>304</v>
      </c>
      <c r="T7" s="3" t="str">
        <f t="shared" si="2"/>
        <v>504</v>
      </c>
      <c r="U7" s="4">
        <f>INT(_xlfn.IFNA(LEFT(T7,LEN(T7)-1)*CHOOSE(MATCH(RIGHT(T7,1), {"K","M","B"},0),1000,1000000,1000000000),T7))</f>
        <v>504</v>
      </c>
      <c r="W7" s="5">
        <f t="shared" si="12"/>
        <v>6</v>
      </c>
      <c r="X7" s="3" t="str">
        <f t="shared" si="13"/>
        <v>FANMotorManager</v>
      </c>
      <c r="Y7" s="5">
        <f t="shared" si="14"/>
        <v>504</v>
      </c>
      <c r="Z7" s="5">
        <f t="shared" si="15"/>
        <v>200</v>
      </c>
      <c r="AA7" s="6">
        <f t="shared" si="16"/>
        <v>0.3968253968253968</v>
      </c>
      <c r="AB7" s="7">
        <f t="shared" si="17"/>
        <v>504</v>
      </c>
      <c r="AC7" s="7">
        <f t="shared" si="18"/>
        <v>304</v>
      </c>
      <c r="AD7" s="6">
        <f t="shared" si="19"/>
        <v>0.60317460317460314</v>
      </c>
    </row>
    <row r="8" spans="1:30" x14ac:dyDescent="0.25">
      <c r="B8" s="1" t="s">
        <v>11</v>
      </c>
      <c r="C8" s="1" t="s">
        <v>12</v>
      </c>
      <c r="J8" s="4">
        <f t="shared" si="0"/>
        <v>32</v>
      </c>
      <c r="K8" s="3" t="str">
        <f t="shared" si="6"/>
        <v>0x20003300</v>
      </c>
      <c r="L8" s="3" t="str">
        <f t="shared" si="7"/>
        <v>0x200034f8</v>
      </c>
      <c r="M8" s="3" t="str">
        <f t="shared" si="8"/>
        <v>0x200033a8</v>
      </c>
      <c r="N8" s="3" t="str">
        <f t="shared" si="9"/>
        <v>20003300</v>
      </c>
      <c r="O8" s="3" t="str">
        <f t="shared" si="1"/>
        <v>200034f8</v>
      </c>
      <c r="P8" s="3" t="str">
        <f t="shared" si="1"/>
        <v>200033a8</v>
      </c>
      <c r="Q8" s="3" t="str">
        <f t="shared" si="10"/>
        <v>336/504</v>
      </c>
      <c r="R8" s="3" t="str">
        <f t="shared" si="11"/>
        <v>336</v>
      </c>
      <c r="S8" s="4">
        <f>INT(_xlfn.IFNA(LEFT(R8,LEN(R8)-1)*CHOOSE(MATCH(RIGHT(R8,1), {"K","M","B"},0),1000,1000000,1000000000),R8))</f>
        <v>336</v>
      </c>
      <c r="T8" s="3" t="str">
        <f t="shared" si="2"/>
        <v>504</v>
      </c>
      <c r="U8" s="4">
        <f>INT(_xlfn.IFNA(LEFT(T8,LEN(T8)-1)*CHOOSE(MATCH(RIGHT(T8,1), {"K","M","B"},0),1000,1000000,1000000000),T8))</f>
        <v>504</v>
      </c>
      <c r="W8" s="5">
        <f t="shared" si="12"/>
        <v>7</v>
      </c>
      <c r="X8" s="3" t="str">
        <f t="shared" si="13"/>
        <v>DACDeviceManager</v>
      </c>
      <c r="Y8" s="5">
        <f t="shared" si="14"/>
        <v>504</v>
      </c>
      <c r="Z8" s="5">
        <f t="shared" si="15"/>
        <v>168</v>
      </c>
      <c r="AA8" s="6">
        <f t="shared" si="16"/>
        <v>0.33333333333333331</v>
      </c>
      <c r="AB8" s="7">
        <f t="shared" si="17"/>
        <v>504</v>
      </c>
      <c r="AC8" s="7">
        <f t="shared" si="18"/>
        <v>336</v>
      </c>
      <c r="AD8" s="6">
        <f t="shared" si="19"/>
        <v>0.66666666666666663</v>
      </c>
    </row>
    <row r="9" spans="1:30" x14ac:dyDescent="0.25">
      <c r="B9" s="1" t="s">
        <v>13</v>
      </c>
      <c r="C9" s="1" t="s">
        <v>54</v>
      </c>
      <c r="J9" s="5">
        <f t="shared" ref="J9:J35" si="20">MATCH(W9, $A:$A, 0)</f>
        <v>37</v>
      </c>
      <c r="K9" s="3" t="str">
        <f t="shared" si="6"/>
        <v>0x20003580</v>
      </c>
      <c r="L9" s="3" t="str">
        <f t="shared" si="7"/>
        <v>0x20003b78</v>
      </c>
      <c r="M9" s="3" t="str">
        <f t="shared" si="8"/>
        <v>0x2000387c</v>
      </c>
      <c r="N9" s="3" t="str">
        <f t="shared" ref="N9:N35" si="21">RIGHT(K9,LEN(K9)-2)</f>
        <v>20003580</v>
      </c>
      <c r="O9" s="3" t="str">
        <f t="shared" ref="O9:O35" si="22">RIGHT(L9,LEN(L9)-2)</f>
        <v>20003b78</v>
      </c>
      <c r="P9" s="3" t="str">
        <f t="shared" ref="P9:P35" si="23">RIGHT(M9,LEN(M9)-2)</f>
        <v>2000387c</v>
      </c>
      <c r="Q9" s="3" t="str">
        <f t="shared" si="10"/>
        <v>764/1.49k</v>
      </c>
      <c r="R9" s="3" t="str">
        <f t="shared" ref="R9:R35" si="24">MID(Q9, 1, FIND("/", Q9, 1)-1)</f>
        <v>764</v>
      </c>
      <c r="S9" s="5">
        <f>INT(_xlfn.IFNA(LEFT(R9,LEN(R9)-1)*CHOOSE(MATCH(RIGHT(R9,1), {"K","M","B"},0),1000,1000000,1000000000),R9))</f>
        <v>764</v>
      </c>
      <c r="T9" s="3" t="str">
        <f t="shared" ref="T9:T35" si="25">MID(Q9,FIND("/",Q9,1)+1,LEN(Q9))</f>
        <v>1.49k</v>
      </c>
      <c r="U9" s="5">
        <f>INT(_xlfn.IFNA(LEFT(T9,LEN(T9)-1)*CHOOSE(MATCH(RIGHT(T9,1), {"K","M","B"},0),1000,1000000,1000000000),T9))</f>
        <v>1490</v>
      </c>
      <c r="W9" s="5">
        <f t="shared" si="12"/>
        <v>8</v>
      </c>
      <c r="X9" s="3" t="str">
        <f t="shared" si="13"/>
        <v>STPMotorManager</v>
      </c>
      <c r="Y9" s="5">
        <f t="shared" si="14"/>
        <v>1528</v>
      </c>
      <c r="Z9" s="5">
        <f t="shared" si="15"/>
        <v>764</v>
      </c>
      <c r="AA9" s="6">
        <f t="shared" si="16"/>
        <v>0.5</v>
      </c>
      <c r="AB9" s="7">
        <f t="shared" si="17"/>
        <v>1490</v>
      </c>
      <c r="AC9" s="7">
        <f t="shared" si="18"/>
        <v>764</v>
      </c>
      <c r="AD9" s="6">
        <f t="shared" si="19"/>
        <v>0.51275167785234899</v>
      </c>
    </row>
    <row r="10" spans="1:30" x14ac:dyDescent="0.25">
      <c r="B10" s="1" t="s">
        <v>14</v>
      </c>
      <c r="C10" s="1" t="s">
        <v>55</v>
      </c>
      <c r="J10" s="5">
        <f t="shared" si="20"/>
        <v>42</v>
      </c>
      <c r="K10" s="3" t="str">
        <f t="shared" si="6"/>
        <v>0x20003c00</v>
      </c>
      <c r="L10" s="3" t="str">
        <f t="shared" si="7"/>
        <v>0x20003cf8</v>
      </c>
      <c r="M10" s="3" t="str">
        <f t="shared" si="8"/>
        <v>0x20003ca8</v>
      </c>
      <c r="N10" s="3" t="str">
        <f t="shared" si="21"/>
        <v>20003c00</v>
      </c>
      <c r="O10" s="3" t="str">
        <f t="shared" si="22"/>
        <v>20003cf8</v>
      </c>
      <c r="P10" s="3" t="str">
        <f t="shared" si="23"/>
        <v>20003ca8</v>
      </c>
      <c r="Q10" s="3" t="str">
        <f t="shared" si="10"/>
        <v>80/248</v>
      </c>
      <c r="R10" s="3" t="str">
        <f t="shared" si="24"/>
        <v>80</v>
      </c>
      <c r="S10" s="5">
        <f>INT(_xlfn.IFNA(LEFT(R10,LEN(R10)-1)*CHOOSE(MATCH(RIGHT(R10,1), {"K","M","B"},0),1000,1000000,1000000000),R10))</f>
        <v>80</v>
      </c>
      <c r="T10" s="3" t="str">
        <f t="shared" si="25"/>
        <v>248</v>
      </c>
      <c r="U10" s="5">
        <f>INT(_xlfn.IFNA(LEFT(T10,LEN(T10)-1)*CHOOSE(MATCH(RIGHT(T10,1), {"K","M","B"},0),1000,1000000,1000000000),T10))</f>
        <v>248</v>
      </c>
      <c r="W10" s="5">
        <f t="shared" ref="W10" si="26">IF(W9&gt;COUNTA($A:$A) - 2, "", W9+1)</f>
        <v>9</v>
      </c>
      <c r="X10" s="3" t="str">
        <f>IFERROR(INDEX($A:$H, J10, 2), "")</f>
        <v>IDLE</v>
      </c>
      <c r="Y10" s="5">
        <f>IFERROR(HEX2DEC(O10)-HEX2DEC(N10), "")</f>
        <v>248</v>
      </c>
      <c r="Z10" s="5">
        <f>IFERROR(HEX2DEC(P10)-HEX2DEC(N10), "")</f>
        <v>168</v>
      </c>
      <c r="AA10" s="6">
        <f>IFERROR(Z10/Y10, "")</f>
        <v>0.67741935483870963</v>
      </c>
      <c r="AB10" s="7">
        <f>IFERROR(U10, "")</f>
        <v>248</v>
      </c>
      <c r="AC10" s="7">
        <f>IFERROR(S10, "")</f>
        <v>80</v>
      </c>
      <c r="AD10" s="6">
        <f>IFERROR(AC10/AB10, "")</f>
        <v>0.32258064516129031</v>
      </c>
    </row>
    <row r="11" spans="1:30" x14ac:dyDescent="0.25">
      <c r="B11" s="1" t="s">
        <v>15</v>
      </c>
      <c r="C11" s="1" t="s">
        <v>56</v>
      </c>
      <c r="J11" s="5" t="e">
        <f t="shared" si="20"/>
        <v>#N/A</v>
      </c>
      <c r="K11" s="3" t="e">
        <f t="shared" si="6"/>
        <v>#N/A</v>
      </c>
      <c r="L11" s="3" t="e">
        <f t="shared" si="7"/>
        <v>#N/A</v>
      </c>
      <c r="M11" s="3" t="e">
        <f t="shared" si="8"/>
        <v>#N/A</v>
      </c>
      <c r="N11" s="3" t="e">
        <f t="shared" si="21"/>
        <v>#N/A</v>
      </c>
      <c r="O11" s="3" t="e">
        <f t="shared" si="22"/>
        <v>#N/A</v>
      </c>
      <c r="P11" s="3" t="e">
        <f t="shared" si="23"/>
        <v>#N/A</v>
      </c>
      <c r="Q11" s="3" t="e">
        <f t="shared" si="10"/>
        <v>#N/A</v>
      </c>
      <c r="R11" s="3" t="e">
        <f t="shared" si="24"/>
        <v>#N/A</v>
      </c>
      <c r="S11" s="5" t="e">
        <f>INT(_xlfn.IFNA(LEFT(R11,LEN(R11)-1)*CHOOSE(MATCH(RIGHT(R11,1), {"K","M","B"},0),1000,1000000,1000000000),R11))</f>
        <v>#N/A</v>
      </c>
      <c r="T11" s="3" t="e">
        <f t="shared" si="25"/>
        <v>#N/A</v>
      </c>
      <c r="U11" s="5" t="e">
        <f>INT(_xlfn.IFNA(LEFT(T11,LEN(T11)-1)*CHOOSE(MATCH(RIGHT(T11,1), {"K","M","B"},0),1000,1000000,1000000000),T11))</f>
        <v>#N/A</v>
      </c>
      <c r="W11" s="5" t="str">
        <f t="shared" ref="W11:W35" si="27">IF(W10&gt;COUNTA($A:$A) - 2, "", W10+1)</f>
        <v/>
      </c>
      <c r="X11" s="3" t="str">
        <f t="shared" ref="X11:X34" si="28">IFERROR(INDEX($A:$H, J11, 2), "")</f>
        <v/>
      </c>
      <c r="Y11" s="5" t="str">
        <f t="shared" ref="Y11:Y34" si="29">IFERROR(HEX2DEC(O11)-HEX2DEC(N11), "")</f>
        <v/>
      </c>
      <c r="Z11" s="5" t="str">
        <f t="shared" ref="Z11:Z34" si="30">IFERROR(HEX2DEC(P11)-HEX2DEC(N11), "")</f>
        <v/>
      </c>
      <c r="AA11" s="6" t="str">
        <f t="shared" ref="AA11:AA34" si="31">IFERROR(Z11/Y11, "")</f>
        <v/>
      </c>
      <c r="AB11" s="7" t="str">
        <f t="shared" ref="AB11:AB34" si="32">IFERROR(U11, "")</f>
        <v/>
      </c>
      <c r="AC11" s="7" t="str">
        <f t="shared" ref="AC11:AC34" si="33">IFERROR(S11, "")</f>
        <v/>
      </c>
      <c r="AD11" s="6" t="str">
        <f t="shared" ref="AD11:AD34" si="34">IFERROR(AC11/AB11, "")</f>
        <v/>
      </c>
    </row>
    <row r="12" spans="1:30" x14ac:dyDescent="0.25">
      <c r="A12" s="1">
        <v>3</v>
      </c>
      <c r="B12" s="1" t="s">
        <v>18</v>
      </c>
      <c r="C12" s="1" t="s">
        <v>57</v>
      </c>
      <c r="D12" s="1" t="s">
        <v>22</v>
      </c>
      <c r="E12" s="1" t="s">
        <v>19</v>
      </c>
      <c r="F12" s="1" t="s">
        <v>58</v>
      </c>
      <c r="H12" s="1" t="s">
        <v>59</v>
      </c>
      <c r="J12" s="5" t="e">
        <f t="shared" si="20"/>
        <v>#N/A</v>
      </c>
      <c r="K12" s="3" t="e">
        <f t="shared" si="6"/>
        <v>#N/A</v>
      </c>
      <c r="L12" s="3" t="e">
        <f t="shared" si="7"/>
        <v>#N/A</v>
      </c>
      <c r="M12" s="3" t="e">
        <f t="shared" si="8"/>
        <v>#N/A</v>
      </c>
      <c r="N12" s="3" t="e">
        <f t="shared" si="21"/>
        <v>#N/A</v>
      </c>
      <c r="O12" s="3" t="e">
        <f t="shared" si="22"/>
        <v>#N/A</v>
      </c>
      <c r="P12" s="3" t="e">
        <f t="shared" si="23"/>
        <v>#N/A</v>
      </c>
      <c r="Q12" s="3" t="e">
        <f t="shared" si="10"/>
        <v>#N/A</v>
      </c>
      <c r="R12" s="3" t="e">
        <f t="shared" si="24"/>
        <v>#N/A</v>
      </c>
      <c r="S12" s="5" t="e">
        <f>INT(_xlfn.IFNA(LEFT(R12,LEN(R12)-1)*CHOOSE(MATCH(RIGHT(R12,1), {"K","M","B"},0),1000,1000000,1000000000),R12))</f>
        <v>#N/A</v>
      </c>
      <c r="T12" s="3" t="e">
        <f t="shared" si="25"/>
        <v>#N/A</v>
      </c>
      <c r="U12" s="5" t="e">
        <f>INT(_xlfn.IFNA(LEFT(T12,LEN(T12)-1)*CHOOSE(MATCH(RIGHT(T12,1), {"K","M","B"},0),1000,1000000,1000000000),T12))</f>
        <v>#N/A</v>
      </c>
      <c r="W12" s="5" t="str">
        <f t="shared" si="27"/>
        <v/>
      </c>
      <c r="X12" s="3" t="str">
        <f t="shared" si="28"/>
        <v/>
      </c>
      <c r="Y12" s="5" t="str">
        <f t="shared" si="29"/>
        <v/>
      </c>
      <c r="Z12" s="5" t="str">
        <f t="shared" si="30"/>
        <v/>
      </c>
      <c r="AA12" s="6" t="str">
        <f t="shared" si="31"/>
        <v/>
      </c>
      <c r="AB12" s="7" t="str">
        <f t="shared" si="32"/>
        <v/>
      </c>
      <c r="AC12" s="7" t="str">
        <f t="shared" si="33"/>
        <v/>
      </c>
      <c r="AD12" s="6" t="str">
        <f t="shared" si="34"/>
        <v/>
      </c>
    </row>
    <row r="13" spans="1:30" x14ac:dyDescent="0.25">
      <c r="B13" s="1" t="s">
        <v>11</v>
      </c>
      <c r="C13" s="1" t="s">
        <v>12</v>
      </c>
      <c r="J13" s="5" t="e">
        <f t="shared" si="20"/>
        <v>#N/A</v>
      </c>
      <c r="K13" s="3" t="e">
        <f t="shared" si="6"/>
        <v>#N/A</v>
      </c>
      <c r="L13" s="3" t="e">
        <f t="shared" si="7"/>
        <v>#N/A</v>
      </c>
      <c r="M13" s="3" t="e">
        <f t="shared" si="8"/>
        <v>#N/A</v>
      </c>
      <c r="N13" s="3" t="e">
        <f t="shared" si="21"/>
        <v>#N/A</v>
      </c>
      <c r="O13" s="3" t="e">
        <f t="shared" si="22"/>
        <v>#N/A</v>
      </c>
      <c r="P13" s="3" t="e">
        <f t="shared" si="23"/>
        <v>#N/A</v>
      </c>
      <c r="Q13" s="3" t="e">
        <f t="shared" si="10"/>
        <v>#N/A</v>
      </c>
      <c r="R13" s="3" t="e">
        <f t="shared" si="24"/>
        <v>#N/A</v>
      </c>
      <c r="S13" s="5" t="e">
        <f>INT(_xlfn.IFNA(LEFT(R13,LEN(R13)-1)*CHOOSE(MATCH(RIGHT(R13,1), {"K","M","B"},0),1000,1000000,1000000000),R13))</f>
        <v>#N/A</v>
      </c>
      <c r="T13" s="3" t="e">
        <f t="shared" si="25"/>
        <v>#N/A</v>
      </c>
      <c r="U13" s="5" t="e">
        <f>INT(_xlfn.IFNA(LEFT(T13,LEN(T13)-1)*CHOOSE(MATCH(RIGHT(T13,1), {"K","M","B"},0),1000,1000000,1000000000),T13))</f>
        <v>#N/A</v>
      </c>
      <c r="W13" s="5" t="str">
        <f t="shared" si="27"/>
        <v/>
      </c>
      <c r="X13" s="3" t="str">
        <f t="shared" si="28"/>
        <v/>
      </c>
      <c r="Y13" s="5" t="str">
        <f t="shared" si="29"/>
        <v/>
      </c>
      <c r="Z13" s="5" t="str">
        <f t="shared" si="30"/>
        <v/>
      </c>
      <c r="AA13" s="6" t="str">
        <f t="shared" si="31"/>
        <v/>
      </c>
      <c r="AB13" s="7" t="str">
        <f t="shared" si="32"/>
        <v/>
      </c>
      <c r="AC13" s="7" t="str">
        <f t="shared" si="33"/>
        <v/>
      </c>
      <c r="AD13" s="6" t="str">
        <f t="shared" si="34"/>
        <v/>
      </c>
    </row>
    <row r="14" spans="1:30" x14ac:dyDescent="0.25">
      <c r="B14" s="1" t="s">
        <v>13</v>
      </c>
      <c r="C14" s="1" t="s">
        <v>60</v>
      </c>
      <c r="J14" s="5" t="e">
        <f t="shared" si="20"/>
        <v>#N/A</v>
      </c>
      <c r="K14" s="3" t="e">
        <f t="shared" si="6"/>
        <v>#N/A</v>
      </c>
      <c r="L14" s="3" t="e">
        <f t="shared" si="7"/>
        <v>#N/A</v>
      </c>
      <c r="M14" s="3" t="e">
        <f t="shared" si="8"/>
        <v>#N/A</v>
      </c>
      <c r="N14" s="3" t="e">
        <f t="shared" si="21"/>
        <v>#N/A</v>
      </c>
      <c r="O14" s="3" t="e">
        <f t="shared" si="22"/>
        <v>#N/A</v>
      </c>
      <c r="P14" s="3" t="e">
        <f t="shared" si="23"/>
        <v>#N/A</v>
      </c>
      <c r="Q14" s="3" t="e">
        <f t="shared" si="10"/>
        <v>#N/A</v>
      </c>
      <c r="R14" s="3" t="e">
        <f t="shared" si="24"/>
        <v>#N/A</v>
      </c>
      <c r="S14" s="5" t="e">
        <f>INT(_xlfn.IFNA(LEFT(R14,LEN(R14)-1)*CHOOSE(MATCH(RIGHT(R14,1), {"K","M","B"},0),1000,1000000,1000000000),R14))</f>
        <v>#N/A</v>
      </c>
      <c r="T14" s="3" t="e">
        <f t="shared" si="25"/>
        <v>#N/A</v>
      </c>
      <c r="U14" s="5" t="e">
        <f>INT(_xlfn.IFNA(LEFT(T14,LEN(T14)-1)*CHOOSE(MATCH(RIGHT(T14,1), {"K","M","B"},0),1000,1000000,1000000000),T14))</f>
        <v>#N/A</v>
      </c>
      <c r="W14" s="5" t="str">
        <f t="shared" si="27"/>
        <v/>
      </c>
      <c r="X14" s="3" t="str">
        <f t="shared" si="28"/>
        <v/>
      </c>
      <c r="Y14" s="5" t="str">
        <f t="shared" si="29"/>
        <v/>
      </c>
      <c r="Z14" s="5" t="str">
        <f t="shared" si="30"/>
        <v/>
      </c>
      <c r="AA14" s="6" t="str">
        <f t="shared" si="31"/>
        <v/>
      </c>
      <c r="AB14" s="7" t="str">
        <f t="shared" si="32"/>
        <v/>
      </c>
      <c r="AC14" s="7" t="str">
        <f t="shared" si="33"/>
        <v/>
      </c>
      <c r="AD14" s="6" t="str">
        <f t="shared" si="34"/>
        <v/>
      </c>
    </row>
    <row r="15" spans="1:30" x14ac:dyDescent="0.25">
      <c r="B15" s="1" t="s">
        <v>14</v>
      </c>
      <c r="C15" s="1" t="s">
        <v>61</v>
      </c>
      <c r="J15" s="5" t="e">
        <f t="shared" si="20"/>
        <v>#N/A</v>
      </c>
      <c r="K15" s="3" t="e">
        <f t="shared" si="6"/>
        <v>#N/A</v>
      </c>
      <c r="L15" s="3" t="e">
        <f t="shared" si="7"/>
        <v>#N/A</v>
      </c>
      <c r="M15" s="3" t="e">
        <f t="shared" si="8"/>
        <v>#N/A</v>
      </c>
      <c r="N15" s="3" t="e">
        <f t="shared" si="21"/>
        <v>#N/A</v>
      </c>
      <c r="O15" s="3" t="e">
        <f t="shared" si="22"/>
        <v>#N/A</v>
      </c>
      <c r="P15" s="3" t="e">
        <f t="shared" si="23"/>
        <v>#N/A</v>
      </c>
      <c r="Q15" s="3" t="e">
        <f t="shared" si="10"/>
        <v>#N/A</v>
      </c>
      <c r="R15" s="3" t="e">
        <f t="shared" si="24"/>
        <v>#N/A</v>
      </c>
      <c r="S15" s="5" t="e">
        <f>INT(_xlfn.IFNA(LEFT(R15,LEN(R15)-1)*CHOOSE(MATCH(RIGHT(R15,1), {"K","M","B"},0),1000,1000000,1000000000),R15))</f>
        <v>#N/A</v>
      </c>
      <c r="T15" s="3" t="e">
        <f t="shared" si="25"/>
        <v>#N/A</v>
      </c>
      <c r="U15" s="5" t="e">
        <f>INT(_xlfn.IFNA(LEFT(T15,LEN(T15)-1)*CHOOSE(MATCH(RIGHT(T15,1), {"K","M","B"},0),1000,1000000,1000000000),T15))</f>
        <v>#N/A</v>
      </c>
      <c r="W15" s="5" t="str">
        <f t="shared" si="27"/>
        <v/>
      </c>
      <c r="X15" s="3" t="str">
        <f t="shared" si="28"/>
        <v/>
      </c>
      <c r="Y15" s="5" t="str">
        <f t="shared" si="29"/>
        <v/>
      </c>
      <c r="Z15" s="5" t="str">
        <f t="shared" si="30"/>
        <v/>
      </c>
      <c r="AA15" s="6" t="str">
        <f t="shared" si="31"/>
        <v/>
      </c>
      <c r="AB15" s="7" t="str">
        <f t="shared" si="32"/>
        <v/>
      </c>
      <c r="AC15" s="7" t="str">
        <f t="shared" si="33"/>
        <v/>
      </c>
      <c r="AD15" s="6" t="str">
        <f t="shared" si="34"/>
        <v/>
      </c>
    </row>
    <row r="16" spans="1:30" x14ac:dyDescent="0.25">
      <c r="B16" s="1" t="s">
        <v>15</v>
      </c>
      <c r="C16" s="1" t="s">
        <v>62</v>
      </c>
      <c r="J16" s="5" t="e">
        <f t="shared" si="20"/>
        <v>#N/A</v>
      </c>
      <c r="K16" s="3" t="e">
        <f t="shared" si="6"/>
        <v>#N/A</v>
      </c>
      <c r="L16" s="3" t="e">
        <f t="shared" si="7"/>
        <v>#N/A</v>
      </c>
      <c r="M16" s="3" t="e">
        <f t="shared" si="8"/>
        <v>#N/A</v>
      </c>
      <c r="N16" s="3" t="e">
        <f t="shared" si="21"/>
        <v>#N/A</v>
      </c>
      <c r="O16" s="3" t="e">
        <f t="shared" si="22"/>
        <v>#N/A</v>
      </c>
      <c r="P16" s="3" t="e">
        <f t="shared" si="23"/>
        <v>#N/A</v>
      </c>
      <c r="Q16" s="3" t="e">
        <f t="shared" si="10"/>
        <v>#N/A</v>
      </c>
      <c r="R16" s="3" t="e">
        <f t="shared" si="24"/>
        <v>#N/A</v>
      </c>
      <c r="S16" s="5" t="e">
        <f>INT(_xlfn.IFNA(LEFT(R16,LEN(R16)-1)*CHOOSE(MATCH(RIGHT(R16,1), {"K","M","B"},0),1000,1000000,1000000000),R16))</f>
        <v>#N/A</v>
      </c>
      <c r="T16" s="3" t="e">
        <f t="shared" si="25"/>
        <v>#N/A</v>
      </c>
      <c r="U16" s="5" t="e">
        <f>INT(_xlfn.IFNA(LEFT(T16,LEN(T16)-1)*CHOOSE(MATCH(RIGHT(T16,1), {"K","M","B"},0),1000,1000000,1000000000),T16))</f>
        <v>#N/A</v>
      </c>
      <c r="W16" s="5" t="str">
        <f t="shared" si="27"/>
        <v/>
      </c>
      <c r="X16" s="3" t="str">
        <f t="shared" si="28"/>
        <v/>
      </c>
      <c r="Y16" s="5" t="str">
        <f t="shared" si="29"/>
        <v/>
      </c>
      <c r="Z16" s="5" t="str">
        <f t="shared" si="30"/>
        <v/>
      </c>
      <c r="AA16" s="6" t="str">
        <f t="shared" si="31"/>
        <v/>
      </c>
      <c r="AB16" s="7" t="str">
        <f t="shared" si="32"/>
        <v/>
      </c>
      <c r="AC16" s="7" t="str">
        <f t="shared" si="33"/>
        <v/>
      </c>
      <c r="AD16" s="6" t="str">
        <f t="shared" si="34"/>
        <v/>
      </c>
    </row>
    <row r="17" spans="1:30" x14ac:dyDescent="0.25">
      <c r="A17" s="1">
        <v>4</v>
      </c>
      <c r="B17" s="1" t="s">
        <v>20</v>
      </c>
      <c r="C17" s="1" t="s">
        <v>63</v>
      </c>
      <c r="D17" s="1" t="s">
        <v>17</v>
      </c>
      <c r="E17" s="1" t="s">
        <v>2</v>
      </c>
      <c r="F17" s="1" t="s">
        <v>43</v>
      </c>
      <c r="H17" s="1" t="s">
        <v>64</v>
      </c>
      <c r="J17" s="5" t="e">
        <f t="shared" si="20"/>
        <v>#N/A</v>
      </c>
      <c r="K17" s="3" t="e">
        <f t="shared" si="6"/>
        <v>#N/A</v>
      </c>
      <c r="L17" s="3" t="e">
        <f t="shared" si="7"/>
        <v>#N/A</v>
      </c>
      <c r="M17" s="3" t="e">
        <f t="shared" si="8"/>
        <v>#N/A</v>
      </c>
      <c r="N17" s="3" t="e">
        <f t="shared" si="21"/>
        <v>#N/A</v>
      </c>
      <c r="O17" s="3" t="e">
        <f t="shared" si="22"/>
        <v>#N/A</v>
      </c>
      <c r="P17" s="3" t="e">
        <f t="shared" si="23"/>
        <v>#N/A</v>
      </c>
      <c r="Q17" s="3" t="e">
        <f t="shared" si="10"/>
        <v>#N/A</v>
      </c>
      <c r="R17" s="3" t="e">
        <f t="shared" si="24"/>
        <v>#N/A</v>
      </c>
      <c r="S17" s="5" t="e">
        <f>INT(_xlfn.IFNA(LEFT(R17,LEN(R17)-1)*CHOOSE(MATCH(RIGHT(R17,1), {"K","M","B"},0),1000,1000000,1000000000),R17))</f>
        <v>#N/A</v>
      </c>
      <c r="T17" s="3" t="e">
        <f t="shared" si="25"/>
        <v>#N/A</v>
      </c>
      <c r="U17" s="5" t="e">
        <f>INT(_xlfn.IFNA(LEFT(T17,LEN(T17)-1)*CHOOSE(MATCH(RIGHT(T17,1), {"K","M","B"},0),1000,1000000,1000000000),T17))</f>
        <v>#N/A</v>
      </c>
      <c r="W17" s="5" t="str">
        <f t="shared" si="27"/>
        <v/>
      </c>
      <c r="X17" s="3" t="str">
        <f t="shared" si="28"/>
        <v/>
      </c>
      <c r="Y17" s="5" t="str">
        <f t="shared" si="29"/>
        <v/>
      </c>
      <c r="Z17" s="5" t="str">
        <f t="shared" si="30"/>
        <v/>
      </c>
      <c r="AA17" s="6" t="str">
        <f t="shared" si="31"/>
        <v/>
      </c>
      <c r="AB17" s="7" t="str">
        <f t="shared" si="32"/>
        <v/>
      </c>
      <c r="AC17" s="7" t="str">
        <f t="shared" si="33"/>
        <v/>
      </c>
      <c r="AD17" s="6" t="str">
        <f t="shared" si="34"/>
        <v/>
      </c>
    </row>
    <row r="18" spans="1:30" x14ac:dyDescent="0.25">
      <c r="B18" s="1" t="s">
        <v>11</v>
      </c>
      <c r="C18" s="1" t="s">
        <v>12</v>
      </c>
      <c r="J18" s="5" t="e">
        <f t="shared" si="20"/>
        <v>#N/A</v>
      </c>
      <c r="K18" s="3" t="e">
        <f t="shared" si="6"/>
        <v>#N/A</v>
      </c>
      <c r="L18" s="3" t="e">
        <f t="shared" si="7"/>
        <v>#N/A</v>
      </c>
      <c r="M18" s="3" t="e">
        <f t="shared" si="8"/>
        <v>#N/A</v>
      </c>
      <c r="N18" s="3" t="e">
        <f t="shared" si="21"/>
        <v>#N/A</v>
      </c>
      <c r="O18" s="3" t="e">
        <f t="shared" si="22"/>
        <v>#N/A</v>
      </c>
      <c r="P18" s="3" t="e">
        <f t="shared" si="23"/>
        <v>#N/A</v>
      </c>
      <c r="Q18" s="3" t="e">
        <f t="shared" si="10"/>
        <v>#N/A</v>
      </c>
      <c r="R18" s="3" t="e">
        <f t="shared" si="24"/>
        <v>#N/A</v>
      </c>
      <c r="S18" s="5" t="e">
        <f>INT(_xlfn.IFNA(LEFT(R18,LEN(R18)-1)*CHOOSE(MATCH(RIGHT(R18,1), {"K","M","B"},0),1000,1000000,1000000000),R18))</f>
        <v>#N/A</v>
      </c>
      <c r="T18" s="3" t="e">
        <f t="shared" si="25"/>
        <v>#N/A</v>
      </c>
      <c r="U18" s="5" t="e">
        <f>INT(_xlfn.IFNA(LEFT(T18,LEN(T18)-1)*CHOOSE(MATCH(RIGHT(T18,1), {"K","M","B"},0),1000,1000000,1000000000),T18))</f>
        <v>#N/A</v>
      </c>
      <c r="W18" s="5" t="str">
        <f t="shared" si="27"/>
        <v/>
      </c>
      <c r="X18" s="3" t="str">
        <f t="shared" si="28"/>
        <v/>
      </c>
      <c r="Y18" s="5" t="str">
        <f t="shared" si="29"/>
        <v/>
      </c>
      <c r="Z18" s="5" t="str">
        <f t="shared" si="30"/>
        <v/>
      </c>
      <c r="AA18" s="6" t="str">
        <f t="shared" si="31"/>
        <v/>
      </c>
      <c r="AB18" s="7" t="str">
        <f t="shared" si="32"/>
        <v/>
      </c>
      <c r="AC18" s="7" t="str">
        <f t="shared" si="33"/>
        <v/>
      </c>
      <c r="AD18" s="6" t="str">
        <f t="shared" si="34"/>
        <v/>
      </c>
    </row>
    <row r="19" spans="1:30" x14ac:dyDescent="0.25">
      <c r="B19" s="1" t="s">
        <v>13</v>
      </c>
      <c r="C19" s="1" t="s">
        <v>65</v>
      </c>
      <c r="J19" s="5" t="e">
        <f t="shared" si="20"/>
        <v>#N/A</v>
      </c>
      <c r="K19" s="3" t="e">
        <f t="shared" si="6"/>
        <v>#N/A</v>
      </c>
      <c r="L19" s="3" t="e">
        <f t="shared" si="7"/>
        <v>#N/A</v>
      </c>
      <c r="M19" s="3" t="e">
        <f t="shared" si="8"/>
        <v>#N/A</v>
      </c>
      <c r="N19" s="3" t="e">
        <f t="shared" si="21"/>
        <v>#N/A</v>
      </c>
      <c r="O19" s="3" t="e">
        <f t="shared" si="22"/>
        <v>#N/A</v>
      </c>
      <c r="P19" s="3" t="e">
        <f t="shared" si="23"/>
        <v>#N/A</v>
      </c>
      <c r="Q19" s="3" t="e">
        <f t="shared" si="10"/>
        <v>#N/A</v>
      </c>
      <c r="R19" s="3" t="e">
        <f t="shared" si="24"/>
        <v>#N/A</v>
      </c>
      <c r="S19" s="5" t="e">
        <f>INT(_xlfn.IFNA(LEFT(R19,LEN(R19)-1)*CHOOSE(MATCH(RIGHT(R19,1), {"K","M","B"},0),1000,1000000,1000000000),R19))</f>
        <v>#N/A</v>
      </c>
      <c r="T19" s="3" t="e">
        <f t="shared" si="25"/>
        <v>#N/A</v>
      </c>
      <c r="U19" s="5" t="e">
        <f>INT(_xlfn.IFNA(LEFT(T19,LEN(T19)-1)*CHOOSE(MATCH(RIGHT(T19,1), {"K","M","B"},0),1000,1000000,1000000000),T19))</f>
        <v>#N/A</v>
      </c>
      <c r="W19" s="5" t="str">
        <f t="shared" si="27"/>
        <v/>
      </c>
      <c r="X19" s="3" t="str">
        <f t="shared" si="28"/>
        <v/>
      </c>
      <c r="Y19" s="5" t="str">
        <f t="shared" si="29"/>
        <v/>
      </c>
      <c r="Z19" s="5" t="str">
        <f t="shared" si="30"/>
        <v/>
      </c>
      <c r="AA19" s="6" t="str">
        <f t="shared" si="31"/>
        <v/>
      </c>
      <c r="AB19" s="7" t="str">
        <f t="shared" si="32"/>
        <v/>
      </c>
      <c r="AC19" s="7" t="str">
        <f t="shared" si="33"/>
        <v/>
      </c>
      <c r="AD19" s="6" t="str">
        <f t="shared" si="34"/>
        <v/>
      </c>
    </row>
    <row r="20" spans="1:30" x14ac:dyDescent="0.25">
      <c r="B20" s="1" t="s">
        <v>14</v>
      </c>
      <c r="C20" s="1" t="s">
        <v>66</v>
      </c>
      <c r="J20" s="5" t="e">
        <f t="shared" si="20"/>
        <v>#N/A</v>
      </c>
      <c r="K20" s="3" t="e">
        <f t="shared" si="6"/>
        <v>#N/A</v>
      </c>
      <c r="L20" s="3" t="e">
        <f t="shared" si="7"/>
        <v>#N/A</v>
      </c>
      <c r="M20" s="3" t="e">
        <f t="shared" si="8"/>
        <v>#N/A</v>
      </c>
      <c r="N20" s="3" t="e">
        <f t="shared" si="21"/>
        <v>#N/A</v>
      </c>
      <c r="O20" s="3" t="e">
        <f t="shared" si="22"/>
        <v>#N/A</v>
      </c>
      <c r="P20" s="3" t="e">
        <f t="shared" si="23"/>
        <v>#N/A</v>
      </c>
      <c r="Q20" s="3" t="e">
        <f t="shared" si="10"/>
        <v>#N/A</v>
      </c>
      <c r="R20" s="3" t="e">
        <f t="shared" si="24"/>
        <v>#N/A</v>
      </c>
      <c r="S20" s="5" t="e">
        <f>INT(_xlfn.IFNA(LEFT(R20,LEN(R20)-1)*CHOOSE(MATCH(RIGHT(R20,1), {"K","M","B"},0),1000,1000000,1000000000),R20))</f>
        <v>#N/A</v>
      </c>
      <c r="T20" s="3" t="e">
        <f t="shared" si="25"/>
        <v>#N/A</v>
      </c>
      <c r="U20" s="5" t="e">
        <f>INT(_xlfn.IFNA(LEFT(T20,LEN(T20)-1)*CHOOSE(MATCH(RIGHT(T20,1), {"K","M","B"},0),1000,1000000,1000000000),T20))</f>
        <v>#N/A</v>
      </c>
      <c r="W20" s="5" t="str">
        <f t="shared" si="27"/>
        <v/>
      </c>
      <c r="X20" s="3" t="str">
        <f t="shared" si="28"/>
        <v/>
      </c>
      <c r="Y20" s="5" t="str">
        <f t="shared" si="29"/>
        <v/>
      </c>
      <c r="Z20" s="5" t="str">
        <f t="shared" si="30"/>
        <v/>
      </c>
      <c r="AA20" s="6" t="str">
        <f t="shared" si="31"/>
        <v/>
      </c>
      <c r="AB20" s="7" t="str">
        <f t="shared" si="32"/>
        <v/>
      </c>
      <c r="AC20" s="7" t="str">
        <f t="shared" si="33"/>
        <v/>
      </c>
      <c r="AD20" s="6" t="str">
        <f t="shared" si="34"/>
        <v/>
      </c>
    </row>
    <row r="21" spans="1:30" x14ac:dyDescent="0.25">
      <c r="B21" s="1" t="s">
        <v>15</v>
      </c>
      <c r="C21" s="1" t="s">
        <v>67</v>
      </c>
      <c r="J21" s="5" t="e">
        <f t="shared" si="20"/>
        <v>#N/A</v>
      </c>
      <c r="K21" s="3" t="e">
        <f t="shared" si="6"/>
        <v>#N/A</v>
      </c>
      <c r="L21" s="3" t="e">
        <f t="shared" si="7"/>
        <v>#N/A</v>
      </c>
      <c r="M21" s="3" t="e">
        <f t="shared" si="8"/>
        <v>#N/A</v>
      </c>
      <c r="N21" s="3" t="e">
        <f t="shared" si="21"/>
        <v>#N/A</v>
      </c>
      <c r="O21" s="3" t="e">
        <f t="shared" si="22"/>
        <v>#N/A</v>
      </c>
      <c r="P21" s="3" t="e">
        <f t="shared" si="23"/>
        <v>#N/A</v>
      </c>
      <c r="Q21" s="3" t="e">
        <f t="shared" si="10"/>
        <v>#N/A</v>
      </c>
      <c r="R21" s="3" t="e">
        <f t="shared" si="24"/>
        <v>#N/A</v>
      </c>
      <c r="S21" s="5" t="e">
        <f>INT(_xlfn.IFNA(LEFT(R21,LEN(R21)-1)*CHOOSE(MATCH(RIGHT(R21,1), {"K","M","B"},0),1000,1000000,1000000000),R21))</f>
        <v>#N/A</v>
      </c>
      <c r="T21" s="3" t="e">
        <f t="shared" si="25"/>
        <v>#N/A</v>
      </c>
      <c r="U21" s="5" t="e">
        <f>INT(_xlfn.IFNA(LEFT(T21,LEN(T21)-1)*CHOOSE(MATCH(RIGHT(T21,1), {"K","M","B"},0),1000,1000000,1000000000),T21))</f>
        <v>#N/A</v>
      </c>
      <c r="W21" s="5" t="str">
        <f t="shared" si="27"/>
        <v/>
      </c>
      <c r="X21" s="3" t="str">
        <f t="shared" si="28"/>
        <v/>
      </c>
      <c r="Y21" s="5" t="str">
        <f t="shared" si="29"/>
        <v/>
      </c>
      <c r="Z21" s="5" t="str">
        <f t="shared" si="30"/>
        <v/>
      </c>
      <c r="AA21" s="6" t="str">
        <f t="shared" si="31"/>
        <v/>
      </c>
      <c r="AB21" s="7" t="str">
        <f t="shared" si="32"/>
        <v/>
      </c>
      <c r="AC21" s="7" t="str">
        <f t="shared" si="33"/>
        <v/>
      </c>
      <c r="AD21" s="6" t="str">
        <f t="shared" si="34"/>
        <v/>
      </c>
    </row>
    <row r="22" spans="1:30" x14ac:dyDescent="0.25">
      <c r="A22" s="1">
        <v>5</v>
      </c>
      <c r="B22" s="1" t="s">
        <v>21</v>
      </c>
      <c r="C22" s="1" t="s">
        <v>68</v>
      </c>
      <c r="D22" s="1" t="s">
        <v>17</v>
      </c>
      <c r="E22" s="1" t="s">
        <v>2</v>
      </c>
      <c r="F22" s="1" t="s">
        <v>69</v>
      </c>
      <c r="H22" s="1" t="s">
        <v>70</v>
      </c>
      <c r="J22" s="5" t="e">
        <f t="shared" si="20"/>
        <v>#N/A</v>
      </c>
      <c r="K22" s="3" t="e">
        <f t="shared" si="6"/>
        <v>#N/A</v>
      </c>
      <c r="L22" s="3" t="e">
        <f t="shared" si="7"/>
        <v>#N/A</v>
      </c>
      <c r="M22" s="3" t="e">
        <f t="shared" si="8"/>
        <v>#N/A</v>
      </c>
      <c r="N22" s="3" t="e">
        <f t="shared" si="21"/>
        <v>#N/A</v>
      </c>
      <c r="O22" s="3" t="e">
        <f t="shared" si="22"/>
        <v>#N/A</v>
      </c>
      <c r="P22" s="3" t="e">
        <f t="shared" si="23"/>
        <v>#N/A</v>
      </c>
      <c r="Q22" s="3" t="e">
        <f t="shared" si="10"/>
        <v>#N/A</v>
      </c>
      <c r="R22" s="3" t="e">
        <f t="shared" si="24"/>
        <v>#N/A</v>
      </c>
      <c r="S22" s="5" t="e">
        <f>INT(_xlfn.IFNA(LEFT(R22,LEN(R22)-1)*CHOOSE(MATCH(RIGHT(R22,1), {"K","M","B"},0),1000,1000000,1000000000),R22))</f>
        <v>#N/A</v>
      </c>
      <c r="T22" s="3" t="e">
        <f t="shared" si="25"/>
        <v>#N/A</v>
      </c>
      <c r="U22" s="5" t="e">
        <f>INT(_xlfn.IFNA(LEFT(T22,LEN(T22)-1)*CHOOSE(MATCH(RIGHT(T22,1), {"K","M","B"},0),1000,1000000,1000000000),T22))</f>
        <v>#N/A</v>
      </c>
      <c r="W22" s="5" t="str">
        <f t="shared" si="27"/>
        <v/>
      </c>
      <c r="X22" s="3" t="str">
        <f t="shared" si="28"/>
        <v/>
      </c>
      <c r="Y22" s="5" t="str">
        <f t="shared" si="29"/>
        <v/>
      </c>
      <c r="Z22" s="5" t="str">
        <f t="shared" si="30"/>
        <v/>
      </c>
      <c r="AA22" s="6" t="str">
        <f t="shared" si="31"/>
        <v/>
      </c>
      <c r="AB22" s="7" t="str">
        <f t="shared" si="32"/>
        <v/>
      </c>
      <c r="AC22" s="7" t="str">
        <f t="shared" si="33"/>
        <v/>
      </c>
      <c r="AD22" s="6" t="str">
        <f t="shared" si="34"/>
        <v/>
      </c>
    </row>
    <row r="23" spans="1:30" x14ac:dyDescent="0.25">
      <c r="B23" s="1" t="s">
        <v>11</v>
      </c>
      <c r="C23" s="1" t="s">
        <v>12</v>
      </c>
      <c r="J23" s="5" t="e">
        <f t="shared" si="20"/>
        <v>#N/A</v>
      </c>
      <c r="K23" s="3" t="e">
        <f t="shared" si="6"/>
        <v>#N/A</v>
      </c>
      <c r="L23" s="3" t="e">
        <f t="shared" si="7"/>
        <v>#N/A</v>
      </c>
      <c r="M23" s="3" t="e">
        <f t="shared" si="8"/>
        <v>#N/A</v>
      </c>
      <c r="N23" s="3" t="e">
        <f t="shared" si="21"/>
        <v>#N/A</v>
      </c>
      <c r="O23" s="3" t="e">
        <f t="shared" si="22"/>
        <v>#N/A</v>
      </c>
      <c r="P23" s="3" t="e">
        <f t="shared" si="23"/>
        <v>#N/A</v>
      </c>
      <c r="Q23" s="3" t="e">
        <f t="shared" si="10"/>
        <v>#N/A</v>
      </c>
      <c r="R23" s="3" t="e">
        <f t="shared" si="24"/>
        <v>#N/A</v>
      </c>
      <c r="S23" s="5" t="e">
        <f>INT(_xlfn.IFNA(LEFT(R23,LEN(R23)-1)*CHOOSE(MATCH(RIGHT(R23,1), {"K","M","B"},0),1000,1000000,1000000000),R23))</f>
        <v>#N/A</v>
      </c>
      <c r="T23" s="3" t="e">
        <f t="shared" si="25"/>
        <v>#N/A</v>
      </c>
      <c r="U23" s="5" t="e">
        <f>INT(_xlfn.IFNA(LEFT(T23,LEN(T23)-1)*CHOOSE(MATCH(RIGHT(T23,1), {"K","M","B"},0),1000,1000000,1000000000),T23))</f>
        <v>#N/A</v>
      </c>
      <c r="W23" s="5" t="str">
        <f t="shared" si="27"/>
        <v/>
      </c>
      <c r="X23" s="3" t="str">
        <f t="shared" si="28"/>
        <v/>
      </c>
      <c r="Y23" s="5" t="str">
        <f t="shared" si="29"/>
        <v/>
      </c>
      <c r="Z23" s="5" t="str">
        <f t="shared" si="30"/>
        <v/>
      </c>
      <c r="AA23" s="6" t="str">
        <f t="shared" si="31"/>
        <v/>
      </c>
      <c r="AB23" s="7" t="str">
        <f t="shared" si="32"/>
        <v/>
      </c>
      <c r="AC23" s="7" t="str">
        <f t="shared" si="33"/>
        <v/>
      </c>
      <c r="AD23" s="6" t="str">
        <f t="shared" si="34"/>
        <v/>
      </c>
    </row>
    <row r="24" spans="1:30" x14ac:dyDescent="0.25">
      <c r="B24" s="1" t="s">
        <v>13</v>
      </c>
      <c r="C24" s="1" t="s">
        <v>71</v>
      </c>
      <c r="J24" s="5" t="e">
        <f t="shared" si="20"/>
        <v>#N/A</v>
      </c>
      <c r="K24" s="3" t="e">
        <f t="shared" si="6"/>
        <v>#N/A</v>
      </c>
      <c r="L24" s="3" t="e">
        <f t="shared" si="7"/>
        <v>#N/A</v>
      </c>
      <c r="M24" s="3" t="e">
        <f t="shared" si="8"/>
        <v>#N/A</v>
      </c>
      <c r="N24" s="3" t="e">
        <f t="shared" si="21"/>
        <v>#N/A</v>
      </c>
      <c r="O24" s="3" t="e">
        <f t="shared" si="22"/>
        <v>#N/A</v>
      </c>
      <c r="P24" s="3" t="e">
        <f t="shared" si="23"/>
        <v>#N/A</v>
      </c>
      <c r="Q24" s="3" t="e">
        <f t="shared" si="10"/>
        <v>#N/A</v>
      </c>
      <c r="R24" s="3" t="e">
        <f t="shared" si="24"/>
        <v>#N/A</v>
      </c>
      <c r="S24" s="5" t="e">
        <f>INT(_xlfn.IFNA(LEFT(R24,LEN(R24)-1)*CHOOSE(MATCH(RIGHT(R24,1), {"K","M","B"},0),1000,1000000,1000000000),R24))</f>
        <v>#N/A</v>
      </c>
      <c r="T24" s="3" t="e">
        <f t="shared" si="25"/>
        <v>#N/A</v>
      </c>
      <c r="U24" s="5" t="e">
        <f>INT(_xlfn.IFNA(LEFT(T24,LEN(T24)-1)*CHOOSE(MATCH(RIGHT(T24,1), {"K","M","B"},0),1000,1000000,1000000000),T24))</f>
        <v>#N/A</v>
      </c>
      <c r="W24" s="5" t="str">
        <f t="shared" si="27"/>
        <v/>
      </c>
      <c r="X24" s="3" t="str">
        <f t="shared" si="28"/>
        <v/>
      </c>
      <c r="Y24" s="5" t="str">
        <f t="shared" si="29"/>
        <v/>
      </c>
      <c r="Z24" s="5" t="str">
        <f t="shared" si="30"/>
        <v/>
      </c>
      <c r="AA24" s="6" t="str">
        <f t="shared" si="31"/>
        <v/>
      </c>
      <c r="AB24" s="7" t="str">
        <f t="shared" si="32"/>
        <v/>
      </c>
      <c r="AC24" s="7" t="str">
        <f t="shared" si="33"/>
        <v/>
      </c>
      <c r="AD24" s="6" t="str">
        <f t="shared" si="34"/>
        <v/>
      </c>
    </row>
    <row r="25" spans="1:30" x14ac:dyDescent="0.25">
      <c r="B25" s="1" t="s">
        <v>14</v>
      </c>
      <c r="C25" s="1" t="s">
        <v>72</v>
      </c>
      <c r="J25" s="5" t="e">
        <f t="shared" si="20"/>
        <v>#N/A</v>
      </c>
      <c r="K25" s="3" t="e">
        <f t="shared" si="6"/>
        <v>#N/A</v>
      </c>
      <c r="L25" s="3" t="e">
        <f t="shared" si="7"/>
        <v>#N/A</v>
      </c>
      <c r="M25" s="3" t="e">
        <f t="shared" si="8"/>
        <v>#N/A</v>
      </c>
      <c r="N25" s="3" t="e">
        <f t="shared" si="21"/>
        <v>#N/A</v>
      </c>
      <c r="O25" s="3" t="e">
        <f t="shared" si="22"/>
        <v>#N/A</v>
      </c>
      <c r="P25" s="3" t="e">
        <f t="shared" si="23"/>
        <v>#N/A</v>
      </c>
      <c r="Q25" s="3" t="e">
        <f t="shared" si="10"/>
        <v>#N/A</v>
      </c>
      <c r="R25" s="3" t="e">
        <f t="shared" si="24"/>
        <v>#N/A</v>
      </c>
      <c r="S25" s="5" t="e">
        <f>INT(_xlfn.IFNA(LEFT(R25,LEN(R25)-1)*CHOOSE(MATCH(RIGHT(R25,1), {"K","M","B"},0),1000,1000000,1000000000),R25))</f>
        <v>#N/A</v>
      </c>
      <c r="T25" s="3" t="e">
        <f t="shared" si="25"/>
        <v>#N/A</v>
      </c>
      <c r="U25" s="5" t="e">
        <f>INT(_xlfn.IFNA(LEFT(T25,LEN(T25)-1)*CHOOSE(MATCH(RIGHT(T25,1), {"K","M","B"},0),1000,1000000,1000000000),T25))</f>
        <v>#N/A</v>
      </c>
      <c r="W25" s="5" t="str">
        <f t="shared" si="27"/>
        <v/>
      </c>
      <c r="X25" s="3" t="str">
        <f t="shared" si="28"/>
        <v/>
      </c>
      <c r="Y25" s="5" t="str">
        <f t="shared" si="29"/>
        <v/>
      </c>
      <c r="Z25" s="5" t="str">
        <f t="shared" si="30"/>
        <v/>
      </c>
      <c r="AA25" s="6" t="str">
        <f t="shared" si="31"/>
        <v/>
      </c>
      <c r="AB25" s="7" t="str">
        <f t="shared" si="32"/>
        <v/>
      </c>
      <c r="AC25" s="7" t="str">
        <f t="shared" si="33"/>
        <v/>
      </c>
      <c r="AD25" s="6" t="str">
        <f t="shared" si="34"/>
        <v/>
      </c>
    </row>
    <row r="26" spans="1:30" x14ac:dyDescent="0.25">
      <c r="B26" s="1" t="s">
        <v>15</v>
      </c>
      <c r="C26" s="1" t="s">
        <v>42</v>
      </c>
      <c r="J26" s="5" t="e">
        <f t="shared" si="20"/>
        <v>#N/A</v>
      </c>
      <c r="K26" s="3" t="e">
        <f t="shared" si="6"/>
        <v>#N/A</v>
      </c>
      <c r="L26" s="3" t="e">
        <f t="shared" si="7"/>
        <v>#N/A</v>
      </c>
      <c r="M26" s="3" t="e">
        <f t="shared" si="8"/>
        <v>#N/A</v>
      </c>
      <c r="N26" s="3" t="e">
        <f t="shared" si="21"/>
        <v>#N/A</v>
      </c>
      <c r="O26" s="3" t="e">
        <f t="shared" si="22"/>
        <v>#N/A</v>
      </c>
      <c r="P26" s="3" t="e">
        <f t="shared" si="23"/>
        <v>#N/A</v>
      </c>
      <c r="Q26" s="3" t="e">
        <f t="shared" si="10"/>
        <v>#N/A</v>
      </c>
      <c r="R26" s="3" t="e">
        <f t="shared" si="24"/>
        <v>#N/A</v>
      </c>
      <c r="S26" s="5" t="e">
        <f>INT(_xlfn.IFNA(LEFT(R26,LEN(R26)-1)*CHOOSE(MATCH(RIGHT(R26,1), {"K","M","B"},0),1000,1000000,1000000000),R26))</f>
        <v>#N/A</v>
      </c>
      <c r="T26" s="3" t="e">
        <f t="shared" si="25"/>
        <v>#N/A</v>
      </c>
      <c r="U26" s="5" t="e">
        <f>INT(_xlfn.IFNA(LEFT(T26,LEN(T26)-1)*CHOOSE(MATCH(RIGHT(T26,1), {"K","M","B"},0),1000,1000000,1000000000),T26))</f>
        <v>#N/A</v>
      </c>
      <c r="W26" s="5" t="str">
        <f t="shared" si="27"/>
        <v/>
      </c>
      <c r="X26" s="3" t="str">
        <f t="shared" si="28"/>
        <v/>
      </c>
      <c r="Y26" s="5" t="str">
        <f t="shared" si="29"/>
        <v/>
      </c>
      <c r="Z26" s="5" t="str">
        <f t="shared" si="30"/>
        <v/>
      </c>
      <c r="AA26" s="6" t="str">
        <f t="shared" si="31"/>
        <v/>
      </c>
      <c r="AB26" s="7" t="str">
        <f t="shared" si="32"/>
        <v/>
      </c>
      <c r="AC26" s="7" t="str">
        <f t="shared" si="33"/>
        <v/>
      </c>
      <c r="AD26" s="6" t="str">
        <f t="shared" si="34"/>
        <v/>
      </c>
    </row>
    <row r="27" spans="1:30" x14ac:dyDescent="0.25">
      <c r="A27" s="1">
        <v>6</v>
      </c>
      <c r="B27" s="1" t="s">
        <v>23</v>
      </c>
      <c r="C27" s="1" t="s">
        <v>73</v>
      </c>
      <c r="D27" s="1" t="s">
        <v>17</v>
      </c>
      <c r="E27" s="1" t="s">
        <v>24</v>
      </c>
      <c r="F27" s="1" t="s">
        <v>74</v>
      </c>
      <c r="H27" s="1" t="s">
        <v>75</v>
      </c>
      <c r="J27" s="5" t="e">
        <f t="shared" si="20"/>
        <v>#N/A</v>
      </c>
      <c r="K27" s="3" t="e">
        <f t="shared" si="6"/>
        <v>#N/A</v>
      </c>
      <c r="L27" s="3" t="e">
        <f t="shared" si="7"/>
        <v>#N/A</v>
      </c>
      <c r="M27" s="3" t="e">
        <f t="shared" si="8"/>
        <v>#N/A</v>
      </c>
      <c r="N27" s="3" t="e">
        <f t="shared" si="21"/>
        <v>#N/A</v>
      </c>
      <c r="O27" s="3" t="e">
        <f t="shared" si="22"/>
        <v>#N/A</v>
      </c>
      <c r="P27" s="3" t="e">
        <f t="shared" si="23"/>
        <v>#N/A</v>
      </c>
      <c r="Q27" s="3" t="e">
        <f t="shared" si="10"/>
        <v>#N/A</v>
      </c>
      <c r="R27" s="3" t="e">
        <f t="shared" si="24"/>
        <v>#N/A</v>
      </c>
      <c r="S27" s="5" t="e">
        <f>INT(_xlfn.IFNA(LEFT(R27,LEN(R27)-1)*CHOOSE(MATCH(RIGHT(R27,1), {"K","M","B"},0),1000,1000000,1000000000),R27))</f>
        <v>#N/A</v>
      </c>
      <c r="T27" s="3" t="e">
        <f t="shared" si="25"/>
        <v>#N/A</v>
      </c>
      <c r="U27" s="5" t="e">
        <f>INT(_xlfn.IFNA(LEFT(T27,LEN(T27)-1)*CHOOSE(MATCH(RIGHT(T27,1), {"K","M","B"},0),1000,1000000,1000000000),T27))</f>
        <v>#N/A</v>
      </c>
      <c r="W27" s="5" t="str">
        <f t="shared" si="27"/>
        <v/>
      </c>
      <c r="X27" s="3" t="str">
        <f t="shared" si="28"/>
        <v/>
      </c>
      <c r="Y27" s="5" t="str">
        <f t="shared" si="29"/>
        <v/>
      </c>
      <c r="Z27" s="5" t="str">
        <f t="shared" si="30"/>
        <v/>
      </c>
      <c r="AA27" s="6" t="str">
        <f t="shared" si="31"/>
        <v/>
      </c>
      <c r="AB27" s="7" t="str">
        <f t="shared" si="32"/>
        <v/>
      </c>
      <c r="AC27" s="7" t="str">
        <f t="shared" si="33"/>
        <v/>
      </c>
      <c r="AD27" s="6" t="str">
        <f t="shared" si="34"/>
        <v/>
      </c>
    </row>
    <row r="28" spans="1:30" x14ac:dyDescent="0.25">
      <c r="B28" s="1" t="s">
        <v>11</v>
      </c>
      <c r="C28" s="1" t="s">
        <v>12</v>
      </c>
      <c r="J28" s="5" t="e">
        <f t="shared" si="20"/>
        <v>#N/A</v>
      </c>
      <c r="K28" s="3" t="e">
        <f t="shared" si="6"/>
        <v>#N/A</v>
      </c>
      <c r="L28" s="3" t="e">
        <f t="shared" si="7"/>
        <v>#N/A</v>
      </c>
      <c r="M28" s="3" t="e">
        <f t="shared" si="8"/>
        <v>#N/A</v>
      </c>
      <c r="N28" s="3" t="e">
        <f t="shared" si="21"/>
        <v>#N/A</v>
      </c>
      <c r="O28" s="3" t="e">
        <f t="shared" si="22"/>
        <v>#N/A</v>
      </c>
      <c r="P28" s="3" t="e">
        <f t="shared" si="23"/>
        <v>#N/A</v>
      </c>
      <c r="Q28" s="3" t="e">
        <f t="shared" si="10"/>
        <v>#N/A</v>
      </c>
      <c r="R28" s="3" t="e">
        <f t="shared" si="24"/>
        <v>#N/A</v>
      </c>
      <c r="S28" s="5" t="e">
        <f>INT(_xlfn.IFNA(LEFT(R28,LEN(R28)-1)*CHOOSE(MATCH(RIGHT(R28,1), {"K","M","B"},0),1000,1000000,1000000000),R28))</f>
        <v>#N/A</v>
      </c>
      <c r="T28" s="3" t="e">
        <f t="shared" si="25"/>
        <v>#N/A</v>
      </c>
      <c r="U28" s="5" t="e">
        <f>INT(_xlfn.IFNA(LEFT(T28,LEN(T28)-1)*CHOOSE(MATCH(RIGHT(T28,1), {"K","M","B"},0),1000,1000000,1000000000),T28))</f>
        <v>#N/A</v>
      </c>
      <c r="W28" s="5" t="str">
        <f t="shared" si="27"/>
        <v/>
      </c>
      <c r="X28" s="3" t="str">
        <f t="shared" si="28"/>
        <v/>
      </c>
      <c r="Y28" s="5" t="str">
        <f t="shared" si="29"/>
        <v/>
      </c>
      <c r="Z28" s="5" t="str">
        <f t="shared" si="30"/>
        <v/>
      </c>
      <c r="AA28" s="6" t="str">
        <f t="shared" si="31"/>
        <v/>
      </c>
      <c r="AB28" s="7" t="str">
        <f t="shared" si="32"/>
        <v/>
      </c>
      <c r="AC28" s="7" t="str">
        <f t="shared" si="33"/>
        <v/>
      </c>
      <c r="AD28" s="6" t="str">
        <f t="shared" si="34"/>
        <v/>
      </c>
    </row>
    <row r="29" spans="1:30" x14ac:dyDescent="0.25">
      <c r="B29" s="1" t="s">
        <v>13</v>
      </c>
      <c r="C29" s="1" t="s">
        <v>76</v>
      </c>
      <c r="J29" s="5" t="e">
        <f t="shared" si="20"/>
        <v>#N/A</v>
      </c>
      <c r="K29" s="3" t="e">
        <f t="shared" si="6"/>
        <v>#N/A</v>
      </c>
      <c r="L29" s="3" t="e">
        <f t="shared" si="7"/>
        <v>#N/A</v>
      </c>
      <c r="M29" s="3" t="e">
        <f t="shared" si="8"/>
        <v>#N/A</v>
      </c>
      <c r="N29" s="3" t="e">
        <f t="shared" si="21"/>
        <v>#N/A</v>
      </c>
      <c r="O29" s="3" t="e">
        <f t="shared" si="22"/>
        <v>#N/A</v>
      </c>
      <c r="P29" s="3" t="e">
        <f t="shared" si="23"/>
        <v>#N/A</v>
      </c>
      <c r="Q29" s="3" t="e">
        <f t="shared" si="10"/>
        <v>#N/A</v>
      </c>
      <c r="R29" s="3" t="e">
        <f t="shared" si="24"/>
        <v>#N/A</v>
      </c>
      <c r="S29" s="5" t="e">
        <f>INT(_xlfn.IFNA(LEFT(R29,LEN(R29)-1)*CHOOSE(MATCH(RIGHT(R29,1), {"K","M","B"},0),1000,1000000,1000000000),R29))</f>
        <v>#N/A</v>
      </c>
      <c r="T29" s="3" t="e">
        <f t="shared" si="25"/>
        <v>#N/A</v>
      </c>
      <c r="U29" s="5" t="e">
        <f>INT(_xlfn.IFNA(LEFT(T29,LEN(T29)-1)*CHOOSE(MATCH(RIGHT(T29,1), {"K","M","B"},0),1000,1000000,1000000000),T29))</f>
        <v>#N/A</v>
      </c>
      <c r="W29" s="5" t="str">
        <f t="shared" si="27"/>
        <v/>
      </c>
      <c r="X29" s="3" t="str">
        <f t="shared" si="28"/>
        <v/>
      </c>
      <c r="Y29" s="5" t="str">
        <f t="shared" si="29"/>
        <v/>
      </c>
      <c r="Z29" s="5" t="str">
        <f t="shared" si="30"/>
        <v/>
      </c>
      <c r="AA29" s="6" t="str">
        <f t="shared" si="31"/>
        <v/>
      </c>
      <c r="AB29" s="7" t="str">
        <f t="shared" si="32"/>
        <v/>
      </c>
      <c r="AC29" s="7" t="str">
        <f t="shared" si="33"/>
        <v/>
      </c>
      <c r="AD29" s="6" t="str">
        <f t="shared" si="34"/>
        <v/>
      </c>
    </row>
    <row r="30" spans="1:30" x14ac:dyDescent="0.25">
      <c r="B30" s="1" t="s">
        <v>14</v>
      </c>
      <c r="C30" s="1" t="s">
        <v>77</v>
      </c>
      <c r="J30" s="5" t="e">
        <f t="shared" si="20"/>
        <v>#N/A</v>
      </c>
      <c r="K30" s="3" t="e">
        <f t="shared" si="6"/>
        <v>#N/A</v>
      </c>
      <c r="L30" s="3" t="e">
        <f t="shared" si="7"/>
        <v>#N/A</v>
      </c>
      <c r="M30" s="3" t="e">
        <f t="shared" si="8"/>
        <v>#N/A</v>
      </c>
      <c r="N30" s="3" t="e">
        <f t="shared" si="21"/>
        <v>#N/A</v>
      </c>
      <c r="O30" s="3" t="e">
        <f t="shared" si="22"/>
        <v>#N/A</v>
      </c>
      <c r="P30" s="3" t="e">
        <f t="shared" si="23"/>
        <v>#N/A</v>
      </c>
      <c r="Q30" s="3" t="e">
        <f t="shared" si="10"/>
        <v>#N/A</v>
      </c>
      <c r="R30" s="3" t="e">
        <f t="shared" si="24"/>
        <v>#N/A</v>
      </c>
      <c r="S30" s="5" t="e">
        <f>INT(_xlfn.IFNA(LEFT(R30,LEN(R30)-1)*CHOOSE(MATCH(RIGHT(R30,1), {"K","M","B"},0),1000,1000000,1000000000),R30))</f>
        <v>#N/A</v>
      </c>
      <c r="T30" s="3" t="e">
        <f t="shared" si="25"/>
        <v>#N/A</v>
      </c>
      <c r="U30" s="5" t="e">
        <f>INT(_xlfn.IFNA(LEFT(T30,LEN(T30)-1)*CHOOSE(MATCH(RIGHT(T30,1), {"K","M","B"},0),1000,1000000,1000000000),T30))</f>
        <v>#N/A</v>
      </c>
      <c r="W30" s="5" t="str">
        <f t="shared" si="27"/>
        <v/>
      </c>
      <c r="X30" s="3" t="str">
        <f t="shared" si="28"/>
        <v/>
      </c>
      <c r="Y30" s="5" t="str">
        <f t="shared" si="29"/>
        <v/>
      </c>
      <c r="Z30" s="5" t="str">
        <f t="shared" si="30"/>
        <v/>
      </c>
      <c r="AA30" s="6" t="str">
        <f t="shared" si="31"/>
        <v/>
      </c>
      <c r="AB30" s="7" t="str">
        <f t="shared" si="32"/>
        <v/>
      </c>
      <c r="AC30" s="7" t="str">
        <f t="shared" si="33"/>
        <v/>
      </c>
      <c r="AD30" s="6" t="str">
        <f t="shared" si="34"/>
        <v/>
      </c>
    </row>
    <row r="31" spans="1:30" x14ac:dyDescent="0.25">
      <c r="B31" s="1" t="s">
        <v>15</v>
      </c>
      <c r="C31" s="1" t="s">
        <v>78</v>
      </c>
      <c r="J31" s="5" t="e">
        <f t="shared" si="20"/>
        <v>#N/A</v>
      </c>
      <c r="K31" s="3" t="e">
        <f t="shared" si="6"/>
        <v>#N/A</v>
      </c>
      <c r="L31" s="3" t="e">
        <f t="shared" si="7"/>
        <v>#N/A</v>
      </c>
      <c r="M31" s="3" t="e">
        <f t="shared" si="8"/>
        <v>#N/A</v>
      </c>
      <c r="N31" s="3" t="e">
        <f t="shared" si="21"/>
        <v>#N/A</v>
      </c>
      <c r="O31" s="3" t="e">
        <f t="shared" si="22"/>
        <v>#N/A</v>
      </c>
      <c r="P31" s="3" t="e">
        <f t="shared" si="23"/>
        <v>#N/A</v>
      </c>
      <c r="Q31" s="3" t="e">
        <f t="shared" si="10"/>
        <v>#N/A</v>
      </c>
      <c r="R31" s="3" t="e">
        <f t="shared" si="24"/>
        <v>#N/A</v>
      </c>
      <c r="S31" s="5" t="e">
        <f>INT(_xlfn.IFNA(LEFT(R31,LEN(R31)-1)*CHOOSE(MATCH(RIGHT(R31,1), {"K","M","B"},0),1000,1000000,1000000000),R31))</f>
        <v>#N/A</v>
      </c>
      <c r="T31" s="3" t="e">
        <f t="shared" si="25"/>
        <v>#N/A</v>
      </c>
      <c r="U31" s="5" t="e">
        <f>INT(_xlfn.IFNA(LEFT(T31,LEN(T31)-1)*CHOOSE(MATCH(RIGHT(T31,1), {"K","M","B"},0),1000,1000000,1000000000),T31))</f>
        <v>#N/A</v>
      </c>
      <c r="W31" s="5" t="str">
        <f t="shared" si="27"/>
        <v/>
      </c>
      <c r="X31" s="3" t="str">
        <f t="shared" si="28"/>
        <v/>
      </c>
      <c r="Y31" s="5" t="str">
        <f t="shared" si="29"/>
        <v/>
      </c>
      <c r="Z31" s="5" t="str">
        <f t="shared" si="30"/>
        <v/>
      </c>
      <c r="AA31" s="6" t="str">
        <f t="shared" si="31"/>
        <v/>
      </c>
      <c r="AB31" s="7" t="str">
        <f t="shared" si="32"/>
        <v/>
      </c>
      <c r="AC31" s="7" t="str">
        <f t="shared" si="33"/>
        <v/>
      </c>
      <c r="AD31" s="6" t="str">
        <f t="shared" si="34"/>
        <v/>
      </c>
    </row>
    <row r="32" spans="1:30" x14ac:dyDescent="0.25">
      <c r="A32" s="1">
        <v>7</v>
      </c>
      <c r="B32" s="1" t="s">
        <v>44</v>
      </c>
      <c r="C32" s="1" t="s">
        <v>79</v>
      </c>
      <c r="D32" s="1" t="s">
        <v>17</v>
      </c>
      <c r="E32" s="1" t="s">
        <v>19</v>
      </c>
      <c r="F32" s="1" t="s">
        <v>80</v>
      </c>
      <c r="H32" s="1" t="s">
        <v>81</v>
      </c>
      <c r="J32" s="5" t="e">
        <f t="shared" si="20"/>
        <v>#N/A</v>
      </c>
      <c r="K32" s="3" t="e">
        <f t="shared" si="6"/>
        <v>#N/A</v>
      </c>
      <c r="L32" s="3" t="e">
        <f t="shared" si="7"/>
        <v>#N/A</v>
      </c>
      <c r="M32" s="3" t="e">
        <f t="shared" si="8"/>
        <v>#N/A</v>
      </c>
      <c r="N32" s="3" t="e">
        <f t="shared" si="21"/>
        <v>#N/A</v>
      </c>
      <c r="O32" s="3" t="e">
        <f t="shared" si="22"/>
        <v>#N/A</v>
      </c>
      <c r="P32" s="3" t="e">
        <f t="shared" si="23"/>
        <v>#N/A</v>
      </c>
      <c r="Q32" s="3" t="e">
        <f t="shared" si="10"/>
        <v>#N/A</v>
      </c>
      <c r="R32" s="3" t="e">
        <f t="shared" si="24"/>
        <v>#N/A</v>
      </c>
      <c r="S32" s="5" t="e">
        <f>INT(_xlfn.IFNA(LEFT(R32,LEN(R32)-1)*CHOOSE(MATCH(RIGHT(R32,1), {"K","M","B"},0),1000,1000000,1000000000),R32))</f>
        <v>#N/A</v>
      </c>
      <c r="T32" s="3" t="e">
        <f t="shared" si="25"/>
        <v>#N/A</v>
      </c>
      <c r="U32" s="5" t="e">
        <f>INT(_xlfn.IFNA(LEFT(T32,LEN(T32)-1)*CHOOSE(MATCH(RIGHT(T32,1), {"K","M","B"},0),1000,1000000,1000000000),T32))</f>
        <v>#N/A</v>
      </c>
      <c r="W32" s="5" t="str">
        <f t="shared" si="27"/>
        <v/>
      </c>
      <c r="X32" s="3" t="str">
        <f t="shared" si="28"/>
        <v/>
      </c>
      <c r="Y32" s="5" t="str">
        <f t="shared" si="29"/>
        <v/>
      </c>
      <c r="Z32" s="5" t="str">
        <f t="shared" si="30"/>
        <v/>
      </c>
      <c r="AA32" s="6" t="str">
        <f t="shared" si="31"/>
        <v/>
      </c>
      <c r="AB32" s="7" t="str">
        <f t="shared" si="32"/>
        <v/>
      </c>
      <c r="AC32" s="7" t="str">
        <f t="shared" si="33"/>
        <v/>
      </c>
      <c r="AD32" s="6" t="str">
        <f t="shared" si="34"/>
        <v/>
      </c>
    </row>
    <row r="33" spans="1:30" x14ac:dyDescent="0.25">
      <c r="B33" s="1" t="s">
        <v>11</v>
      </c>
      <c r="C33" s="1" t="s">
        <v>12</v>
      </c>
      <c r="J33" s="5" t="e">
        <f t="shared" si="20"/>
        <v>#N/A</v>
      </c>
      <c r="K33" s="3" t="e">
        <f t="shared" si="6"/>
        <v>#N/A</v>
      </c>
      <c r="L33" s="3" t="e">
        <f t="shared" si="7"/>
        <v>#N/A</v>
      </c>
      <c r="M33" s="3" t="e">
        <f t="shared" si="8"/>
        <v>#N/A</v>
      </c>
      <c r="N33" s="3" t="e">
        <f t="shared" si="21"/>
        <v>#N/A</v>
      </c>
      <c r="O33" s="3" t="e">
        <f t="shared" si="22"/>
        <v>#N/A</v>
      </c>
      <c r="P33" s="3" t="e">
        <f t="shared" si="23"/>
        <v>#N/A</v>
      </c>
      <c r="Q33" s="3" t="e">
        <f t="shared" si="10"/>
        <v>#N/A</v>
      </c>
      <c r="R33" s="3" t="e">
        <f t="shared" si="24"/>
        <v>#N/A</v>
      </c>
      <c r="S33" s="5" t="e">
        <f>INT(_xlfn.IFNA(LEFT(R33,LEN(R33)-1)*CHOOSE(MATCH(RIGHT(R33,1), {"K","M","B"},0),1000,1000000,1000000000),R33))</f>
        <v>#N/A</v>
      </c>
      <c r="T33" s="3" t="e">
        <f t="shared" si="25"/>
        <v>#N/A</v>
      </c>
      <c r="U33" s="5" t="e">
        <f>INT(_xlfn.IFNA(LEFT(T33,LEN(T33)-1)*CHOOSE(MATCH(RIGHT(T33,1), {"K","M","B"},0),1000,1000000,1000000000),T33))</f>
        <v>#N/A</v>
      </c>
      <c r="W33" s="5" t="str">
        <f t="shared" si="27"/>
        <v/>
      </c>
      <c r="X33" s="3" t="str">
        <f t="shared" si="28"/>
        <v/>
      </c>
      <c r="Y33" s="5" t="str">
        <f t="shared" si="29"/>
        <v/>
      </c>
      <c r="Z33" s="5" t="str">
        <f t="shared" si="30"/>
        <v/>
      </c>
      <c r="AA33" s="6" t="str">
        <f t="shared" si="31"/>
        <v/>
      </c>
      <c r="AB33" s="7" t="str">
        <f t="shared" si="32"/>
        <v/>
      </c>
      <c r="AC33" s="7" t="str">
        <f t="shared" si="33"/>
        <v/>
      </c>
      <c r="AD33" s="6" t="str">
        <f t="shared" si="34"/>
        <v/>
      </c>
    </row>
    <row r="34" spans="1:30" x14ac:dyDescent="0.25">
      <c r="B34" s="1" t="s">
        <v>13</v>
      </c>
      <c r="C34" s="1" t="s">
        <v>82</v>
      </c>
      <c r="J34" s="5" t="e">
        <f t="shared" si="20"/>
        <v>#N/A</v>
      </c>
      <c r="K34" s="3" t="e">
        <f t="shared" si="6"/>
        <v>#N/A</v>
      </c>
      <c r="L34" s="3" t="e">
        <f t="shared" si="7"/>
        <v>#N/A</v>
      </c>
      <c r="M34" s="3" t="e">
        <f t="shared" si="8"/>
        <v>#N/A</v>
      </c>
      <c r="N34" s="3" t="e">
        <f t="shared" si="21"/>
        <v>#N/A</v>
      </c>
      <c r="O34" s="3" t="e">
        <f t="shared" si="22"/>
        <v>#N/A</v>
      </c>
      <c r="P34" s="3" t="e">
        <f t="shared" si="23"/>
        <v>#N/A</v>
      </c>
      <c r="Q34" s="3" t="e">
        <f t="shared" si="10"/>
        <v>#N/A</v>
      </c>
      <c r="R34" s="3" t="e">
        <f t="shared" si="24"/>
        <v>#N/A</v>
      </c>
      <c r="S34" s="5" t="e">
        <f>INT(_xlfn.IFNA(LEFT(R34,LEN(R34)-1)*CHOOSE(MATCH(RIGHT(R34,1), {"K","M","B"},0),1000,1000000,1000000000),R34))</f>
        <v>#N/A</v>
      </c>
      <c r="T34" s="3" t="e">
        <f t="shared" si="25"/>
        <v>#N/A</v>
      </c>
      <c r="U34" s="5" t="e">
        <f>INT(_xlfn.IFNA(LEFT(T34,LEN(T34)-1)*CHOOSE(MATCH(RIGHT(T34,1), {"K","M","B"},0),1000,1000000,1000000000),T34))</f>
        <v>#N/A</v>
      </c>
      <c r="W34" s="5" t="str">
        <f t="shared" si="27"/>
        <v/>
      </c>
      <c r="X34" s="3" t="str">
        <f t="shared" si="28"/>
        <v/>
      </c>
      <c r="Y34" s="5" t="str">
        <f t="shared" si="29"/>
        <v/>
      </c>
      <c r="Z34" s="5" t="str">
        <f t="shared" si="30"/>
        <v/>
      </c>
      <c r="AA34" s="6" t="str">
        <f t="shared" si="31"/>
        <v/>
      </c>
      <c r="AB34" s="7" t="str">
        <f t="shared" si="32"/>
        <v/>
      </c>
      <c r="AC34" s="7" t="str">
        <f t="shared" si="33"/>
        <v/>
      </c>
      <c r="AD34" s="6" t="str">
        <f t="shared" si="34"/>
        <v/>
      </c>
    </row>
    <row r="35" spans="1:30" x14ac:dyDescent="0.25">
      <c r="B35" s="1" t="s">
        <v>14</v>
      </c>
      <c r="C35" s="1" t="s">
        <v>83</v>
      </c>
      <c r="J35" s="5" t="e">
        <f t="shared" si="20"/>
        <v>#N/A</v>
      </c>
      <c r="K35" s="3" t="e">
        <f t="shared" si="6"/>
        <v>#N/A</v>
      </c>
      <c r="L35" s="3" t="e">
        <f t="shared" si="7"/>
        <v>#N/A</v>
      </c>
      <c r="M35" s="3" t="e">
        <f t="shared" si="8"/>
        <v>#N/A</v>
      </c>
      <c r="N35" s="3" t="e">
        <f t="shared" si="21"/>
        <v>#N/A</v>
      </c>
      <c r="O35" s="3" t="e">
        <f t="shared" si="22"/>
        <v>#N/A</v>
      </c>
      <c r="P35" s="3" t="e">
        <f t="shared" si="23"/>
        <v>#N/A</v>
      </c>
      <c r="Q35" s="3" t="e">
        <f t="shared" si="10"/>
        <v>#N/A</v>
      </c>
      <c r="R35" s="3" t="e">
        <f t="shared" si="24"/>
        <v>#N/A</v>
      </c>
      <c r="S35" s="5" t="e">
        <f>INT(_xlfn.IFNA(LEFT(R35,LEN(R35)-1)*CHOOSE(MATCH(RIGHT(R35,1), {"K","M","B"},0),1000,1000000,1000000000),R35))</f>
        <v>#N/A</v>
      </c>
      <c r="T35" s="3" t="e">
        <f t="shared" si="25"/>
        <v>#N/A</v>
      </c>
      <c r="U35" s="5" t="e">
        <f>INT(_xlfn.IFNA(LEFT(T35,LEN(T35)-1)*CHOOSE(MATCH(RIGHT(T35,1), {"K","M","B"},0),1000,1000000,1000000000),T35))</f>
        <v>#N/A</v>
      </c>
      <c r="W35" s="5" t="str">
        <f t="shared" si="27"/>
        <v/>
      </c>
      <c r="X35" s="3" t="str">
        <f>IFERROR(INDEX($A:$H, J35, 2), "")</f>
        <v/>
      </c>
      <c r="Y35" s="5" t="str">
        <f>IFERROR(HEX2DEC(O35)-HEX2DEC(N35), "")</f>
        <v/>
      </c>
      <c r="Z35" s="5" t="str">
        <f>IFERROR(HEX2DEC(P35)-HEX2DEC(N35), "")</f>
        <v/>
      </c>
      <c r="AA35" s="6" t="str">
        <f>IFERROR(Z35/Y35, "")</f>
        <v/>
      </c>
      <c r="AB35" s="7" t="str">
        <f>IFERROR(U35, "")</f>
        <v/>
      </c>
      <c r="AC35" s="7" t="str">
        <f>IFERROR(S35, "")</f>
        <v/>
      </c>
      <c r="AD35" s="6" t="str">
        <f>IFERROR(AC35/AB35, "")</f>
        <v/>
      </c>
    </row>
    <row r="36" spans="1:30" x14ac:dyDescent="0.25">
      <c r="B36" s="1" t="s">
        <v>15</v>
      </c>
      <c r="C36" s="1" t="s">
        <v>84</v>
      </c>
    </row>
    <row r="37" spans="1:30" x14ac:dyDescent="0.25">
      <c r="A37" s="1">
        <v>8</v>
      </c>
      <c r="B37" s="1" t="s">
        <v>85</v>
      </c>
      <c r="C37" s="1" t="s">
        <v>86</v>
      </c>
      <c r="D37" s="1" t="s">
        <v>17</v>
      </c>
      <c r="E37" s="1" t="s">
        <v>87</v>
      </c>
      <c r="F37" s="1" t="s">
        <v>88</v>
      </c>
      <c r="H37" s="1" t="s">
        <v>89</v>
      </c>
    </row>
    <row r="38" spans="1:30" x14ac:dyDescent="0.25">
      <c r="B38" s="1" t="s">
        <v>11</v>
      </c>
      <c r="C38" s="1" t="s">
        <v>12</v>
      </c>
    </row>
    <row r="39" spans="1:30" x14ac:dyDescent="0.25">
      <c r="B39" s="1" t="s">
        <v>13</v>
      </c>
      <c r="C39" s="1" t="s">
        <v>90</v>
      </c>
    </row>
    <row r="40" spans="1:30" x14ac:dyDescent="0.25">
      <c r="B40" s="1" t="s">
        <v>14</v>
      </c>
      <c r="C40" s="1" t="s">
        <v>91</v>
      </c>
    </row>
    <row r="41" spans="1:30" x14ac:dyDescent="0.25">
      <c r="B41" s="1" t="s">
        <v>15</v>
      </c>
      <c r="C41" s="1" t="s">
        <v>92</v>
      </c>
    </row>
    <row r="42" spans="1:30" x14ac:dyDescent="0.25">
      <c r="A42" s="1">
        <v>9</v>
      </c>
      <c r="B42" s="1" t="s">
        <v>25</v>
      </c>
      <c r="C42" s="1" t="s">
        <v>93</v>
      </c>
      <c r="D42" s="1" t="s">
        <v>1</v>
      </c>
      <c r="E42" s="1" t="s">
        <v>26</v>
      </c>
      <c r="F42" s="1" t="s">
        <v>94</v>
      </c>
      <c r="H42" s="1" t="s">
        <v>95</v>
      </c>
    </row>
    <row r="43" spans="1:30" x14ac:dyDescent="0.25">
      <c r="B43" s="1" t="s">
        <v>11</v>
      </c>
      <c r="C43" s="1" t="s">
        <v>12</v>
      </c>
    </row>
    <row r="44" spans="1:30" x14ac:dyDescent="0.25">
      <c r="B44" s="1" t="s">
        <v>13</v>
      </c>
      <c r="C44" s="1" t="s">
        <v>96</v>
      </c>
    </row>
    <row r="45" spans="1:30" x14ac:dyDescent="0.25">
      <c r="B45" s="1" t="s">
        <v>14</v>
      </c>
      <c r="C45" s="1" t="s">
        <v>97</v>
      </c>
    </row>
    <row r="46" spans="1:30" x14ac:dyDescent="0.25">
      <c r="B46" s="1" t="s">
        <v>15</v>
      </c>
      <c r="C46" s="1" t="s">
        <v>98</v>
      </c>
    </row>
  </sheetData>
  <mergeCells count="1">
    <mergeCell ref="N1:P1"/>
  </mergeCells>
  <conditionalFormatting sqref="AA1:AA1048576 AD1:AD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{3EB4A915-8F57-4637-8A66-80D1B02B318B}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4A915-8F57-4637-8A66-80D1B02B318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AA1:AA1048576 AD1:AD1048576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2021-08-06T09:38:22Z</dcterms:created>
  <dcterms:modified xsi:type="dcterms:W3CDTF">2021-10-08T17:25:53Z</dcterms:modified>
</cp:coreProperties>
</file>