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81551455-ABA1-499F-8765-2586EC360A48}" xr6:coauthVersionLast="47" xr6:coauthVersionMax="47" xr10:uidLastSave="{00000000-0000-0000-0000-000000000000}"/>
  <bookViews>
    <workbookView xWindow="1340" yWindow="3850" windowWidth="36790" windowHeight="17100" activeTab="5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14" i="1"/>
  <c r="AF15" i="1"/>
  <c r="AF16" i="1"/>
  <c r="AF37" i="1"/>
  <c r="AF5" i="1"/>
  <c r="AD39" i="1"/>
  <c r="AF39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D14" i="1"/>
  <c r="AD15" i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2" i="1"/>
  <c r="AF32" i="1" s="1"/>
  <c r="AD33" i="1"/>
  <c r="AF33" i="1" s="1"/>
  <c r="AD34" i="1"/>
  <c r="AF34" i="1" s="1"/>
  <c r="AD35" i="1"/>
  <c r="AF35" i="1" s="1"/>
  <c r="AD36" i="1"/>
  <c r="AF36" i="1" s="1"/>
  <c r="AD37" i="1"/>
  <c r="AD5" i="1"/>
  <c r="AE6" i="1"/>
  <c r="AE7" i="1"/>
  <c r="AE8" i="1"/>
  <c r="AE9" i="1"/>
  <c r="AE30" i="1"/>
  <c r="AE35" i="1"/>
  <c r="AC39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" i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G37" i="1"/>
  <c r="AE37" i="1" s="1"/>
  <c r="G17" i="1"/>
  <c r="AE17" i="1" s="1"/>
  <c r="G5" i="1"/>
  <c r="AE5" i="1" s="1"/>
  <c r="G22" i="1"/>
  <c r="AE22" i="1" s="1"/>
  <c r="G39" i="1"/>
  <c r="AE39" i="1" s="1"/>
  <c r="G27" i="1"/>
  <c r="AE27" i="1" s="1"/>
  <c r="G28" i="1"/>
  <c r="AE28" i="1" s="1"/>
  <c r="G29" i="1"/>
  <c r="AE29" i="1" s="1"/>
  <c r="G30" i="1"/>
  <c r="G7" i="1"/>
  <c r="G8" i="1"/>
  <c r="G9" i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8" i="1"/>
  <c r="AE18" i="1" s="1"/>
  <c r="G19" i="1"/>
  <c r="AE19" i="1" s="1"/>
  <c r="G20" i="1"/>
  <c r="AE20" i="1" s="1"/>
  <c r="G21" i="1"/>
  <c r="AE21" i="1" s="1"/>
  <c r="G23" i="1"/>
  <c r="AE23" i="1" s="1"/>
  <c r="G24" i="1"/>
  <c r="AE24" i="1" s="1"/>
  <c r="G25" i="1"/>
  <c r="AE25" i="1" s="1"/>
  <c r="G26" i="1"/>
  <c r="AE26" i="1" s="1"/>
  <c r="G31" i="1"/>
  <c r="AE31" i="1" s="1"/>
  <c r="G32" i="1"/>
  <c r="AE32" i="1" s="1"/>
  <c r="G33" i="1"/>
  <c r="AE33" i="1" s="1"/>
  <c r="G34" i="1"/>
  <c r="AE34" i="1" s="1"/>
  <c r="G35" i="1"/>
  <c r="G36" i="1"/>
  <c r="AE36" i="1" s="1"/>
  <c r="G6" i="1"/>
</calcChain>
</file>

<file path=xl/sharedStrings.xml><?xml version="1.0" encoding="utf-8"?>
<sst xmlns="http://schemas.openxmlformats.org/spreadsheetml/2006/main" count="1584" uniqueCount="192">
  <si>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</si>
  <si>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</si>
  <si>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</si>
  <si>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</si>
  <si>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</si>
  <si>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</si>
  <si>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</si>
  <si>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</si>
  <si>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</si>
  <si>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</si>
  <si>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</si>
  <si>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</si>
  <si>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</si>
  <si>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</si>
  <si>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</si>
  <si>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</si>
  <si>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</si>
  <si>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</si>
  <si>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</si>
  <si>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</si>
  <si>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</si>
  <si>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</si>
  <si>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</si>
  <si>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</si>
  <si>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</si>
  <si>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</si>
  <si>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</si>
  <si>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</si>
  <si>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</si>
  <si>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</si>
  <si>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</si>
  <si>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</si>
  <si>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</si>
  <si>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</si>
  <si>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</si>
  <si>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</si>
  <si>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</si>
  <si>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</si>
  <si>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</si>
  <si>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</si>
  <si>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</si>
  <si>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</si>
  <si>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</si>
  <si>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</si>
  <si>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</si>
  <si>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</si>
  <si>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</si>
  <si>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</si>
  <si>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</si>
  <si>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</si>
  <si>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</si>
  <si>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</si>
  <si>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</si>
  <si>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</si>
  <si>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</si>
  <si>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</si>
  <si>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</si>
  <si>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</si>
  <si>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</si>
  <si>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</si>
  <si>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</si>
  <si>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</si>
  <si>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</si>
  <si>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</si>
  <si>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</si>
  <si>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</si>
  <si>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</si>
  <si>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</si>
  <si>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</si>
  <si>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</si>
  <si>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</si>
  <si>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</si>
  <si>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</si>
  <si>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</si>
  <si>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</si>
  <si>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</si>
  <si>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</si>
  <si>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</si>
  <si>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</si>
  <si>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</si>
  <si>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</si>
  <si>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</si>
  <si>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</si>
  <si>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</si>
  <si>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</si>
  <si>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</si>
  <si>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</si>
  <si>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</si>
  <si>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</si>
  <si>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</si>
  <si>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</si>
  <si>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</si>
  <si>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</si>
  <si>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</si>
  <si>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</si>
  <si>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</si>
  <si>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</si>
  <si>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</si>
  <si>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</si>
  <si>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</si>
  <si>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</si>
  <si>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</si>
  <si>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</si>
  <si>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</si>
  <si>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</si>
  <si>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</si>
  <si>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</si>
  <si>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</si>
  <si>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</si>
  <si>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</si>
  <si>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</si>
  <si>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</si>
  <si>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</si>
  <si>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</si>
  <si>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</si>
  <si>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</si>
  <si>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</si>
  <si>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</si>
  <si>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</si>
  <si>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</si>
  <si>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</si>
  <si>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</si>
  <si>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</si>
  <si>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</si>
  <si>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</si>
  <si>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</si>
  <si>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</si>
  <si>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</si>
  <si>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</si>
  <si>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</si>
  <si>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</si>
  <si>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</si>
  <si>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</si>
  <si>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</si>
  <si>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</si>
  <si>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</si>
  <si>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</si>
  <si>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</si>
  <si>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</si>
  <si>
    <t>塊状物発生</t>
  </si>
  <si>
    <t>自然乾燥</t>
    <rPh sb="0" eb="4">
      <t>シゼンカンソウ</t>
    </rPh>
    <phoneticPr fontId="1"/>
  </si>
  <si>
    <t>ドライヤー</t>
    <phoneticPr fontId="1"/>
  </si>
  <si>
    <t>界1_1.5_樹1_8.0_120℃_0.01</t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</si>
  <si>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</si>
  <si>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</si>
  <si>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</si>
  <si>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</si>
  <si>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</si>
  <si>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界1_2.0</t>
    <rPh sb="0" eb="1">
      <t>カイ</t>
    </rPh>
    <phoneticPr fontId="1"/>
  </si>
  <si>
    <t>30－38</t>
    <phoneticPr fontId="1"/>
  </si>
  <si>
    <t>界1_1.5_樹2_6.0</t>
  </si>
  <si>
    <t>界1_1.5_樹2_6.0</t>
    <phoneticPr fontId="1"/>
  </si>
  <si>
    <t>DP_031</t>
  </si>
  <si>
    <t>DP_032</t>
  </si>
  <si>
    <t>DP_033</t>
  </si>
  <si>
    <t>DP_033</t>
    <phoneticPr fontId="1"/>
  </si>
  <si>
    <t>顔料混合</t>
    <rPh sb="0" eb="4">
      <t>ガンリョウコンゴウ</t>
    </rPh>
    <phoneticPr fontId="1"/>
  </si>
  <si>
    <t>溶3_40_添2_2_界1_1.5_顔1,2_5,5_樹1_8.0_100℃_0.05</t>
    <rPh sb="18" eb="19">
      <t>カオ</t>
    </rPh>
    <rPh sb="27" eb="28">
      <t>キ</t>
    </rPh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</si>
  <si>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</si>
  <si>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</si>
  <si>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</si>
  <si>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</si>
  <si>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</si>
  <si>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</si>
  <si>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</si>
  <si>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</si>
  <si>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</si>
  <si>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</si>
  <si>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溶媒１</t>
  </si>
  <si>
    <t>溶媒2</t>
  </si>
  <si>
    <t>溶媒3</t>
  </si>
  <si>
    <t>添加剤1</t>
  </si>
  <si>
    <t>添加剤2</t>
  </si>
  <si>
    <t>界面活性剤１</t>
  </si>
  <si>
    <t>界面活性剤２</t>
  </si>
  <si>
    <t>界面活性剤３</t>
  </si>
  <si>
    <t>顔料１</t>
  </si>
  <si>
    <t>顔料２</t>
  </si>
  <si>
    <t>定着樹脂１</t>
  </si>
  <si>
    <t>定着樹脂２</t>
  </si>
  <si>
    <t>防腐剤</t>
  </si>
  <si>
    <t>塗布量</t>
  </si>
  <si>
    <t>乾燥方式</t>
  </si>
  <si>
    <t>乾燥温度</t>
  </si>
  <si>
    <t>乾燥時間</t>
  </si>
  <si>
    <t>擦過回数</t>
  </si>
  <si>
    <t>擦過圧力</t>
  </si>
  <si>
    <t>耐擦過性(n10</t>
  </si>
  <si>
    <t>画像濃度</t>
  </si>
  <si>
    <t>粘度</t>
  </si>
  <si>
    <t>表面張力</t>
  </si>
  <si>
    <t>保存後粘度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</si>
</sst>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14" xfId="0" applyNumberFormat="1" applyFill="1" applyBorder="1" applyAlignment="1">
      <alignment vertical="center"/>
    </xf>
  </cellXfs>
  <cellStyles count="1">
    <cellStyle name="標準" xfId="0" builtinId="0"/>
  </cellStyles>
  <dxfs count="3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E39" totalsRowShown="0" headerRowDxfId="34" dataDxfId="32" headerRowBorderDxfId="33" tableBorderDxfId="31" totalsRowBorderDxfId="30">
  <autoFilter ref="B6:AE39" xr:uid="{835DB4AD-1B49-4208-ACEB-0F9F79C8E3FF}"/>
  <tableColumns count="30">
    <tableColumn id="1" xr3:uid="{82FD5B8D-2E76-4D53-95D8-6876F7437804}" name="サンプルID" dataDxfId="29"/>
    <tableColumn id="2" xr3:uid="{648BB83B-2048-401C-B056-1B2E41D7BCB5}" name="サンプル名" dataDxfId="28"/>
    <tableColumn id="3" xr3:uid="{565DF522-859F-4F76-896F-52B5DB3706A9}" name="サンプル作成日" dataDxfId="27"/>
    <tableColumn id="4" xr3:uid="{614AD84F-0894-4343-A1D6-B518FAC6CDDC}" name="担当者" dataDxfId="26"/>
    <tableColumn id="5" xr3:uid="{EE4A3E84-EEF6-4B3D-95E5-7B1BAF1D6A57}" name="備考" dataDxfId="25"/>
    <tableColumn id="6" xr3:uid="{3FE65FF5-2F1D-461D-9A27-9E364D47118F}" name="溶媒１" dataDxfId="24"/>
    <tableColumn id="7" xr3:uid="{0319F8E7-300B-423E-9F06-BA16CF0DAB79}" name="溶媒2" dataDxfId="23"/>
    <tableColumn id="8" xr3:uid="{7E73EAEC-77E2-41F2-B774-DAAA3A632F64}" name="溶媒3" dataDxfId="22"/>
    <tableColumn id="9" xr3:uid="{2CAAD817-10C9-4A44-AFE0-171643F19D48}" name="添加剤1" dataDxfId="21"/>
    <tableColumn id="10" xr3:uid="{4E0EEAC3-E19D-4FE7-933C-29E7C72E55D4}" name="添加剤2" dataDxfId="20"/>
    <tableColumn id="11" xr3:uid="{DB55EB1E-83C3-46B1-8CAC-13E30A014C4C}" name="界面活性剤１" dataDxfId="19"/>
    <tableColumn id="12" xr3:uid="{CC5EB82F-01B1-4A3B-AA90-23FF297DB203}" name="界面活性剤２" dataDxfId="18"/>
    <tableColumn id="13" xr3:uid="{4AD58833-F3C1-46EA-9A7A-28F4B407835C}" name="界面活性剤３" dataDxfId="17"/>
    <tableColumn id="14" xr3:uid="{EBD908AF-2D92-4A5C-99A1-5AC362AFB46C}" name="顔料１" dataDxfId="16"/>
    <tableColumn id="15" xr3:uid="{47F894FC-5641-4762-B81D-3A2CCA2FAAE3}" name="顔料２" dataDxfId="15"/>
    <tableColumn id="16" xr3:uid="{4A508673-F9E6-4041-B040-6F6CFB42A1EE}" name="定着樹脂１" dataDxfId="14"/>
    <tableColumn id="17" xr3:uid="{3F9A4085-1BF4-4F18-8AA4-C8C69C6ED772}" name="定着樹脂２" dataDxfId="13"/>
    <tableColumn id="18" xr3:uid="{62C19D5A-8AF0-4735-9145-9A0A3AEC2022}" name="防腐剤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7"/>
  <sheetViews>
    <sheetView showGridLines="0"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G42" sqref="G42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71">
        <v>45310</v>
      </c>
      <c r="E7" s="72"/>
      <c r="F7" s="72"/>
      <c r="G7" s="72"/>
      <c r="H7" s="73"/>
      <c r="I7" s="71">
        <v>45321</v>
      </c>
      <c r="J7" s="72"/>
      <c r="K7" s="72"/>
      <c r="L7" s="72"/>
      <c r="M7" s="72"/>
      <c r="N7" s="72"/>
      <c r="O7" s="72"/>
      <c r="P7" s="72"/>
      <c r="Q7" s="73"/>
      <c r="R7" s="71">
        <v>45337</v>
      </c>
      <c r="S7" s="72"/>
      <c r="T7" s="72"/>
      <c r="U7" s="73"/>
      <c r="V7" s="71">
        <v>45350</v>
      </c>
      <c r="W7" s="72"/>
      <c r="X7" s="72"/>
      <c r="Y7" s="73"/>
      <c r="Z7" s="71">
        <v>45366</v>
      </c>
      <c r="AA7" s="72"/>
      <c r="AB7" s="72"/>
      <c r="AC7" s="73"/>
      <c r="AD7" s="71">
        <v>45392</v>
      </c>
      <c r="AE7" s="72"/>
      <c r="AF7" s="72"/>
      <c r="AG7" s="72"/>
      <c r="AH7" s="72"/>
      <c r="AI7" s="72"/>
      <c r="AJ7" s="73"/>
    </row>
    <row r="8" spans="2:36" x14ac:dyDescent="0.55000000000000004">
      <c r="C8" s="1" t="s">
        <v>62</v>
      </c>
      <c r="D8" s="74" t="s">
        <v>63</v>
      </c>
      <c r="E8" s="75"/>
      <c r="F8" s="75"/>
      <c r="G8" s="75"/>
      <c r="H8" s="76"/>
      <c r="I8" s="74" t="s">
        <v>64</v>
      </c>
      <c r="J8" s="75"/>
      <c r="K8" s="75"/>
      <c r="L8" s="75"/>
      <c r="M8" s="75"/>
      <c r="N8" s="75"/>
      <c r="O8" s="75"/>
      <c r="P8" s="75"/>
      <c r="Q8" s="76"/>
      <c r="R8" s="74" t="s">
        <v>63</v>
      </c>
      <c r="S8" s="75"/>
      <c r="T8" s="75"/>
      <c r="U8" s="76"/>
      <c r="V8" s="74" t="s">
        <v>64</v>
      </c>
      <c r="W8" s="75"/>
      <c r="X8" s="75"/>
      <c r="Y8" s="76"/>
      <c r="Z8" s="74" t="s">
        <v>64</v>
      </c>
      <c r="AA8" s="75"/>
      <c r="AB8" s="75"/>
      <c r="AC8" s="76"/>
      <c r="AD8" s="74" t="s">
        <v>63</v>
      </c>
      <c r="AE8" s="75"/>
      <c r="AF8" s="75"/>
      <c r="AG8" s="75"/>
      <c r="AH8" s="75"/>
      <c r="AI8" s="75"/>
      <c r="AJ8" s="76"/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77" t="s">
        <v>130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9"/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80" t="s">
        <v>140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2"/>
      <c r="R29" s="80" t="s">
        <v>162</v>
      </c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2"/>
    </row>
    <row r="30" spans="2:36" x14ac:dyDescent="0.55000000000000004">
      <c r="B30" s="21"/>
      <c r="C30" s="1" t="s">
        <v>13</v>
      </c>
      <c r="D30" s="80" t="s">
        <v>132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80" t="s">
        <v>131</v>
      </c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2"/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mergeCells count="17">
    <mergeCell ref="D26:AC26"/>
    <mergeCell ref="D31:Q31"/>
    <mergeCell ref="D30:Q30"/>
    <mergeCell ref="D29:Q29"/>
    <mergeCell ref="R29:AJ29"/>
    <mergeCell ref="V7:Y7"/>
    <mergeCell ref="V8:Y8"/>
    <mergeCell ref="Z7:AC7"/>
    <mergeCell ref="Z8:AC8"/>
    <mergeCell ref="AD7:AJ7"/>
    <mergeCell ref="AD8:AJ8"/>
    <mergeCell ref="D7:H7"/>
    <mergeCell ref="I7:Q7"/>
    <mergeCell ref="D8:H8"/>
    <mergeCell ref="I8:Q8"/>
    <mergeCell ref="R8:U8"/>
    <mergeCell ref="R7:U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7"/>
  <sheetViews>
    <sheetView showGridLines="0" workbookViewId="0">
      <pane xSplit="3" ySplit="9" topLeftCell="AE20" activePane="bottomRight" state="frozen"/>
      <selection pane="topRight" activeCell="D1" sqref="D1"/>
      <selection pane="bottomLeft" activeCell="A10" sqref="A10"/>
      <selection pane="bottomRight" activeCell="AF16" sqref="AF16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17">
        <v>45310</v>
      </c>
      <c r="E7" s="17">
        <v>45310</v>
      </c>
      <c r="F7" s="17">
        <v>45310</v>
      </c>
      <c r="G7" s="17">
        <v>45310</v>
      </c>
      <c r="H7" s="17">
        <v>45310</v>
      </c>
      <c r="I7" s="17">
        <v>45321</v>
      </c>
      <c r="J7" s="17">
        <v>45321</v>
      </c>
      <c r="K7" s="17">
        <v>45321</v>
      </c>
      <c r="L7" s="17">
        <v>45321</v>
      </c>
      <c r="M7" s="17">
        <v>45321</v>
      </c>
      <c r="N7" s="17">
        <v>45321</v>
      </c>
      <c r="O7" s="17">
        <v>45321</v>
      </c>
      <c r="P7" s="15">
        <v>45321</v>
      </c>
      <c r="Q7" s="15">
        <v>45321</v>
      </c>
      <c r="R7" s="15">
        <v>45337</v>
      </c>
      <c r="S7" s="15">
        <v>45337</v>
      </c>
      <c r="T7" s="15">
        <v>45337</v>
      </c>
      <c r="U7" s="15">
        <v>45337</v>
      </c>
      <c r="V7" s="15">
        <v>45350</v>
      </c>
      <c r="W7" s="15">
        <v>45350</v>
      </c>
      <c r="X7" s="15">
        <v>45350</v>
      </c>
      <c r="Y7" s="15">
        <v>45350</v>
      </c>
      <c r="Z7" s="15">
        <v>45366</v>
      </c>
      <c r="AA7" s="15">
        <v>45366</v>
      </c>
      <c r="AB7" s="15">
        <v>45366</v>
      </c>
      <c r="AC7" s="15">
        <v>45366</v>
      </c>
      <c r="AD7" s="15">
        <v>45392</v>
      </c>
      <c r="AE7" s="15">
        <v>45392</v>
      </c>
      <c r="AF7" s="15">
        <v>45392</v>
      </c>
      <c r="AG7" s="15">
        <v>45392</v>
      </c>
      <c r="AH7" s="17">
        <v>45392</v>
      </c>
      <c r="AI7" s="17">
        <v>45392</v>
      </c>
      <c r="AJ7" s="17">
        <v>45392</v>
      </c>
    </row>
    <row r="8" spans="2:36" x14ac:dyDescent="0.55000000000000004">
      <c r="C8" s="1" t="s">
        <v>62</v>
      </c>
      <c r="D8" s="2" t="s">
        <v>63</v>
      </c>
      <c r="E8" s="2" t="s">
        <v>63</v>
      </c>
      <c r="F8" s="2" t="s">
        <v>63</v>
      </c>
      <c r="G8" s="2" t="s">
        <v>63</v>
      </c>
      <c r="H8" s="2" t="s">
        <v>63</v>
      </c>
      <c r="I8" s="2" t="s">
        <v>64</v>
      </c>
      <c r="J8" s="2" t="s">
        <v>64</v>
      </c>
      <c r="K8" s="2" t="s">
        <v>64</v>
      </c>
      <c r="L8" s="2" t="s">
        <v>64</v>
      </c>
      <c r="M8" s="2" t="s">
        <v>64</v>
      </c>
      <c r="N8" s="2" t="s">
        <v>64</v>
      </c>
      <c r="O8" s="2" t="s">
        <v>64</v>
      </c>
      <c r="P8" s="13" t="s">
        <v>64</v>
      </c>
      <c r="Q8" s="13" t="s">
        <v>64</v>
      </c>
      <c r="R8" s="13" t="s">
        <v>63</v>
      </c>
      <c r="S8" s="13" t="s">
        <v>63</v>
      </c>
      <c r="T8" s="13" t="s">
        <v>63</v>
      </c>
      <c r="U8" s="13" t="s">
        <v>63</v>
      </c>
      <c r="V8" s="13" t="s">
        <v>64</v>
      </c>
      <c r="W8" s="13" t="s">
        <v>64</v>
      </c>
      <c r="X8" s="13" t="s">
        <v>64</v>
      </c>
      <c r="Y8" s="13" t="s">
        <v>64</v>
      </c>
      <c r="Z8" s="13" t="s">
        <v>64</v>
      </c>
      <c r="AA8" s="13" t="s">
        <v>64</v>
      </c>
      <c r="AB8" s="13" t="s">
        <v>64</v>
      </c>
      <c r="AC8" s="13" t="s">
        <v>64</v>
      </c>
      <c r="AD8" s="13" t="s">
        <v>63</v>
      </c>
      <c r="AE8" s="13" t="s">
        <v>63</v>
      </c>
      <c r="AF8" s="13" t="s">
        <v>63</v>
      </c>
      <c r="AG8" s="13" t="s">
        <v>63</v>
      </c>
      <c r="AH8" s="2" t="s">
        <v>63</v>
      </c>
      <c r="AI8" s="2" t="s">
        <v>63</v>
      </c>
      <c r="AJ8" s="2" t="s">
        <v>63</v>
      </c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6" t="s">
        <v>130</v>
      </c>
      <c r="E26" s="6" t="s">
        <v>130</v>
      </c>
      <c r="F26" s="6" t="s">
        <v>130</v>
      </c>
      <c r="G26" s="6" t="s">
        <v>130</v>
      </c>
      <c r="H26" s="6" t="s">
        <v>130</v>
      </c>
      <c r="I26" s="6" t="s">
        <v>130</v>
      </c>
      <c r="J26" s="6" t="s">
        <v>130</v>
      </c>
      <c r="K26" s="6" t="s">
        <v>130</v>
      </c>
      <c r="L26" s="6" t="s">
        <v>130</v>
      </c>
      <c r="M26" s="6" t="s">
        <v>130</v>
      </c>
      <c r="N26" s="6" t="s">
        <v>130</v>
      </c>
      <c r="O26" s="6" t="s">
        <v>130</v>
      </c>
      <c r="P26" s="6" t="s">
        <v>130</v>
      </c>
      <c r="Q26" s="6" t="s">
        <v>130</v>
      </c>
      <c r="R26" s="6" t="s">
        <v>130</v>
      </c>
      <c r="S26" s="6" t="s">
        <v>130</v>
      </c>
      <c r="T26" s="6" t="s">
        <v>130</v>
      </c>
      <c r="U26" s="6" t="s">
        <v>130</v>
      </c>
      <c r="V26" s="6" t="s">
        <v>130</v>
      </c>
      <c r="W26" s="6" t="s">
        <v>130</v>
      </c>
      <c r="X26" s="6" t="s">
        <v>130</v>
      </c>
      <c r="Y26" s="6" t="s">
        <v>130</v>
      </c>
      <c r="Z26" s="6" t="s">
        <v>130</v>
      </c>
      <c r="AA26" s="6" t="s">
        <v>130</v>
      </c>
      <c r="AB26" s="6" t="s">
        <v>130</v>
      </c>
      <c r="AC26" s="8" t="s">
        <v>130</v>
      </c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47" t="s">
        <v>140</v>
      </c>
      <c r="E29" s="47" t="s">
        <v>140</v>
      </c>
      <c r="F29" s="47" t="s">
        <v>140</v>
      </c>
      <c r="G29" s="47" t="s">
        <v>140</v>
      </c>
      <c r="H29" s="47" t="s">
        <v>140</v>
      </c>
      <c r="I29" s="47" t="s">
        <v>140</v>
      </c>
      <c r="J29" s="47" t="s">
        <v>140</v>
      </c>
      <c r="K29" s="47" t="s">
        <v>140</v>
      </c>
      <c r="L29" s="47" t="s">
        <v>140</v>
      </c>
      <c r="M29" s="47" t="s">
        <v>140</v>
      </c>
      <c r="N29" s="47" t="s">
        <v>140</v>
      </c>
      <c r="O29" s="47" t="s">
        <v>140</v>
      </c>
      <c r="P29" s="47" t="s">
        <v>140</v>
      </c>
      <c r="Q29" s="47" t="s">
        <v>140</v>
      </c>
      <c r="R29" s="47" t="s">
        <v>162</v>
      </c>
      <c r="S29" s="47" t="s">
        <v>162</v>
      </c>
      <c r="T29" s="47" t="s">
        <v>162</v>
      </c>
      <c r="U29" s="47" t="s">
        <v>162</v>
      </c>
      <c r="V29" s="47" t="s">
        <v>162</v>
      </c>
      <c r="W29" s="47" t="s">
        <v>162</v>
      </c>
      <c r="X29" s="47" t="s">
        <v>162</v>
      </c>
      <c r="Y29" s="47" t="s">
        <v>162</v>
      </c>
      <c r="Z29" s="47" t="s">
        <v>162</v>
      </c>
      <c r="AA29" s="47" t="s">
        <v>162</v>
      </c>
      <c r="AB29" s="47" t="s">
        <v>162</v>
      </c>
      <c r="AC29" s="47" t="s">
        <v>162</v>
      </c>
      <c r="AD29" s="47" t="s">
        <v>162</v>
      </c>
      <c r="AE29" s="47" t="s">
        <v>162</v>
      </c>
      <c r="AF29" s="47" t="s">
        <v>162</v>
      </c>
      <c r="AG29" s="47" t="s">
        <v>162</v>
      </c>
      <c r="AH29" s="47" t="s">
        <v>162</v>
      </c>
      <c r="AI29" s="47" t="s">
        <v>162</v>
      </c>
      <c r="AJ29" s="47" t="s">
        <v>162</v>
      </c>
    </row>
    <row r="30" spans="2:36" x14ac:dyDescent="0.55000000000000004">
      <c r="B30" s="21"/>
      <c r="C30" s="1" t="s">
        <v>13</v>
      </c>
      <c r="D30" s="47" t="s">
        <v>132</v>
      </c>
      <c r="E30" s="47" t="s">
        <v>132</v>
      </c>
      <c r="F30" s="47" t="s">
        <v>132</v>
      </c>
      <c r="G30" s="47" t="s">
        <v>132</v>
      </c>
      <c r="H30" s="47" t="s">
        <v>132</v>
      </c>
      <c r="I30" s="47" t="s">
        <v>132</v>
      </c>
      <c r="J30" s="47" t="s">
        <v>132</v>
      </c>
      <c r="K30" s="47" t="s">
        <v>132</v>
      </c>
      <c r="L30" s="47" t="s">
        <v>132</v>
      </c>
      <c r="M30" s="47" t="s">
        <v>132</v>
      </c>
      <c r="N30" s="47" t="s">
        <v>132</v>
      </c>
      <c r="O30" s="47" t="s">
        <v>132</v>
      </c>
      <c r="P30" s="47" t="s">
        <v>132</v>
      </c>
      <c r="Q30" s="47" t="s">
        <v>132</v>
      </c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47" t="s">
        <v>131</v>
      </c>
      <c r="E31" s="47" t="s">
        <v>131</v>
      </c>
      <c r="F31" s="47" t="s">
        <v>131</v>
      </c>
      <c r="G31" s="47" t="s">
        <v>131</v>
      </c>
      <c r="H31" s="47" t="s">
        <v>131</v>
      </c>
      <c r="I31" s="47" t="s">
        <v>131</v>
      </c>
      <c r="J31" s="47" t="s">
        <v>131</v>
      </c>
      <c r="K31" s="47" t="s">
        <v>131</v>
      </c>
      <c r="L31" s="47" t="s">
        <v>131</v>
      </c>
      <c r="M31" s="47" t="s">
        <v>131</v>
      </c>
      <c r="N31" s="47" t="s">
        <v>131</v>
      </c>
      <c r="O31" s="47" t="s">
        <v>131</v>
      </c>
      <c r="P31" s="47" t="s">
        <v>131</v>
      </c>
      <c r="Q31" s="47" t="s">
        <v>131</v>
      </c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D39"/>
  <sheetViews>
    <sheetView showGridLines="0" workbookViewId="0">
      <selection activeCell="M31" sqref="M31"/>
    </sheetView>
  </sheetViews>
  <sheetFormatPr defaultRowHeight="18" x14ac:dyDescent="0.55000000000000004"/>
  <cols>
    <col min="2" max="2" width="10.4140625" bestFit="1" customWidth="1"/>
    <col min="3" max="3" width="48.6640625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8" t="s">
        <v>128</v>
      </c>
      <c r="X5" s="9"/>
      <c r="Y5" s="9"/>
      <c r="Z5" s="9"/>
      <c r="AA5" s="18" t="s">
        <v>127</v>
      </c>
      <c r="AB5" s="9"/>
      <c r="AC5" s="18" t="s">
        <v>129</v>
      </c>
      <c r="AD5" s="19"/>
    </row>
    <row r="6" spans="2:30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135</v>
      </c>
      <c r="X6" s="24" t="s">
        <v>12</v>
      </c>
      <c r="Y6" s="24" t="s">
        <v>13</v>
      </c>
      <c r="Z6" s="24" t="s">
        <v>14</v>
      </c>
      <c r="AA6" s="24" t="s">
        <v>15</v>
      </c>
      <c r="AB6" s="24" t="s">
        <v>16</v>
      </c>
      <c r="AC6" s="24" t="s">
        <v>123</v>
      </c>
      <c r="AD6" s="24" t="s">
        <v>17</v>
      </c>
    </row>
    <row r="7" spans="2:30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4">
        <v>2</v>
      </c>
      <c r="X7" s="26" t="s">
        <v>140</v>
      </c>
      <c r="Y7" s="26" t="s">
        <v>132</v>
      </c>
      <c r="Z7" s="26" t="s">
        <v>131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4">
        <v>2</v>
      </c>
      <c r="X8" s="26" t="s">
        <v>140</v>
      </c>
      <c r="Y8" s="26" t="s">
        <v>132</v>
      </c>
      <c r="Z8" s="26" t="s">
        <v>131</v>
      </c>
      <c r="AA8" s="24" t="s">
        <v>133</v>
      </c>
      <c r="AB8" s="24" t="s">
        <v>133</v>
      </c>
      <c r="AC8" s="34">
        <v>2.4</v>
      </c>
      <c r="AD8" s="38">
        <v>1.07</v>
      </c>
    </row>
    <row r="9" spans="2:30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4">
        <v>2</v>
      </c>
      <c r="X9" s="26" t="s">
        <v>140</v>
      </c>
      <c r="Y9" s="26" t="s">
        <v>132</v>
      </c>
      <c r="Z9" s="26" t="s">
        <v>131</v>
      </c>
      <c r="AA9" s="24" t="s">
        <v>133</v>
      </c>
      <c r="AB9" s="24" t="s">
        <v>133</v>
      </c>
      <c r="AC9" s="34">
        <v>2.4</v>
      </c>
      <c r="AD9" s="38">
        <v>1.07</v>
      </c>
    </row>
    <row r="10" spans="2:30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4">
        <v>2</v>
      </c>
      <c r="X10" s="26" t="s">
        <v>140</v>
      </c>
      <c r="Y10" s="26" t="s">
        <v>132</v>
      </c>
      <c r="Z10" s="26" t="s">
        <v>131</v>
      </c>
      <c r="AA10" s="24" t="s">
        <v>133</v>
      </c>
      <c r="AB10" s="24" t="s">
        <v>133</v>
      </c>
      <c r="AC10" s="34">
        <v>2.4</v>
      </c>
      <c r="AD10" s="38">
        <v>1.08</v>
      </c>
    </row>
    <row r="11" spans="2:30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4">
        <v>2</v>
      </c>
      <c r="X11" s="26" t="s">
        <v>140</v>
      </c>
      <c r="Y11" s="26" t="s">
        <v>132</v>
      </c>
      <c r="Z11" s="26" t="s">
        <v>131</v>
      </c>
      <c r="AA11" s="24" t="s">
        <v>133</v>
      </c>
      <c r="AB11" s="24" t="s">
        <v>133</v>
      </c>
      <c r="AC11" s="34">
        <v>2.4</v>
      </c>
      <c r="AD11" s="38">
        <v>1.0900000000000001</v>
      </c>
    </row>
    <row r="12" spans="2:30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4">
        <v>2</v>
      </c>
      <c r="X12" s="26" t="s">
        <v>140</v>
      </c>
      <c r="Y12" s="26" t="s">
        <v>132</v>
      </c>
      <c r="Z12" s="26" t="s">
        <v>131</v>
      </c>
      <c r="AA12" s="24" t="s">
        <v>133</v>
      </c>
      <c r="AB12" s="24" t="s">
        <v>133</v>
      </c>
      <c r="AC12" s="34">
        <v>2.7</v>
      </c>
      <c r="AD12" s="38">
        <v>1.07</v>
      </c>
    </row>
    <row r="13" spans="2:30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4">
        <v>2</v>
      </c>
      <c r="X13" s="26" t="s">
        <v>140</v>
      </c>
      <c r="Y13" s="26" t="s">
        <v>132</v>
      </c>
      <c r="Z13" s="26" t="s">
        <v>131</v>
      </c>
      <c r="AA13" s="24" t="s">
        <v>133</v>
      </c>
      <c r="AB13" s="24" t="s">
        <v>133</v>
      </c>
      <c r="AC13" s="34">
        <v>2.7</v>
      </c>
      <c r="AD13" s="38">
        <v>1.05</v>
      </c>
    </row>
    <row r="14" spans="2:30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4">
        <v>2</v>
      </c>
      <c r="X14" s="26" t="s">
        <v>140</v>
      </c>
      <c r="Y14" s="26" t="s">
        <v>132</v>
      </c>
      <c r="Z14" s="26" t="s">
        <v>131</v>
      </c>
      <c r="AA14" s="24" t="s">
        <v>133</v>
      </c>
      <c r="AB14" s="24" t="s">
        <v>133</v>
      </c>
      <c r="AC14" s="34">
        <v>2.7</v>
      </c>
      <c r="AD14" s="38">
        <v>1.02</v>
      </c>
    </row>
    <row r="15" spans="2:30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4">
        <v>2</v>
      </c>
      <c r="X15" s="26" t="s">
        <v>140</v>
      </c>
      <c r="Y15" s="26" t="s">
        <v>132</v>
      </c>
      <c r="Z15" s="26" t="s">
        <v>131</v>
      </c>
      <c r="AA15" s="24" t="s">
        <v>133</v>
      </c>
      <c r="AB15" s="24" t="s">
        <v>133</v>
      </c>
      <c r="AC15" s="34">
        <v>3.1</v>
      </c>
      <c r="AD15" s="38">
        <v>1.07</v>
      </c>
    </row>
    <row r="16" spans="2:30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4">
        <v>2</v>
      </c>
      <c r="X16" s="26" t="s">
        <v>140</v>
      </c>
      <c r="Y16" s="26" t="s">
        <v>132</v>
      </c>
      <c r="Z16" s="26" t="s">
        <v>131</v>
      </c>
      <c r="AA16" s="24" t="s">
        <v>133</v>
      </c>
      <c r="AB16" s="24" t="s">
        <v>133</v>
      </c>
      <c r="AC16" s="34">
        <v>3.6</v>
      </c>
      <c r="AD16" s="38">
        <v>1.07</v>
      </c>
    </row>
    <row r="17" spans="2:30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4">
        <v>2</v>
      </c>
      <c r="X17" s="26" t="s">
        <v>140</v>
      </c>
      <c r="Y17" s="26" t="s">
        <v>132</v>
      </c>
      <c r="Z17" s="26" t="s">
        <v>131</v>
      </c>
      <c r="AA17" s="24" t="s">
        <v>133</v>
      </c>
      <c r="AB17" s="24" t="s">
        <v>133</v>
      </c>
      <c r="AC17" s="34">
        <v>4</v>
      </c>
      <c r="AD17" s="38">
        <v>1.07</v>
      </c>
    </row>
    <row r="18" spans="2:30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4">
        <v>2</v>
      </c>
      <c r="X18" s="26" t="s">
        <v>140</v>
      </c>
      <c r="Y18" s="26" t="s">
        <v>132</v>
      </c>
      <c r="Z18" s="26" t="s">
        <v>131</v>
      </c>
      <c r="AA18" s="24" t="s">
        <v>133</v>
      </c>
      <c r="AB18" s="24" t="s">
        <v>133</v>
      </c>
      <c r="AC18" s="34">
        <v>2</v>
      </c>
      <c r="AD18" s="38">
        <v>1.07</v>
      </c>
    </row>
    <row r="19" spans="2:30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4">
        <v>2</v>
      </c>
      <c r="X19" s="26" t="s">
        <v>140</v>
      </c>
      <c r="Y19" s="26" t="s">
        <v>132</v>
      </c>
      <c r="Z19" s="26" t="s">
        <v>131</v>
      </c>
      <c r="AA19" s="24" t="s">
        <v>133</v>
      </c>
      <c r="AB19" s="24" t="s">
        <v>133</v>
      </c>
      <c r="AC19" s="35">
        <v>2.1</v>
      </c>
      <c r="AD19" s="38">
        <v>1.07</v>
      </c>
    </row>
    <row r="20" spans="2:30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4">
        <v>2</v>
      </c>
      <c r="X20" s="26" t="s">
        <v>140</v>
      </c>
      <c r="Y20" s="26" t="s">
        <v>132</v>
      </c>
      <c r="Z20" s="26" t="s">
        <v>131</v>
      </c>
      <c r="AA20" s="24" t="s">
        <v>133</v>
      </c>
      <c r="AB20" s="24" t="s">
        <v>133</v>
      </c>
      <c r="AC20" s="35">
        <v>2.2999999999999998</v>
      </c>
      <c r="AD20" s="38">
        <v>1.07</v>
      </c>
    </row>
    <row r="21" spans="2:30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4">
        <v>2</v>
      </c>
      <c r="X21" s="26" t="s">
        <v>141</v>
      </c>
      <c r="Y21" s="32">
        <v>100</v>
      </c>
      <c r="Z21" s="37">
        <v>0.01</v>
      </c>
      <c r="AA21" s="24" t="s">
        <v>133</v>
      </c>
      <c r="AB21" s="24" t="s">
        <v>133</v>
      </c>
      <c r="AC21" s="35">
        <v>2.6</v>
      </c>
      <c r="AD21" s="38">
        <v>1.07</v>
      </c>
    </row>
    <row r="22" spans="2:30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4">
        <v>2</v>
      </c>
      <c r="X22" s="26" t="s">
        <v>141</v>
      </c>
      <c r="Y22" s="32">
        <v>100</v>
      </c>
      <c r="Z22" s="37">
        <v>0.03</v>
      </c>
      <c r="AA22" s="24" t="s">
        <v>133</v>
      </c>
      <c r="AB22" s="24" t="s">
        <v>133</v>
      </c>
      <c r="AC22" s="35">
        <v>5</v>
      </c>
      <c r="AD22" s="38">
        <v>1.07</v>
      </c>
    </row>
    <row r="23" spans="2:30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4">
        <v>2</v>
      </c>
      <c r="X23" s="26" t="s">
        <v>141</v>
      </c>
      <c r="Y23" s="32">
        <v>80</v>
      </c>
      <c r="Z23" s="37">
        <v>0.01</v>
      </c>
      <c r="AA23" s="24" t="s">
        <v>133</v>
      </c>
      <c r="AB23" s="24" t="s">
        <v>133</v>
      </c>
      <c r="AC23" s="35">
        <v>2.2999999999999998</v>
      </c>
      <c r="AD23" s="38">
        <v>1.07</v>
      </c>
    </row>
    <row r="24" spans="2:30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4">
        <v>2</v>
      </c>
      <c r="X24" s="26" t="s">
        <v>141</v>
      </c>
      <c r="Y24" s="32">
        <v>120</v>
      </c>
      <c r="Z24" s="37">
        <v>0.01</v>
      </c>
      <c r="AA24" s="24" t="s">
        <v>133</v>
      </c>
      <c r="AB24" s="24" t="s">
        <v>133</v>
      </c>
      <c r="AC24" s="35">
        <v>2.9</v>
      </c>
      <c r="AD24" s="38">
        <v>1.07</v>
      </c>
    </row>
    <row r="25" spans="2:30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4">
        <v>2</v>
      </c>
      <c r="X25" s="26" t="s">
        <v>141</v>
      </c>
      <c r="Y25" s="32">
        <v>100</v>
      </c>
      <c r="Z25" s="37">
        <v>0.03</v>
      </c>
      <c r="AA25" s="24" t="s">
        <v>133</v>
      </c>
      <c r="AB25" s="24" t="s">
        <v>133</v>
      </c>
      <c r="AC25" s="35">
        <v>5</v>
      </c>
      <c r="AD25" s="38">
        <v>1.07</v>
      </c>
    </row>
    <row r="26" spans="2:30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4">
        <v>2</v>
      </c>
      <c r="X26" s="26" t="s">
        <v>141</v>
      </c>
      <c r="Y26" s="32">
        <v>100</v>
      </c>
      <c r="Z26" s="37">
        <v>0.03</v>
      </c>
      <c r="AA26" s="24" t="s">
        <v>133</v>
      </c>
      <c r="AB26" s="24" t="s">
        <v>133</v>
      </c>
      <c r="AC26" s="35">
        <v>5</v>
      </c>
      <c r="AD26" s="38">
        <v>1.07</v>
      </c>
    </row>
    <row r="27" spans="2:30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4">
        <v>2</v>
      </c>
      <c r="X27" s="26" t="s">
        <v>141</v>
      </c>
      <c r="Y27" s="31">
        <v>100</v>
      </c>
      <c r="Z27" s="38">
        <v>0.05</v>
      </c>
      <c r="AA27" s="24" t="s">
        <v>133</v>
      </c>
      <c r="AB27" s="24" t="s">
        <v>133</v>
      </c>
      <c r="AC27" s="35">
        <v>5</v>
      </c>
      <c r="AD27" s="38">
        <v>1.04</v>
      </c>
    </row>
    <row r="28" spans="2:30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4">
        <v>2</v>
      </c>
      <c r="X28" s="26" t="s">
        <v>141</v>
      </c>
      <c r="Y28" s="31">
        <v>100</v>
      </c>
      <c r="Z28" s="38">
        <v>0.03</v>
      </c>
      <c r="AA28" s="24" t="s">
        <v>133</v>
      </c>
      <c r="AB28" s="24" t="s">
        <v>133</v>
      </c>
      <c r="AC28" s="35">
        <v>5</v>
      </c>
      <c r="AD28" s="38">
        <v>1.0900000000000001</v>
      </c>
    </row>
    <row r="29" spans="2:30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4">
        <v>2</v>
      </c>
      <c r="X29" s="26" t="s">
        <v>141</v>
      </c>
      <c r="Y29" s="31">
        <v>100</v>
      </c>
      <c r="Z29" s="38">
        <v>0.03</v>
      </c>
      <c r="AA29" s="24" t="s">
        <v>133</v>
      </c>
      <c r="AB29" s="24" t="s">
        <v>133</v>
      </c>
      <c r="AC29" s="35">
        <v>5</v>
      </c>
      <c r="AD29" s="38">
        <v>1.0900000000000001</v>
      </c>
    </row>
    <row r="30" spans="2:30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4">
        <v>2</v>
      </c>
      <c r="X30" s="26" t="s">
        <v>141</v>
      </c>
      <c r="Y30" s="31">
        <v>100</v>
      </c>
      <c r="Z30" s="38">
        <v>0.03</v>
      </c>
      <c r="AA30" s="24" t="s">
        <v>133</v>
      </c>
      <c r="AB30" s="24" t="s">
        <v>133</v>
      </c>
      <c r="AC30" s="35">
        <v>5</v>
      </c>
      <c r="AD30" s="38">
        <v>1.0900000000000001</v>
      </c>
    </row>
    <row r="31" spans="2:30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4">
        <v>2</v>
      </c>
      <c r="X31" s="26" t="s">
        <v>141</v>
      </c>
      <c r="Y31" s="31">
        <v>100</v>
      </c>
      <c r="Z31" s="38">
        <v>0.03</v>
      </c>
      <c r="AA31" s="24" t="s">
        <v>133</v>
      </c>
      <c r="AB31" s="24" t="s">
        <v>133</v>
      </c>
      <c r="AC31" s="35">
        <v>5</v>
      </c>
      <c r="AD31" s="38">
        <v>1.0900000000000001</v>
      </c>
    </row>
    <row r="32" spans="2:30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4">
        <v>2</v>
      </c>
      <c r="X32" s="26" t="s">
        <v>141</v>
      </c>
      <c r="Y32" s="36">
        <v>100</v>
      </c>
      <c r="Z32" s="39">
        <v>0.03</v>
      </c>
      <c r="AA32" s="24" t="s">
        <v>133</v>
      </c>
      <c r="AB32" s="24" t="s">
        <v>133</v>
      </c>
      <c r="AC32" s="35">
        <v>5</v>
      </c>
      <c r="AD32" s="38">
        <v>1.0900000000000001</v>
      </c>
    </row>
    <row r="33" spans="2:30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9.8199999999999985</v>
      </c>
      <c r="W33" s="24">
        <v>2</v>
      </c>
      <c r="X33" s="26" t="s">
        <v>141</v>
      </c>
      <c r="Y33" s="36">
        <v>100</v>
      </c>
      <c r="Z33" s="39">
        <v>0.03</v>
      </c>
      <c r="AA33" s="24" t="s">
        <v>133</v>
      </c>
      <c r="AB33" s="24" t="s">
        <v>133</v>
      </c>
      <c r="AC33" s="35">
        <v>5</v>
      </c>
      <c r="AD33" s="38">
        <v>1.0900000000000001</v>
      </c>
    </row>
    <row r="34" spans="2:30" ht="36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40" t="s">
        <v>163</v>
      </c>
      <c r="W34" s="24">
        <v>2</v>
      </c>
      <c r="X34" s="26" t="s">
        <v>141</v>
      </c>
      <c r="Y34" s="31">
        <v>100</v>
      </c>
      <c r="Z34" s="38">
        <v>0.03</v>
      </c>
      <c r="AA34" s="24" t="s">
        <v>133</v>
      </c>
      <c r="AB34" s="24" t="s">
        <v>133</v>
      </c>
      <c r="AC34" s="35">
        <v>5</v>
      </c>
      <c r="AD34" s="38">
        <v>1.34</v>
      </c>
    </row>
    <row r="35" spans="2:30" ht="36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40" t="s">
        <v>164</v>
      </c>
      <c r="W35" s="24">
        <v>2</v>
      </c>
      <c r="X35" s="26" t="s">
        <v>141</v>
      </c>
      <c r="Y35" s="36">
        <v>100</v>
      </c>
      <c r="Z35" s="39">
        <v>0.03</v>
      </c>
      <c r="AA35" s="24" t="s">
        <v>133</v>
      </c>
      <c r="AB35" s="24" t="s">
        <v>133</v>
      </c>
      <c r="AC35" s="35">
        <v>5</v>
      </c>
      <c r="AD35" s="38">
        <v>1.55</v>
      </c>
    </row>
    <row r="36" spans="2:30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10.069999999999999</v>
      </c>
      <c r="W36" s="24">
        <v>2</v>
      </c>
      <c r="X36" s="26" t="s">
        <v>141</v>
      </c>
      <c r="Y36" s="36">
        <v>100</v>
      </c>
      <c r="Z36" s="39">
        <v>0.03</v>
      </c>
      <c r="AA36" s="24" t="s">
        <v>133</v>
      </c>
      <c r="AB36" s="24" t="s">
        <v>133</v>
      </c>
      <c r="AC36" s="35">
        <v>5</v>
      </c>
      <c r="AD36" s="38">
        <v>1.17</v>
      </c>
    </row>
    <row r="37" spans="2:30" ht="36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40" t="s">
        <v>165</v>
      </c>
      <c r="W37" s="24">
        <v>2</v>
      </c>
      <c r="X37" s="26" t="s">
        <v>141</v>
      </c>
      <c r="Y37" s="30">
        <v>100</v>
      </c>
      <c r="Z37" s="30">
        <v>0.03</v>
      </c>
      <c r="AA37" s="24" t="s">
        <v>133</v>
      </c>
      <c r="AB37" s="24" t="s">
        <v>133</v>
      </c>
      <c r="AC37" s="35">
        <v>5</v>
      </c>
      <c r="AD37" s="38">
        <v>1.43</v>
      </c>
    </row>
    <row r="38" spans="2:30" ht="36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40" t="s">
        <v>166</v>
      </c>
      <c r="W38" s="24">
        <v>2</v>
      </c>
      <c r="X38" s="26" t="s">
        <v>141</v>
      </c>
      <c r="Y38" s="30">
        <v>100</v>
      </c>
      <c r="Z38" s="30">
        <v>0.03</v>
      </c>
      <c r="AA38" s="24" t="s">
        <v>133</v>
      </c>
      <c r="AB38" s="24" t="s">
        <v>133</v>
      </c>
      <c r="AC38" s="35">
        <v>5</v>
      </c>
      <c r="AD38" s="38">
        <v>1.66</v>
      </c>
    </row>
    <row r="39" spans="2:30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12.569999999999999</v>
      </c>
      <c r="W39" s="24">
        <v>2</v>
      </c>
      <c r="X39" s="26" t="s">
        <v>141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E39"/>
  <sheetViews>
    <sheetView showGridLines="0" topLeftCell="D1" workbookViewId="0">
      <selection activeCell="W12" sqref="W12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12.33203125" customWidth="1"/>
    <col min="24" max="24" width="8.5" bestFit="1" customWidth="1"/>
    <col min="25" max="25" width="10.4140625" bestFit="1" customWidth="1"/>
    <col min="26" max="26" width="8.5" bestFit="1" customWidth="1"/>
    <col min="27" max="27" width="14.33203125" bestFit="1" customWidth="1"/>
    <col min="28" max="29" width="8.5" bestFit="1" customWidth="1"/>
    <col min="30" max="30" width="12.5" bestFit="1" customWidth="1"/>
    <col min="31" max="31" width="8.5" bestFit="1" customWidth="1"/>
  </cols>
  <sheetData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4"/>
      <c r="X5" s="18" t="s">
        <v>128</v>
      </c>
      <c r="Y5" s="9"/>
      <c r="Z5" s="9"/>
      <c r="AA5" s="9"/>
      <c r="AB5" s="18" t="s">
        <v>127</v>
      </c>
      <c r="AC5" s="9"/>
      <c r="AD5" s="18" t="s">
        <v>129</v>
      </c>
      <c r="AE5" s="19"/>
    </row>
    <row r="6" spans="2:31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143</v>
      </c>
      <c r="X6" s="24" t="s">
        <v>135</v>
      </c>
      <c r="Y6" s="24" t="s">
        <v>12</v>
      </c>
      <c r="Z6" s="24" t="s">
        <v>13</v>
      </c>
      <c r="AA6" s="24" t="s">
        <v>14</v>
      </c>
      <c r="AB6" s="24" t="s">
        <v>15</v>
      </c>
      <c r="AC6" s="24" t="s">
        <v>16</v>
      </c>
      <c r="AD6" s="24" t="s">
        <v>123</v>
      </c>
      <c r="AE6" s="24" t="s">
        <v>17</v>
      </c>
    </row>
    <row r="7" spans="2:31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7"/>
      <c r="X7" s="24">
        <v>2</v>
      </c>
      <c r="Y7" s="26" t="s">
        <v>140</v>
      </c>
      <c r="Z7" s="26" t="s">
        <v>132</v>
      </c>
      <c r="AA7" s="26" t="s">
        <v>131</v>
      </c>
      <c r="AB7" s="24">
        <v>10</v>
      </c>
      <c r="AC7" s="24">
        <v>5</v>
      </c>
      <c r="AD7" s="34">
        <v>2.4</v>
      </c>
      <c r="AE7" s="38">
        <v>1.06</v>
      </c>
    </row>
    <row r="8" spans="2:31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7"/>
      <c r="X8" s="24">
        <v>2</v>
      </c>
      <c r="Y8" s="26" t="s">
        <v>140</v>
      </c>
      <c r="Z8" s="26" t="s">
        <v>132</v>
      </c>
      <c r="AA8" s="26" t="s">
        <v>131</v>
      </c>
      <c r="AB8" s="24" t="s">
        <v>133</v>
      </c>
      <c r="AC8" s="24" t="s">
        <v>133</v>
      </c>
      <c r="AD8" s="34">
        <v>2.4</v>
      </c>
      <c r="AE8" s="38">
        <v>1.07</v>
      </c>
    </row>
    <row r="9" spans="2:31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7"/>
      <c r="X9" s="24">
        <v>2</v>
      </c>
      <c r="Y9" s="26" t="s">
        <v>140</v>
      </c>
      <c r="Z9" s="26" t="s">
        <v>132</v>
      </c>
      <c r="AA9" s="26" t="s">
        <v>131</v>
      </c>
      <c r="AB9" s="24" t="s">
        <v>133</v>
      </c>
      <c r="AC9" s="24" t="s">
        <v>133</v>
      </c>
      <c r="AD9" s="34">
        <v>2.4</v>
      </c>
      <c r="AE9" s="38">
        <v>1.07</v>
      </c>
    </row>
    <row r="10" spans="2:31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7"/>
      <c r="X10" s="24">
        <v>2</v>
      </c>
      <c r="Y10" s="26" t="s">
        <v>140</v>
      </c>
      <c r="Z10" s="26" t="s">
        <v>132</v>
      </c>
      <c r="AA10" s="26" t="s">
        <v>131</v>
      </c>
      <c r="AB10" s="24" t="s">
        <v>133</v>
      </c>
      <c r="AC10" s="24" t="s">
        <v>133</v>
      </c>
      <c r="AD10" s="34">
        <v>2.4</v>
      </c>
      <c r="AE10" s="38">
        <v>1.08</v>
      </c>
    </row>
    <row r="11" spans="2:31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7"/>
      <c r="X11" s="24">
        <v>2</v>
      </c>
      <c r="Y11" s="26" t="s">
        <v>140</v>
      </c>
      <c r="Z11" s="26" t="s">
        <v>132</v>
      </c>
      <c r="AA11" s="26" t="s">
        <v>131</v>
      </c>
      <c r="AB11" s="24" t="s">
        <v>133</v>
      </c>
      <c r="AC11" s="24" t="s">
        <v>133</v>
      </c>
      <c r="AD11" s="34">
        <v>2.4</v>
      </c>
      <c r="AE11" s="38">
        <v>1.0900000000000001</v>
      </c>
    </row>
    <row r="12" spans="2:31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7"/>
      <c r="X12" s="24">
        <v>2</v>
      </c>
      <c r="Y12" s="26" t="s">
        <v>140</v>
      </c>
      <c r="Z12" s="26" t="s">
        <v>132</v>
      </c>
      <c r="AA12" s="26" t="s">
        <v>131</v>
      </c>
      <c r="AB12" s="24" t="s">
        <v>133</v>
      </c>
      <c r="AC12" s="24" t="s">
        <v>133</v>
      </c>
      <c r="AD12" s="34">
        <v>2.7</v>
      </c>
      <c r="AE12" s="38">
        <v>1.07</v>
      </c>
    </row>
    <row r="13" spans="2:31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7"/>
      <c r="X13" s="24">
        <v>2</v>
      </c>
      <c r="Y13" s="26" t="s">
        <v>140</v>
      </c>
      <c r="Z13" s="26" t="s">
        <v>132</v>
      </c>
      <c r="AA13" s="26" t="s">
        <v>131</v>
      </c>
      <c r="AB13" s="24" t="s">
        <v>133</v>
      </c>
      <c r="AC13" s="24" t="s">
        <v>133</v>
      </c>
      <c r="AD13" s="34">
        <v>2.7</v>
      </c>
      <c r="AE13" s="38">
        <v>1.05</v>
      </c>
    </row>
    <row r="14" spans="2:31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7"/>
      <c r="X14" s="24">
        <v>2</v>
      </c>
      <c r="Y14" s="26" t="s">
        <v>140</v>
      </c>
      <c r="Z14" s="26" t="s">
        <v>132</v>
      </c>
      <c r="AA14" s="26" t="s">
        <v>131</v>
      </c>
      <c r="AB14" s="24" t="s">
        <v>133</v>
      </c>
      <c r="AC14" s="24" t="s">
        <v>133</v>
      </c>
      <c r="AD14" s="34">
        <v>2.7</v>
      </c>
      <c r="AE14" s="38">
        <v>1.02</v>
      </c>
    </row>
    <row r="15" spans="2:31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7"/>
      <c r="X15" s="24">
        <v>2</v>
      </c>
      <c r="Y15" s="26" t="s">
        <v>140</v>
      </c>
      <c r="Z15" s="26" t="s">
        <v>132</v>
      </c>
      <c r="AA15" s="26" t="s">
        <v>131</v>
      </c>
      <c r="AB15" s="24" t="s">
        <v>133</v>
      </c>
      <c r="AC15" s="24" t="s">
        <v>133</v>
      </c>
      <c r="AD15" s="34">
        <v>3.1</v>
      </c>
      <c r="AE15" s="38">
        <v>1.07</v>
      </c>
    </row>
    <row r="16" spans="2:31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7"/>
      <c r="X16" s="24">
        <v>2</v>
      </c>
      <c r="Y16" s="26" t="s">
        <v>140</v>
      </c>
      <c r="Z16" s="26" t="s">
        <v>132</v>
      </c>
      <c r="AA16" s="26" t="s">
        <v>131</v>
      </c>
      <c r="AB16" s="24" t="s">
        <v>133</v>
      </c>
      <c r="AC16" s="24" t="s">
        <v>133</v>
      </c>
      <c r="AD16" s="34">
        <v>3.6</v>
      </c>
      <c r="AE16" s="38">
        <v>1.07</v>
      </c>
    </row>
    <row r="17" spans="2:31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7"/>
      <c r="X17" s="24">
        <v>2</v>
      </c>
      <c r="Y17" s="26" t="s">
        <v>140</v>
      </c>
      <c r="Z17" s="26" t="s">
        <v>132</v>
      </c>
      <c r="AA17" s="26" t="s">
        <v>131</v>
      </c>
      <c r="AB17" s="24" t="s">
        <v>133</v>
      </c>
      <c r="AC17" s="24" t="s">
        <v>133</v>
      </c>
      <c r="AD17" s="34">
        <v>4</v>
      </c>
      <c r="AE17" s="38">
        <v>1.07</v>
      </c>
    </row>
    <row r="18" spans="2:31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7"/>
      <c r="X18" s="24">
        <v>2</v>
      </c>
      <c r="Y18" s="26" t="s">
        <v>140</v>
      </c>
      <c r="Z18" s="26" t="s">
        <v>132</v>
      </c>
      <c r="AA18" s="26" t="s">
        <v>131</v>
      </c>
      <c r="AB18" s="24" t="s">
        <v>133</v>
      </c>
      <c r="AC18" s="24" t="s">
        <v>133</v>
      </c>
      <c r="AD18" s="34">
        <v>2</v>
      </c>
      <c r="AE18" s="38">
        <v>1.07</v>
      </c>
    </row>
    <row r="19" spans="2:31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7"/>
      <c r="X19" s="24">
        <v>2</v>
      </c>
      <c r="Y19" s="26" t="s">
        <v>140</v>
      </c>
      <c r="Z19" s="26" t="s">
        <v>132</v>
      </c>
      <c r="AA19" s="26" t="s">
        <v>131</v>
      </c>
      <c r="AB19" s="24" t="s">
        <v>133</v>
      </c>
      <c r="AC19" s="24" t="s">
        <v>133</v>
      </c>
      <c r="AD19" s="35">
        <v>2.1</v>
      </c>
      <c r="AE19" s="38">
        <v>1.07</v>
      </c>
    </row>
    <row r="20" spans="2:31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7"/>
      <c r="X20" s="24">
        <v>2</v>
      </c>
      <c r="Y20" s="26" t="s">
        <v>140</v>
      </c>
      <c r="Z20" s="26" t="s">
        <v>132</v>
      </c>
      <c r="AA20" s="26" t="s">
        <v>131</v>
      </c>
      <c r="AB20" s="24" t="s">
        <v>133</v>
      </c>
      <c r="AC20" s="24" t="s">
        <v>133</v>
      </c>
      <c r="AD20" s="35">
        <v>2.2999999999999998</v>
      </c>
      <c r="AE20" s="38">
        <v>1.07</v>
      </c>
    </row>
    <row r="21" spans="2:31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7"/>
      <c r="X21" s="24">
        <v>2</v>
      </c>
      <c r="Y21" s="26" t="s">
        <v>141</v>
      </c>
      <c r="Z21" s="32">
        <v>100</v>
      </c>
      <c r="AA21" s="37">
        <v>0.01</v>
      </c>
      <c r="AB21" s="24" t="s">
        <v>133</v>
      </c>
      <c r="AC21" s="24" t="s">
        <v>133</v>
      </c>
      <c r="AD21" s="35">
        <v>2.6</v>
      </c>
      <c r="AE21" s="38">
        <v>1.07</v>
      </c>
    </row>
    <row r="22" spans="2:31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7"/>
      <c r="X22" s="24">
        <v>2</v>
      </c>
      <c r="Y22" s="26" t="s">
        <v>141</v>
      </c>
      <c r="Z22" s="32">
        <v>100</v>
      </c>
      <c r="AA22" s="37">
        <v>0.03</v>
      </c>
      <c r="AB22" s="24" t="s">
        <v>133</v>
      </c>
      <c r="AC22" s="24" t="s">
        <v>133</v>
      </c>
      <c r="AD22" s="35">
        <v>5</v>
      </c>
      <c r="AE22" s="38">
        <v>1.07</v>
      </c>
    </row>
    <row r="23" spans="2:31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7"/>
      <c r="X23" s="24">
        <v>2</v>
      </c>
      <c r="Y23" s="26" t="s">
        <v>141</v>
      </c>
      <c r="Z23" s="32">
        <v>80</v>
      </c>
      <c r="AA23" s="37">
        <v>0.01</v>
      </c>
      <c r="AB23" s="24" t="s">
        <v>133</v>
      </c>
      <c r="AC23" s="24" t="s">
        <v>133</v>
      </c>
      <c r="AD23" s="35">
        <v>2.2999999999999998</v>
      </c>
      <c r="AE23" s="38">
        <v>1.07</v>
      </c>
    </row>
    <row r="24" spans="2:31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7"/>
      <c r="X24" s="24">
        <v>2</v>
      </c>
      <c r="Y24" s="26" t="s">
        <v>141</v>
      </c>
      <c r="Z24" s="32">
        <v>120</v>
      </c>
      <c r="AA24" s="37">
        <v>0.01</v>
      </c>
      <c r="AB24" s="24" t="s">
        <v>133</v>
      </c>
      <c r="AC24" s="24" t="s">
        <v>133</v>
      </c>
      <c r="AD24" s="35">
        <v>2.9</v>
      </c>
      <c r="AE24" s="38">
        <v>1.07</v>
      </c>
    </row>
    <row r="25" spans="2:31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7"/>
      <c r="X25" s="24">
        <v>2</v>
      </c>
      <c r="Y25" s="26" t="s">
        <v>141</v>
      </c>
      <c r="Z25" s="32">
        <v>100</v>
      </c>
      <c r="AA25" s="37">
        <v>0.03</v>
      </c>
      <c r="AB25" s="24" t="s">
        <v>133</v>
      </c>
      <c r="AC25" s="24" t="s">
        <v>133</v>
      </c>
      <c r="AD25" s="35">
        <v>5</v>
      </c>
      <c r="AE25" s="38">
        <v>1.07</v>
      </c>
    </row>
    <row r="26" spans="2:31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7"/>
      <c r="X26" s="24">
        <v>2</v>
      </c>
      <c r="Y26" s="26" t="s">
        <v>141</v>
      </c>
      <c r="Z26" s="32">
        <v>100</v>
      </c>
      <c r="AA26" s="37">
        <v>0.03</v>
      </c>
      <c r="AB26" s="24" t="s">
        <v>133</v>
      </c>
      <c r="AC26" s="24" t="s">
        <v>133</v>
      </c>
      <c r="AD26" s="35">
        <v>5</v>
      </c>
      <c r="AE26" s="38">
        <v>1.07</v>
      </c>
    </row>
    <row r="27" spans="2:31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7"/>
      <c r="X27" s="24">
        <v>2</v>
      </c>
      <c r="Y27" s="26" t="s">
        <v>141</v>
      </c>
      <c r="Z27" s="31">
        <v>100</v>
      </c>
      <c r="AA27" s="38">
        <v>0.05</v>
      </c>
      <c r="AB27" s="24" t="s">
        <v>133</v>
      </c>
      <c r="AC27" s="24" t="s">
        <v>133</v>
      </c>
      <c r="AD27" s="35">
        <v>5</v>
      </c>
      <c r="AE27" s="38">
        <v>1.04</v>
      </c>
    </row>
    <row r="28" spans="2:31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7"/>
      <c r="X28" s="24">
        <v>2</v>
      </c>
      <c r="Y28" s="26" t="s">
        <v>141</v>
      </c>
      <c r="Z28" s="31">
        <v>100</v>
      </c>
      <c r="AA28" s="38">
        <v>0.03</v>
      </c>
      <c r="AB28" s="24" t="s">
        <v>133</v>
      </c>
      <c r="AC28" s="24" t="s">
        <v>133</v>
      </c>
      <c r="AD28" s="35">
        <v>5</v>
      </c>
      <c r="AE28" s="38">
        <v>1.0900000000000001</v>
      </c>
    </row>
    <row r="29" spans="2:31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7"/>
      <c r="X29" s="24">
        <v>2</v>
      </c>
      <c r="Y29" s="26" t="s">
        <v>141</v>
      </c>
      <c r="Z29" s="31">
        <v>100</v>
      </c>
      <c r="AA29" s="38">
        <v>0.03</v>
      </c>
      <c r="AB29" s="24" t="s">
        <v>133</v>
      </c>
      <c r="AC29" s="24" t="s">
        <v>133</v>
      </c>
      <c r="AD29" s="35">
        <v>5</v>
      </c>
      <c r="AE29" s="38">
        <v>1.0900000000000001</v>
      </c>
    </row>
    <row r="30" spans="2:31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7"/>
      <c r="X30" s="24">
        <v>2</v>
      </c>
      <c r="Y30" s="26" t="s">
        <v>141</v>
      </c>
      <c r="Z30" s="31">
        <v>100</v>
      </c>
      <c r="AA30" s="38">
        <v>0.03</v>
      </c>
      <c r="AB30" s="24" t="s">
        <v>133</v>
      </c>
      <c r="AC30" s="24" t="s">
        <v>133</v>
      </c>
      <c r="AD30" s="35">
        <v>5</v>
      </c>
      <c r="AE30" s="38">
        <v>1.0900000000000001</v>
      </c>
    </row>
    <row r="31" spans="2:31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7"/>
      <c r="X31" s="24">
        <v>2</v>
      </c>
      <c r="Y31" s="26" t="s">
        <v>141</v>
      </c>
      <c r="Z31" s="31">
        <v>100</v>
      </c>
      <c r="AA31" s="38">
        <v>0.03</v>
      </c>
      <c r="AB31" s="24" t="s">
        <v>133</v>
      </c>
      <c r="AC31" s="24" t="s">
        <v>133</v>
      </c>
      <c r="AD31" s="35">
        <v>5</v>
      </c>
      <c r="AE31" s="38">
        <v>1.0900000000000001</v>
      </c>
    </row>
    <row r="32" spans="2:31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7"/>
      <c r="X32" s="24">
        <v>2</v>
      </c>
      <c r="Y32" s="26" t="s">
        <v>141</v>
      </c>
      <c r="Z32" s="36">
        <v>100</v>
      </c>
      <c r="AA32" s="39">
        <v>0.03</v>
      </c>
      <c r="AB32" s="24" t="s">
        <v>133</v>
      </c>
      <c r="AC32" s="24" t="s">
        <v>133</v>
      </c>
      <c r="AD32" s="35">
        <v>5</v>
      </c>
      <c r="AE32" s="38">
        <v>1.0900000000000001</v>
      </c>
    </row>
    <row r="33" spans="2:31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9.8000000000000007</v>
      </c>
      <c r="W33" s="27" t="s">
        <v>147</v>
      </c>
      <c r="X33" s="24">
        <v>2</v>
      </c>
      <c r="Y33" s="26" t="s">
        <v>141</v>
      </c>
      <c r="Z33" s="36">
        <v>100</v>
      </c>
      <c r="AA33" s="39">
        <v>0.03</v>
      </c>
      <c r="AB33" s="24" t="s">
        <v>133</v>
      </c>
      <c r="AC33" s="24" t="s">
        <v>133</v>
      </c>
      <c r="AD33" s="35">
        <v>5</v>
      </c>
      <c r="AE33" s="38">
        <v>1.0900000000000001</v>
      </c>
    </row>
    <row r="34" spans="2:31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29">
        <v>29.9</v>
      </c>
      <c r="W34" s="27" t="s">
        <v>145</v>
      </c>
      <c r="X34" s="24">
        <v>2</v>
      </c>
      <c r="Y34" s="26" t="s">
        <v>141</v>
      </c>
      <c r="Z34" s="31">
        <v>100</v>
      </c>
      <c r="AA34" s="38">
        <v>0.03</v>
      </c>
      <c r="AB34" s="24" t="s">
        <v>133</v>
      </c>
      <c r="AC34" s="24" t="s">
        <v>133</v>
      </c>
      <c r="AD34" s="35">
        <v>5</v>
      </c>
      <c r="AE34" s="38">
        <v>1.34</v>
      </c>
    </row>
    <row r="35" spans="2:31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29">
        <v>45.6</v>
      </c>
      <c r="W35" s="27" t="s">
        <v>146</v>
      </c>
      <c r="X35" s="24">
        <v>2</v>
      </c>
      <c r="Y35" s="26" t="s">
        <v>141</v>
      </c>
      <c r="Z35" s="36">
        <v>100</v>
      </c>
      <c r="AA35" s="39">
        <v>0.03</v>
      </c>
      <c r="AB35" s="24" t="s">
        <v>133</v>
      </c>
      <c r="AC35" s="24" t="s">
        <v>133</v>
      </c>
      <c r="AD35" s="35">
        <v>5</v>
      </c>
      <c r="AE35" s="38">
        <v>1.55</v>
      </c>
    </row>
    <row r="36" spans="2:31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10.1</v>
      </c>
      <c r="W36" s="27" t="s">
        <v>147</v>
      </c>
      <c r="X36" s="24">
        <v>2</v>
      </c>
      <c r="Y36" s="26" t="s">
        <v>141</v>
      </c>
      <c r="Z36" s="36">
        <v>100</v>
      </c>
      <c r="AA36" s="39">
        <v>0.03</v>
      </c>
      <c r="AB36" s="24" t="s">
        <v>133</v>
      </c>
      <c r="AC36" s="24" t="s">
        <v>133</v>
      </c>
      <c r="AD36" s="35">
        <v>5</v>
      </c>
      <c r="AE36" s="38">
        <v>1.17</v>
      </c>
    </row>
    <row r="37" spans="2:31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29">
        <v>67.7</v>
      </c>
      <c r="W37" s="1" t="s">
        <v>146</v>
      </c>
      <c r="X37" s="24">
        <v>2</v>
      </c>
      <c r="Y37" s="26" t="s">
        <v>141</v>
      </c>
      <c r="Z37" s="30">
        <v>100</v>
      </c>
      <c r="AA37" s="30">
        <v>0.03</v>
      </c>
      <c r="AB37" s="24" t="s">
        <v>133</v>
      </c>
      <c r="AC37" s="24" t="s">
        <v>133</v>
      </c>
      <c r="AD37" s="35">
        <v>5</v>
      </c>
      <c r="AE37" s="38">
        <v>1.43</v>
      </c>
    </row>
    <row r="38" spans="2:31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29">
        <v>112.8</v>
      </c>
      <c r="W38" s="1" t="s">
        <v>146</v>
      </c>
      <c r="X38" s="24">
        <v>2</v>
      </c>
      <c r="Y38" s="26" t="s">
        <v>141</v>
      </c>
      <c r="Z38" s="30">
        <v>100</v>
      </c>
      <c r="AA38" s="30">
        <v>0.03</v>
      </c>
      <c r="AB38" s="24" t="s">
        <v>133</v>
      </c>
      <c r="AC38" s="24" t="s">
        <v>133</v>
      </c>
      <c r="AD38" s="35">
        <v>5</v>
      </c>
      <c r="AE38" s="38">
        <v>1.66</v>
      </c>
    </row>
    <row r="39" spans="2:31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12.6</v>
      </c>
      <c r="W39" s="1" t="s">
        <v>147</v>
      </c>
      <c r="X39" s="24">
        <v>2</v>
      </c>
      <c r="Y39" s="26" t="s">
        <v>141</v>
      </c>
      <c r="Z39" s="30">
        <v>100</v>
      </c>
      <c r="AA39" s="30">
        <v>0.03</v>
      </c>
      <c r="AB39" s="24">
        <v>10</v>
      </c>
      <c r="AC39" s="24">
        <v>5</v>
      </c>
      <c r="AD39" s="35">
        <v>5</v>
      </c>
      <c r="AE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E39"/>
  <sheetViews>
    <sheetView showGridLines="0" topLeftCell="D1" workbookViewId="0">
      <selection activeCell="T42" sqref="T42"/>
    </sheetView>
  </sheetViews>
  <sheetFormatPr defaultRowHeight="18" x14ac:dyDescent="0.55000000000000004"/>
  <cols>
    <col min="2" max="2" width="11.9140625" customWidth="1"/>
    <col min="3" max="3" width="48.6640625" bestFit="1" customWidth="1"/>
    <col min="4" max="4" width="15.4140625" customWidth="1"/>
    <col min="5" max="5" width="8.08203125" customWidth="1"/>
    <col min="6" max="6" width="20.25" bestFit="1" customWidth="1"/>
    <col min="7" max="7" width="8.08203125" customWidth="1"/>
    <col min="8" max="9" width="7.33203125" customWidth="1"/>
    <col min="10" max="11" width="9.1640625" customWidth="1"/>
    <col min="12" max="14" width="13.58203125" customWidth="1"/>
    <col min="15" max="16" width="8.08203125" customWidth="1"/>
    <col min="17" max="18" width="11.75" customWidth="1"/>
    <col min="19" max="20" width="8.08203125" customWidth="1"/>
    <col min="21" max="25" width="9.9140625" customWidth="1"/>
    <col min="26" max="26" width="14" customWidth="1"/>
    <col min="27" max="27" width="13.5" bestFit="1" customWidth="1"/>
    <col min="28" max="28" width="8.5" bestFit="1" customWidth="1"/>
    <col min="29" max="29" width="9.9140625" customWidth="1"/>
    <col min="30" max="31" width="11.75" customWidth="1"/>
  </cols>
  <sheetData>
    <row r="4" spans="2:31" ht="90" x14ac:dyDescent="0.55000000000000004">
      <c r="W4" s="3" t="s">
        <v>120</v>
      </c>
      <c r="Z4" s="3" t="s">
        <v>54</v>
      </c>
      <c r="AA4" s="3" t="s">
        <v>118</v>
      </c>
      <c r="AB4" t="s">
        <v>119</v>
      </c>
      <c r="AC4" t="s">
        <v>149</v>
      </c>
      <c r="AD4" t="s">
        <v>119</v>
      </c>
    </row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160</v>
      </c>
      <c r="U5" s="9"/>
      <c r="V5" s="14"/>
      <c r="W5" s="14"/>
      <c r="X5" s="18" t="s">
        <v>161</v>
      </c>
      <c r="Y5" s="9"/>
      <c r="Z5" s="18" t="s">
        <v>129</v>
      </c>
      <c r="AA5" s="19"/>
      <c r="AB5" s="18" t="s">
        <v>159</v>
      </c>
      <c r="AC5" s="9"/>
      <c r="AD5" s="9"/>
      <c r="AE5" s="19"/>
    </row>
    <row r="6" spans="2:31" x14ac:dyDescent="0.55000000000000004">
      <c r="B6" s="61" t="s">
        <v>124</v>
      </c>
      <c r="C6" s="62" t="s">
        <v>0</v>
      </c>
      <c r="D6" s="62" t="s">
        <v>1</v>
      </c>
      <c r="E6" s="62" t="s">
        <v>62</v>
      </c>
      <c r="F6" s="62" t="s">
        <v>2</v>
      </c>
      <c r="G6" s="62" t="s">
        <v>3</v>
      </c>
      <c r="H6" s="62" t="s">
        <v>88</v>
      </c>
      <c r="I6" s="62" t="s">
        <v>89</v>
      </c>
      <c r="J6" s="62" t="s">
        <v>90</v>
      </c>
      <c r="K6" s="62" t="s">
        <v>91</v>
      </c>
      <c r="L6" s="62" t="s">
        <v>4</v>
      </c>
      <c r="M6" s="62" t="s">
        <v>5</v>
      </c>
      <c r="N6" s="62" t="s">
        <v>6</v>
      </c>
      <c r="O6" s="62" t="s">
        <v>7</v>
      </c>
      <c r="P6" s="62" t="s">
        <v>8</v>
      </c>
      <c r="Q6" s="62" t="s">
        <v>9</v>
      </c>
      <c r="R6" s="62" t="s">
        <v>10</v>
      </c>
      <c r="S6" s="62" t="s">
        <v>11</v>
      </c>
      <c r="T6" s="62" t="s">
        <v>136</v>
      </c>
      <c r="U6" s="62" t="s">
        <v>12</v>
      </c>
      <c r="V6" s="62" t="s">
        <v>13</v>
      </c>
      <c r="W6" s="62" t="s">
        <v>14</v>
      </c>
      <c r="X6" s="62" t="s">
        <v>15</v>
      </c>
      <c r="Y6" s="62" t="s">
        <v>16</v>
      </c>
      <c r="Z6" s="62" t="s">
        <v>123</v>
      </c>
      <c r="AA6" s="62" t="s">
        <v>17</v>
      </c>
      <c r="AB6" s="62" t="s">
        <v>18</v>
      </c>
      <c r="AC6" s="62" t="s">
        <v>19</v>
      </c>
      <c r="AD6" s="62" t="s">
        <v>20</v>
      </c>
      <c r="AE6" s="63" t="s">
        <v>158</v>
      </c>
    </row>
    <row r="7" spans="2:31" x14ac:dyDescent="0.55000000000000004">
      <c r="B7" s="58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1">
        <v>2</v>
      </c>
      <c r="U7" s="31">
        <v>0</v>
      </c>
      <c r="V7" s="32">
        <v>25</v>
      </c>
      <c r="W7" s="32"/>
      <c r="X7" s="30">
        <v>10</v>
      </c>
      <c r="Y7" s="33">
        <v>5</v>
      </c>
      <c r="Z7" s="34">
        <v>2.4</v>
      </c>
      <c r="AA7" s="37">
        <v>1.06</v>
      </c>
      <c r="AB7" s="35">
        <v>9</v>
      </c>
      <c r="AC7" s="35">
        <v>35</v>
      </c>
      <c r="AD7" s="27"/>
      <c r="AE7" s="60"/>
    </row>
    <row r="8" spans="2:31" x14ac:dyDescent="0.55000000000000004">
      <c r="B8" s="58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1">
        <v>2</v>
      </c>
      <c r="U8" s="31">
        <v>0</v>
      </c>
      <c r="V8" s="32">
        <v>25</v>
      </c>
      <c r="W8" s="32"/>
      <c r="X8" s="30">
        <v>10</v>
      </c>
      <c r="Y8" s="33">
        <v>5</v>
      </c>
      <c r="Z8" s="34">
        <v>2.4</v>
      </c>
      <c r="AA8" s="37">
        <v>1.07</v>
      </c>
      <c r="AB8" s="35">
        <v>9</v>
      </c>
      <c r="AC8" s="35">
        <v>38</v>
      </c>
      <c r="AD8" s="27"/>
      <c r="AE8" s="60"/>
    </row>
    <row r="9" spans="2:31" x14ac:dyDescent="0.55000000000000004">
      <c r="B9" s="58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1">
        <v>2</v>
      </c>
      <c r="U9" s="31">
        <v>0</v>
      </c>
      <c r="V9" s="32">
        <v>25</v>
      </c>
      <c r="W9" s="32"/>
      <c r="X9" s="30">
        <v>10</v>
      </c>
      <c r="Y9" s="33">
        <v>5</v>
      </c>
      <c r="Z9" s="34">
        <v>2.4</v>
      </c>
      <c r="AA9" s="37">
        <v>1.07</v>
      </c>
      <c r="AB9" s="35">
        <v>9</v>
      </c>
      <c r="AC9" s="35">
        <v>40</v>
      </c>
      <c r="AD9" s="27"/>
      <c r="AE9" s="60"/>
    </row>
    <row r="10" spans="2:31" x14ac:dyDescent="0.55000000000000004">
      <c r="B10" s="58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1">
        <v>2</v>
      </c>
      <c r="U10" s="31">
        <v>0</v>
      </c>
      <c r="V10" s="32">
        <v>25</v>
      </c>
      <c r="W10" s="32"/>
      <c r="X10" s="30">
        <v>10</v>
      </c>
      <c r="Y10" s="33">
        <v>5</v>
      </c>
      <c r="Z10" s="34">
        <v>2.4</v>
      </c>
      <c r="AA10" s="37">
        <v>1.08</v>
      </c>
      <c r="AB10" s="35">
        <v>9</v>
      </c>
      <c r="AC10" s="35">
        <v>41</v>
      </c>
      <c r="AD10" s="27"/>
      <c r="AE10" s="60"/>
    </row>
    <row r="11" spans="2:31" x14ac:dyDescent="0.55000000000000004">
      <c r="B11" s="58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1">
        <v>2</v>
      </c>
      <c r="U11" s="31">
        <v>0</v>
      </c>
      <c r="V11" s="32">
        <v>25</v>
      </c>
      <c r="W11" s="32"/>
      <c r="X11" s="30">
        <v>10</v>
      </c>
      <c r="Y11" s="33">
        <v>5</v>
      </c>
      <c r="Z11" s="34">
        <v>2.4</v>
      </c>
      <c r="AA11" s="37">
        <v>1.0900000000000001</v>
      </c>
      <c r="AB11" s="35">
        <v>9</v>
      </c>
      <c r="AC11" s="35">
        <v>44</v>
      </c>
      <c r="AD11" s="27"/>
      <c r="AE11" s="60"/>
    </row>
    <row r="12" spans="2:31" x14ac:dyDescent="0.55000000000000004">
      <c r="B12" s="58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1">
        <v>2</v>
      </c>
      <c r="U12" s="31">
        <v>0</v>
      </c>
      <c r="V12" s="32">
        <v>25</v>
      </c>
      <c r="W12" s="32"/>
      <c r="X12" s="30">
        <v>10</v>
      </c>
      <c r="Y12" s="33">
        <v>5</v>
      </c>
      <c r="Z12" s="34">
        <v>2.7</v>
      </c>
      <c r="AA12" s="37">
        <v>1.07</v>
      </c>
      <c r="AB12" s="35">
        <v>9.1</v>
      </c>
      <c r="AC12" s="35">
        <v>38</v>
      </c>
      <c r="AD12" s="27"/>
      <c r="AE12" s="60"/>
    </row>
    <row r="13" spans="2:31" x14ac:dyDescent="0.55000000000000004">
      <c r="B13" s="58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1">
        <v>2</v>
      </c>
      <c r="U13" s="31">
        <v>0</v>
      </c>
      <c r="V13" s="32">
        <v>25</v>
      </c>
      <c r="W13" s="32"/>
      <c r="X13" s="30">
        <v>10</v>
      </c>
      <c r="Y13" s="33">
        <v>5</v>
      </c>
      <c r="Z13" s="34">
        <v>2.7</v>
      </c>
      <c r="AA13" s="37">
        <v>1.05</v>
      </c>
      <c r="AB13" s="35">
        <v>9.1</v>
      </c>
      <c r="AC13" s="35">
        <v>37</v>
      </c>
      <c r="AD13" s="27"/>
      <c r="AE13" s="60"/>
    </row>
    <row r="14" spans="2:31" x14ac:dyDescent="0.55000000000000004">
      <c r="B14" s="58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1">
        <v>2</v>
      </c>
      <c r="U14" s="31">
        <v>0</v>
      </c>
      <c r="V14" s="32">
        <v>25</v>
      </c>
      <c r="W14" s="32"/>
      <c r="X14" s="30">
        <v>10</v>
      </c>
      <c r="Y14" s="33">
        <v>5</v>
      </c>
      <c r="Z14" s="34">
        <v>2.7</v>
      </c>
      <c r="AA14" s="37">
        <v>1.02</v>
      </c>
      <c r="AB14" s="35">
        <v>9.1</v>
      </c>
      <c r="AC14" s="35">
        <v>39</v>
      </c>
      <c r="AD14" s="27"/>
      <c r="AE14" s="60"/>
    </row>
    <row r="15" spans="2:31" x14ac:dyDescent="0.55000000000000004">
      <c r="B15" s="58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1">
        <v>2</v>
      </c>
      <c r="U15" s="31">
        <v>0</v>
      </c>
      <c r="V15" s="32">
        <v>25</v>
      </c>
      <c r="W15" s="32"/>
      <c r="X15" s="30">
        <v>10</v>
      </c>
      <c r="Y15" s="33">
        <v>5</v>
      </c>
      <c r="Z15" s="34">
        <v>3.1</v>
      </c>
      <c r="AA15" s="37">
        <v>1.07</v>
      </c>
      <c r="AB15" s="35">
        <v>10.3</v>
      </c>
      <c r="AC15" s="35">
        <v>36</v>
      </c>
      <c r="AD15" s="27"/>
      <c r="AE15" s="60"/>
    </row>
    <row r="16" spans="2:31" x14ac:dyDescent="0.55000000000000004">
      <c r="B16" s="58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1">
        <v>2</v>
      </c>
      <c r="U16" s="31">
        <v>0</v>
      </c>
      <c r="V16" s="32">
        <v>25</v>
      </c>
      <c r="W16" s="32"/>
      <c r="X16" s="30">
        <v>10</v>
      </c>
      <c r="Y16" s="33">
        <v>5</v>
      </c>
      <c r="Z16" s="34">
        <v>3.6</v>
      </c>
      <c r="AA16" s="37">
        <v>1.07</v>
      </c>
      <c r="AB16" s="35">
        <v>11.5</v>
      </c>
      <c r="AC16" s="35">
        <v>34</v>
      </c>
      <c r="AD16" s="27"/>
      <c r="AE16" s="60"/>
    </row>
    <row r="17" spans="2:31" x14ac:dyDescent="0.55000000000000004">
      <c r="B17" s="58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1">
        <v>2</v>
      </c>
      <c r="U17" s="31">
        <v>0</v>
      </c>
      <c r="V17" s="32">
        <v>25</v>
      </c>
      <c r="W17" s="32"/>
      <c r="X17" s="30">
        <v>10</v>
      </c>
      <c r="Y17" s="33">
        <v>5</v>
      </c>
      <c r="Z17" s="34">
        <v>4</v>
      </c>
      <c r="AA17" s="37">
        <v>1.07</v>
      </c>
      <c r="AB17" s="35">
        <v>12.7</v>
      </c>
      <c r="AC17" s="35">
        <v>32</v>
      </c>
      <c r="AD17" s="27"/>
      <c r="AE17" s="60"/>
    </row>
    <row r="18" spans="2:31" x14ac:dyDescent="0.55000000000000004">
      <c r="B18" s="58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1">
        <v>2</v>
      </c>
      <c r="U18" s="31">
        <v>0</v>
      </c>
      <c r="V18" s="32">
        <v>25</v>
      </c>
      <c r="W18" s="32"/>
      <c r="X18" s="30">
        <v>10</v>
      </c>
      <c r="Y18" s="33">
        <v>5</v>
      </c>
      <c r="Z18" s="34">
        <v>2</v>
      </c>
      <c r="AA18" s="37">
        <v>1.07</v>
      </c>
      <c r="AB18" s="35">
        <v>9.1</v>
      </c>
      <c r="AC18" s="35">
        <v>38</v>
      </c>
      <c r="AD18" s="27"/>
      <c r="AE18" s="60"/>
    </row>
    <row r="19" spans="2:31" x14ac:dyDescent="0.55000000000000004">
      <c r="B19" s="58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1">
        <v>2</v>
      </c>
      <c r="U19" s="31">
        <v>0</v>
      </c>
      <c r="V19" s="32">
        <v>25</v>
      </c>
      <c r="W19" s="32"/>
      <c r="X19" s="30">
        <v>10</v>
      </c>
      <c r="Y19" s="33">
        <v>5</v>
      </c>
      <c r="Z19" s="35">
        <v>2.1</v>
      </c>
      <c r="AA19" s="38">
        <v>1.07</v>
      </c>
      <c r="AB19" s="35">
        <v>10.4</v>
      </c>
      <c r="AC19" s="35">
        <v>36</v>
      </c>
      <c r="AD19" s="27"/>
      <c r="AE19" s="60"/>
    </row>
    <row r="20" spans="2:31" x14ac:dyDescent="0.55000000000000004">
      <c r="B20" s="58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1">
        <v>2</v>
      </c>
      <c r="U20" s="31">
        <v>0</v>
      </c>
      <c r="V20" s="32">
        <v>25</v>
      </c>
      <c r="W20" s="32"/>
      <c r="X20" s="30">
        <v>10</v>
      </c>
      <c r="Y20" s="33">
        <v>5</v>
      </c>
      <c r="Z20" s="35">
        <v>2.2999999999999998</v>
      </c>
      <c r="AA20" s="38">
        <v>1.07</v>
      </c>
      <c r="AB20" s="35">
        <v>12.8</v>
      </c>
      <c r="AC20" s="35">
        <v>32</v>
      </c>
      <c r="AD20" s="27"/>
      <c r="AE20" s="60"/>
    </row>
    <row r="21" spans="2:31" x14ac:dyDescent="0.55000000000000004">
      <c r="B21" s="58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1">
        <v>2</v>
      </c>
      <c r="U21" s="31">
        <v>1</v>
      </c>
      <c r="V21" s="32">
        <v>100</v>
      </c>
      <c r="W21" s="37">
        <v>0.01</v>
      </c>
      <c r="X21" s="30">
        <v>10</v>
      </c>
      <c r="Y21" s="33">
        <v>5</v>
      </c>
      <c r="Z21" s="35">
        <v>2.6</v>
      </c>
      <c r="AA21" s="38">
        <v>1.07</v>
      </c>
      <c r="AB21" s="35">
        <v>11.5</v>
      </c>
      <c r="AC21" s="35">
        <v>34</v>
      </c>
      <c r="AD21" s="27"/>
      <c r="AE21" s="60"/>
    </row>
    <row r="22" spans="2:31" x14ac:dyDescent="0.55000000000000004">
      <c r="B22" s="58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1">
        <v>2</v>
      </c>
      <c r="U22" s="31">
        <v>1</v>
      </c>
      <c r="V22" s="32">
        <v>100</v>
      </c>
      <c r="W22" s="37">
        <v>0.03</v>
      </c>
      <c r="X22" s="30">
        <v>10</v>
      </c>
      <c r="Y22" s="33">
        <v>5</v>
      </c>
      <c r="Z22" s="35">
        <v>5</v>
      </c>
      <c r="AA22" s="38">
        <v>1.07</v>
      </c>
      <c r="AB22" s="35">
        <v>11.5</v>
      </c>
      <c r="AC22" s="35">
        <v>34</v>
      </c>
      <c r="AD22" s="27"/>
      <c r="AE22" s="60"/>
    </row>
    <row r="23" spans="2:31" x14ac:dyDescent="0.55000000000000004">
      <c r="B23" s="58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1">
        <v>2</v>
      </c>
      <c r="U23" s="31">
        <v>1</v>
      </c>
      <c r="V23" s="32">
        <v>80</v>
      </c>
      <c r="W23" s="37">
        <v>0.01</v>
      </c>
      <c r="X23" s="30">
        <v>10</v>
      </c>
      <c r="Y23" s="33">
        <v>5</v>
      </c>
      <c r="Z23" s="35">
        <v>2.2999999999999998</v>
      </c>
      <c r="AA23" s="38">
        <v>1.07</v>
      </c>
      <c r="AB23" s="35">
        <v>11.5</v>
      </c>
      <c r="AC23" s="35">
        <v>34</v>
      </c>
      <c r="AD23" s="27"/>
      <c r="AE23" s="60"/>
    </row>
    <row r="24" spans="2:31" x14ac:dyDescent="0.55000000000000004">
      <c r="B24" s="58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1">
        <v>2</v>
      </c>
      <c r="U24" s="31">
        <v>1</v>
      </c>
      <c r="V24" s="32">
        <v>120</v>
      </c>
      <c r="W24" s="37">
        <v>0.01</v>
      </c>
      <c r="X24" s="30">
        <v>10</v>
      </c>
      <c r="Y24" s="33">
        <v>5</v>
      </c>
      <c r="Z24" s="35">
        <v>2.9</v>
      </c>
      <c r="AA24" s="38">
        <v>1.07</v>
      </c>
      <c r="AB24" s="35">
        <v>11.5</v>
      </c>
      <c r="AC24" s="35">
        <v>34</v>
      </c>
      <c r="AD24" s="27"/>
      <c r="AE24" s="60"/>
    </row>
    <row r="25" spans="2:31" x14ac:dyDescent="0.55000000000000004">
      <c r="B25" s="58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1">
        <v>2</v>
      </c>
      <c r="U25" s="31">
        <v>1</v>
      </c>
      <c r="V25" s="32">
        <v>100</v>
      </c>
      <c r="W25" s="37">
        <v>0.03</v>
      </c>
      <c r="X25" s="30">
        <v>10</v>
      </c>
      <c r="Y25" s="33">
        <v>5</v>
      </c>
      <c r="Z25" s="35">
        <v>5</v>
      </c>
      <c r="AA25" s="38">
        <v>1.07</v>
      </c>
      <c r="AB25" s="35">
        <v>11.5</v>
      </c>
      <c r="AC25" s="35">
        <v>34</v>
      </c>
      <c r="AD25" s="27"/>
      <c r="AE25" s="60"/>
    </row>
    <row r="26" spans="2:31" x14ac:dyDescent="0.55000000000000004">
      <c r="B26" s="58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1">
        <v>2</v>
      </c>
      <c r="U26" s="31">
        <v>1</v>
      </c>
      <c r="V26" s="32">
        <v>100</v>
      </c>
      <c r="W26" s="37">
        <v>0.03</v>
      </c>
      <c r="X26" s="30">
        <v>10</v>
      </c>
      <c r="Y26" s="33">
        <v>5</v>
      </c>
      <c r="Z26" s="35">
        <v>5</v>
      </c>
      <c r="AA26" s="38">
        <v>1.07</v>
      </c>
      <c r="AB26" s="35">
        <v>7.5</v>
      </c>
      <c r="AC26" s="35">
        <v>36</v>
      </c>
      <c r="AD26" s="27"/>
      <c r="AE26" s="60"/>
    </row>
    <row r="27" spans="2:31" x14ac:dyDescent="0.55000000000000004">
      <c r="B27" s="58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1">
        <v>2</v>
      </c>
      <c r="U27" s="31">
        <v>1</v>
      </c>
      <c r="V27" s="31">
        <v>100</v>
      </c>
      <c r="W27" s="38">
        <v>0.05</v>
      </c>
      <c r="X27" s="30">
        <v>10</v>
      </c>
      <c r="Y27" s="33">
        <v>5</v>
      </c>
      <c r="Z27" s="35">
        <v>5</v>
      </c>
      <c r="AA27" s="38">
        <v>1.04</v>
      </c>
      <c r="AB27" s="35">
        <v>11.7</v>
      </c>
      <c r="AC27" s="35">
        <v>31</v>
      </c>
      <c r="AD27" s="27"/>
      <c r="AE27" s="60"/>
    </row>
    <row r="28" spans="2:31" x14ac:dyDescent="0.55000000000000004">
      <c r="B28" s="58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1">
        <v>2</v>
      </c>
      <c r="U28" s="31">
        <v>1</v>
      </c>
      <c r="V28" s="31">
        <v>100</v>
      </c>
      <c r="W28" s="38">
        <v>0.03</v>
      </c>
      <c r="X28" s="30">
        <v>10</v>
      </c>
      <c r="Y28" s="33">
        <v>5</v>
      </c>
      <c r="Z28" s="35">
        <v>5</v>
      </c>
      <c r="AA28" s="38">
        <v>1.0900000000000001</v>
      </c>
      <c r="AB28" s="35">
        <v>11.4</v>
      </c>
      <c r="AC28" s="35">
        <v>34</v>
      </c>
      <c r="AD28" s="27"/>
      <c r="AE28" s="60"/>
    </row>
    <row r="29" spans="2:31" x14ac:dyDescent="0.55000000000000004">
      <c r="B29" s="58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1">
        <v>2</v>
      </c>
      <c r="U29" s="31">
        <v>1</v>
      </c>
      <c r="V29" s="31">
        <v>100</v>
      </c>
      <c r="W29" s="38">
        <v>0.03</v>
      </c>
      <c r="X29" s="30">
        <v>10</v>
      </c>
      <c r="Y29" s="33">
        <v>5</v>
      </c>
      <c r="Z29" s="35">
        <v>5</v>
      </c>
      <c r="AA29" s="38">
        <v>1.0900000000000001</v>
      </c>
      <c r="AB29" s="35">
        <v>7.4</v>
      </c>
      <c r="AC29" s="35">
        <v>36</v>
      </c>
      <c r="AD29" s="27"/>
      <c r="AE29" s="60"/>
    </row>
    <row r="30" spans="2:31" x14ac:dyDescent="0.55000000000000004">
      <c r="B30" s="58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1">
        <v>2</v>
      </c>
      <c r="U30" s="31">
        <v>1</v>
      </c>
      <c r="V30" s="31">
        <v>100</v>
      </c>
      <c r="W30" s="38">
        <v>0.03</v>
      </c>
      <c r="X30" s="30">
        <v>10</v>
      </c>
      <c r="Y30" s="33">
        <v>5</v>
      </c>
      <c r="Z30" s="35">
        <v>5</v>
      </c>
      <c r="AA30" s="38">
        <v>1.0900000000000001</v>
      </c>
      <c r="AB30" s="35">
        <v>7.4</v>
      </c>
      <c r="AC30" s="35">
        <v>33</v>
      </c>
      <c r="AD30" s="27"/>
      <c r="AE30" s="60"/>
    </row>
    <row r="31" spans="2:31" x14ac:dyDescent="0.55000000000000004">
      <c r="B31" s="58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1">
        <v>2</v>
      </c>
      <c r="U31" s="31">
        <v>1</v>
      </c>
      <c r="V31" s="31">
        <v>100</v>
      </c>
      <c r="W31" s="38">
        <v>0.03</v>
      </c>
      <c r="X31" s="30">
        <v>10</v>
      </c>
      <c r="Y31" s="33">
        <v>5</v>
      </c>
      <c r="Z31" s="35">
        <v>5</v>
      </c>
      <c r="AA31" s="38">
        <v>1.0900000000000001</v>
      </c>
      <c r="AB31" s="35">
        <v>7.4</v>
      </c>
      <c r="AC31" s="35">
        <v>31</v>
      </c>
      <c r="AD31" s="27"/>
      <c r="AE31" s="60"/>
    </row>
    <row r="32" spans="2:31" x14ac:dyDescent="0.55000000000000004">
      <c r="B32" s="58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1">
        <v>2</v>
      </c>
      <c r="U32" s="31">
        <v>1</v>
      </c>
      <c r="V32" s="36">
        <v>100</v>
      </c>
      <c r="W32" s="39">
        <v>0.03</v>
      </c>
      <c r="X32" s="30">
        <v>10</v>
      </c>
      <c r="Y32" s="33">
        <v>5</v>
      </c>
      <c r="Z32" s="35">
        <v>5</v>
      </c>
      <c r="AA32" s="38">
        <v>1.0900000000000001</v>
      </c>
      <c r="AB32" s="35">
        <v>7.4</v>
      </c>
      <c r="AC32" s="35">
        <v>41</v>
      </c>
      <c r="AD32" s="27"/>
      <c r="AE32" s="60"/>
    </row>
    <row r="33" spans="2:31" x14ac:dyDescent="0.55000000000000004">
      <c r="B33" s="58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1">
        <v>2</v>
      </c>
      <c r="U33" s="31">
        <v>1</v>
      </c>
      <c r="V33" s="36">
        <v>100</v>
      </c>
      <c r="W33" s="39">
        <v>0.03</v>
      </c>
      <c r="X33" s="30">
        <v>10</v>
      </c>
      <c r="Y33" s="33">
        <v>5</v>
      </c>
      <c r="Z33" s="35">
        <v>5</v>
      </c>
      <c r="AA33" s="38">
        <v>1.0900000000000001</v>
      </c>
      <c r="AB33" s="35">
        <v>7.4</v>
      </c>
      <c r="AC33" s="35">
        <v>36</v>
      </c>
      <c r="AD33" s="29">
        <v>9.8000000000000007</v>
      </c>
      <c r="AE33" s="60" t="s">
        <v>147</v>
      </c>
    </row>
    <row r="34" spans="2:31" x14ac:dyDescent="0.55000000000000004">
      <c r="B34" s="58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1">
        <v>2</v>
      </c>
      <c r="U34" s="31">
        <v>1</v>
      </c>
      <c r="V34" s="31">
        <v>100</v>
      </c>
      <c r="W34" s="38">
        <v>0.03</v>
      </c>
      <c r="X34" s="30">
        <v>10</v>
      </c>
      <c r="Y34" s="33">
        <v>5</v>
      </c>
      <c r="Z34" s="35">
        <v>5</v>
      </c>
      <c r="AA34" s="38">
        <v>1.34</v>
      </c>
      <c r="AB34" s="35">
        <v>8.6999999999999993</v>
      </c>
      <c r="AC34" s="35">
        <v>34</v>
      </c>
      <c r="AD34" s="29">
        <v>29.9</v>
      </c>
      <c r="AE34" s="60" t="s">
        <v>139</v>
      </c>
    </row>
    <row r="35" spans="2:31" x14ac:dyDescent="0.55000000000000004">
      <c r="B35" s="58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1">
        <v>2</v>
      </c>
      <c r="U35" s="31">
        <v>1</v>
      </c>
      <c r="V35" s="36">
        <v>100</v>
      </c>
      <c r="W35" s="39">
        <v>0.03</v>
      </c>
      <c r="X35" s="30">
        <v>10</v>
      </c>
      <c r="Y35" s="33">
        <v>5</v>
      </c>
      <c r="Z35" s="35">
        <v>5</v>
      </c>
      <c r="AA35" s="38">
        <v>1.55</v>
      </c>
      <c r="AB35" s="35">
        <v>9.9</v>
      </c>
      <c r="AC35" s="35">
        <v>32</v>
      </c>
      <c r="AD35" s="29">
        <v>45.6</v>
      </c>
      <c r="AE35" s="60" t="s">
        <v>146</v>
      </c>
    </row>
    <row r="36" spans="2:31" x14ac:dyDescent="0.55000000000000004">
      <c r="B36" s="58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1">
        <v>2</v>
      </c>
      <c r="U36" s="31">
        <v>1</v>
      </c>
      <c r="V36" s="36">
        <v>100</v>
      </c>
      <c r="W36" s="39">
        <v>0.03</v>
      </c>
      <c r="X36" s="30">
        <v>10</v>
      </c>
      <c r="Y36" s="33">
        <v>5</v>
      </c>
      <c r="Z36" s="35">
        <v>5</v>
      </c>
      <c r="AA36" s="38">
        <v>1.17</v>
      </c>
      <c r="AB36" s="35">
        <v>7.7</v>
      </c>
      <c r="AC36" s="35">
        <v>36</v>
      </c>
      <c r="AD36" s="29">
        <v>10.1</v>
      </c>
      <c r="AE36" s="60" t="s">
        <v>147</v>
      </c>
    </row>
    <row r="37" spans="2:31" x14ac:dyDescent="0.55000000000000004">
      <c r="B37" s="59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0">
        <v>2</v>
      </c>
      <c r="U37" s="30">
        <v>1</v>
      </c>
      <c r="V37" s="30">
        <v>100</v>
      </c>
      <c r="W37" s="30">
        <v>0.03</v>
      </c>
      <c r="X37" s="30">
        <v>10</v>
      </c>
      <c r="Y37" s="30">
        <v>5</v>
      </c>
      <c r="Z37" s="35">
        <v>5</v>
      </c>
      <c r="AA37" s="38">
        <v>1.43</v>
      </c>
      <c r="AB37" s="35">
        <v>9</v>
      </c>
      <c r="AC37" s="35">
        <v>34</v>
      </c>
      <c r="AD37" s="29">
        <v>67.7</v>
      </c>
      <c r="AE37" s="18" t="s">
        <v>146</v>
      </c>
    </row>
    <row r="38" spans="2:31" x14ac:dyDescent="0.55000000000000004">
      <c r="B38" s="59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0">
        <v>2</v>
      </c>
      <c r="U38" s="30">
        <v>1</v>
      </c>
      <c r="V38" s="30">
        <v>100</v>
      </c>
      <c r="W38" s="30">
        <v>0.03</v>
      </c>
      <c r="X38" s="30">
        <v>10</v>
      </c>
      <c r="Y38" s="30">
        <v>5</v>
      </c>
      <c r="Z38" s="35">
        <v>5</v>
      </c>
      <c r="AA38" s="38">
        <v>1.66</v>
      </c>
      <c r="AB38" s="35">
        <v>10.4</v>
      </c>
      <c r="AC38" s="35">
        <v>32</v>
      </c>
      <c r="AD38" s="29">
        <v>112.8</v>
      </c>
      <c r="AE38" s="18" t="s">
        <v>146</v>
      </c>
    </row>
    <row r="39" spans="2:31" x14ac:dyDescent="0.55000000000000004">
      <c r="B39" s="64" t="s">
        <v>154</v>
      </c>
      <c r="C39" s="20" t="s">
        <v>157</v>
      </c>
      <c r="D39" s="65">
        <v>45392</v>
      </c>
      <c r="E39" s="20" t="s">
        <v>63</v>
      </c>
      <c r="F39" s="20" t="s">
        <v>156</v>
      </c>
      <c r="G39" s="66">
        <v>38.4</v>
      </c>
      <c r="H39" s="66">
        <v>0</v>
      </c>
      <c r="I39" s="66">
        <v>40</v>
      </c>
      <c r="J39" s="66">
        <v>0</v>
      </c>
      <c r="K39" s="66">
        <v>2</v>
      </c>
      <c r="L39" s="66">
        <v>1.5</v>
      </c>
      <c r="M39" s="66">
        <v>0</v>
      </c>
      <c r="N39" s="66">
        <v>0</v>
      </c>
      <c r="O39" s="66">
        <v>5</v>
      </c>
      <c r="P39" s="66">
        <v>5</v>
      </c>
      <c r="Q39" s="66">
        <v>8</v>
      </c>
      <c r="R39" s="66">
        <v>0</v>
      </c>
      <c r="S39" s="66">
        <v>0.1</v>
      </c>
      <c r="T39" s="67">
        <v>2</v>
      </c>
      <c r="U39" s="67">
        <v>1</v>
      </c>
      <c r="V39" s="67">
        <v>100</v>
      </c>
      <c r="W39" s="67">
        <v>0.03</v>
      </c>
      <c r="X39" s="67">
        <v>10</v>
      </c>
      <c r="Y39" s="67">
        <v>5</v>
      </c>
      <c r="Z39" s="66">
        <v>5</v>
      </c>
      <c r="AA39" s="68">
        <v>1.61</v>
      </c>
      <c r="AB39" s="66">
        <v>10.199999999999999</v>
      </c>
      <c r="AC39" s="66">
        <v>32</v>
      </c>
      <c r="AD39" s="69">
        <v>12.6</v>
      </c>
      <c r="AE39" s="70" t="s">
        <v>147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tabSelected="1" workbookViewId="0"/>
  </sheetViews>
  <sheetFormatPr defaultRowHeight="18" x14ac:dyDescent="0.55000000000000004"/>
  <cols>
    <col min="1" max="1" width="12.5" bestFit="1" customWidth="1"/>
    <col min="2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85"/>
      <c r="B1" s="85" t="s">
        <v>168</v>
      </c>
      <c r="C1" s="85" t="s">
        <v>169</v>
      </c>
      <c r="D1" s="85" t="s">
        <v>170</v>
      </c>
      <c r="E1" s="85" t="s">
        <v>171</v>
      </c>
      <c r="F1" s="85" t="s">
        <v>172</v>
      </c>
      <c r="G1" s="85" t="s">
        <v>173</v>
      </c>
      <c r="H1" s="85" t="s">
        <v>174</v>
      </c>
      <c r="I1" s="85" t="s">
        <v>175</v>
      </c>
      <c r="J1" s="85" t="s">
        <v>176</v>
      </c>
      <c r="K1" s="85" t="s">
        <v>177</v>
      </c>
      <c r="L1" s="85" t="s">
        <v>178</v>
      </c>
      <c r="M1" s="85" t="s">
        <v>179</v>
      </c>
      <c r="N1" s="85" t="s">
        <v>180</v>
      </c>
      <c r="O1" s="85" t="s">
        <v>181</v>
      </c>
      <c r="P1" s="85" t="s">
        <v>182</v>
      </c>
      <c r="Q1" s="85" t="s">
        <v>183</v>
      </c>
      <c r="R1" s="85" t="s">
        <v>184</v>
      </c>
      <c r="S1" s="85" t="s">
        <v>185</v>
      </c>
      <c r="T1" s="85" t="s">
        <v>186</v>
      </c>
      <c r="U1" s="85" t="s">
        <v>187</v>
      </c>
      <c r="V1" s="85" t="s">
        <v>188</v>
      </c>
      <c r="W1" s="85" t="s">
        <v>189</v>
      </c>
      <c r="X1" s="85" t="s">
        <v>190</v>
      </c>
      <c r="Y1" s="85" t="s">
        <v>191</v>
      </c>
    </row>
    <row r="2" spans="1:25" x14ac:dyDescent="0.55000000000000004">
      <c r="A2" s="83" t="s">
        <v>168</v>
      </c>
      <c r="B2" s="86">
        <v>1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x14ac:dyDescent="0.55000000000000004">
      <c r="A3" s="83" t="s">
        <v>169</v>
      </c>
      <c r="B3" s="86">
        <v>0.54532269214902873</v>
      </c>
      <c r="C3" s="86">
        <v>1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x14ac:dyDescent="0.55000000000000004">
      <c r="A4" s="83" t="s">
        <v>170</v>
      </c>
      <c r="B4" s="86">
        <v>-0.5693038369307919</v>
      </c>
      <c r="C4" s="86">
        <v>-0.99796012768573961</v>
      </c>
      <c r="D4" s="86">
        <v>1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x14ac:dyDescent="0.55000000000000004">
      <c r="A5" s="83" t="s">
        <v>171</v>
      </c>
      <c r="B5" s="86">
        <v>0.37186951414850039</v>
      </c>
      <c r="C5" s="86">
        <v>0.78685883447847571</v>
      </c>
      <c r="D5" s="86">
        <v>-0.78525374292679184</v>
      </c>
      <c r="E5" s="86">
        <v>1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x14ac:dyDescent="0.55000000000000004">
      <c r="A6" s="83" t="s">
        <v>172</v>
      </c>
      <c r="B6" s="86">
        <v>-0.52142976010762865</v>
      </c>
      <c r="C6" s="86">
        <v>-0.80214333130506021</v>
      </c>
      <c r="D6" s="86">
        <v>0.80050706133146232</v>
      </c>
      <c r="E6" s="86">
        <v>-0.81378476241257014</v>
      </c>
      <c r="F6" s="86">
        <v>1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x14ac:dyDescent="0.55000000000000004">
      <c r="A7" s="83" t="s">
        <v>173</v>
      </c>
      <c r="B7" s="86">
        <v>-0.40937219968250366</v>
      </c>
      <c r="C7" s="86">
        <v>-0.24062558079337174</v>
      </c>
      <c r="D7" s="86">
        <v>0.24013473533300858</v>
      </c>
      <c r="E7" s="86">
        <v>-0.17615657920993991</v>
      </c>
      <c r="F7" s="86">
        <v>0.21844348946250985</v>
      </c>
      <c r="G7" s="86">
        <v>1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x14ac:dyDescent="0.55000000000000004">
      <c r="A8" s="83" t="s">
        <v>174</v>
      </c>
      <c r="B8" s="86">
        <v>0.2064701282579329</v>
      </c>
      <c r="C8" s="86">
        <v>0.13363062095621231</v>
      </c>
      <c r="D8" s="86">
        <v>-0.13335803155218626</v>
      </c>
      <c r="E8" s="86">
        <v>9.7827974015615812E-2</v>
      </c>
      <c r="F8" s="86">
        <v>-0.1213118698538683</v>
      </c>
      <c r="G8" s="86">
        <v>-0.59150144445301611</v>
      </c>
      <c r="H8" s="86">
        <v>1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x14ac:dyDescent="0.55000000000000004">
      <c r="A9" s="83" t="s">
        <v>175</v>
      </c>
      <c r="B9" s="86">
        <v>0.2064701282579329</v>
      </c>
      <c r="C9" s="86">
        <v>0.13363062095621234</v>
      </c>
      <c r="D9" s="86">
        <v>-0.13335803155218626</v>
      </c>
      <c r="E9" s="86">
        <v>9.7827974015615812E-2</v>
      </c>
      <c r="F9" s="86">
        <v>-0.1213118698538683</v>
      </c>
      <c r="G9" s="86">
        <v>-0.59150144445301611</v>
      </c>
      <c r="H9" s="86">
        <v>-3.1250000000000097E-2</v>
      </c>
      <c r="I9" s="86">
        <v>1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x14ac:dyDescent="0.55000000000000004">
      <c r="A10" s="83" t="s">
        <v>176</v>
      </c>
      <c r="B10" s="86">
        <v>4.7941143432472522E-2</v>
      </c>
      <c r="C10" s="86">
        <v>0.1689159811730441</v>
      </c>
      <c r="D10" s="86">
        <v>-0.16857141413961296</v>
      </c>
      <c r="E10" s="86">
        <v>0.15141990995385896</v>
      </c>
      <c r="F10" s="86">
        <v>-0.12657001882882701</v>
      </c>
      <c r="G10" s="86">
        <v>-4.0645506075046016E-2</v>
      </c>
      <c r="H10" s="86">
        <v>2.2572347453581727E-2</v>
      </c>
      <c r="I10" s="86">
        <v>2.2572347453581727E-2</v>
      </c>
      <c r="J10" s="86">
        <v>1</v>
      </c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x14ac:dyDescent="0.55000000000000004">
      <c r="A11" s="83" t="s">
        <v>177</v>
      </c>
      <c r="B11" s="86">
        <v>-0.42354601289696908</v>
      </c>
      <c r="C11" s="86">
        <v>-0.46770717334674256</v>
      </c>
      <c r="D11" s="86">
        <v>0.46675311043265155</v>
      </c>
      <c r="E11" s="86">
        <v>-0.41926274578121053</v>
      </c>
      <c r="F11" s="86">
        <v>0.35045651291117474</v>
      </c>
      <c r="G11" s="86">
        <v>0.11254231022778623</v>
      </c>
      <c r="H11" s="86">
        <v>-6.2500000000000042E-2</v>
      </c>
      <c r="I11" s="86">
        <v>-6.2500000000000042E-2</v>
      </c>
      <c r="J11" s="86">
        <v>-0.7674598134217786</v>
      </c>
      <c r="K11" s="86">
        <v>1</v>
      </c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x14ac:dyDescent="0.55000000000000004">
      <c r="A12" s="83" t="s">
        <v>178</v>
      </c>
      <c r="B12" s="86">
        <v>-0.56094629067505208</v>
      </c>
      <c r="C12" s="86">
        <v>-0.48279450151921821</v>
      </c>
      <c r="D12" s="86">
        <v>0.481809662382092</v>
      </c>
      <c r="E12" s="86">
        <v>-0.3534430028951282</v>
      </c>
      <c r="F12" s="86">
        <v>0.43828804592365272</v>
      </c>
      <c r="G12" s="86">
        <v>0.27591017991328259</v>
      </c>
      <c r="H12" s="86">
        <v>-0.15322580645161285</v>
      </c>
      <c r="I12" s="86">
        <v>-0.15322580645161291</v>
      </c>
      <c r="J12" s="86">
        <v>-8.1551706929069462E-2</v>
      </c>
      <c r="K12" s="86">
        <v>0.22580645161290325</v>
      </c>
      <c r="L12" s="86">
        <v>1</v>
      </c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x14ac:dyDescent="0.55000000000000004">
      <c r="A13" s="83" t="s">
        <v>179</v>
      </c>
      <c r="B13" s="86">
        <v>5.4122225092713113E-3</v>
      </c>
      <c r="C13" s="86">
        <v>0.22252462162536571</v>
      </c>
      <c r="D13" s="86">
        <v>-0.22207069981047078</v>
      </c>
      <c r="E13" s="86">
        <v>0.1629052738543682</v>
      </c>
      <c r="F13" s="86">
        <v>-0.20201116888279116</v>
      </c>
      <c r="G13" s="86">
        <v>9.3703953559000658E-2</v>
      </c>
      <c r="H13" s="86">
        <v>-5.2038180890226576E-2</v>
      </c>
      <c r="I13" s="86">
        <v>-5.2038180890226576E-2</v>
      </c>
      <c r="J13" s="86">
        <v>3.7587964797009037E-2</v>
      </c>
      <c r="K13" s="86">
        <v>-0.10407636178045325</v>
      </c>
      <c r="L13" s="86">
        <v>-0.6983188145269128</v>
      </c>
      <c r="M13" s="86">
        <v>1</v>
      </c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x14ac:dyDescent="0.55000000000000004">
      <c r="A14" s="83" t="s">
        <v>180</v>
      </c>
      <c r="B14" s="86">
        <v>6.8298341815840067E-15</v>
      </c>
      <c r="C14" s="86">
        <v>1.0443996526137254E-16</v>
      </c>
      <c r="D14" s="86">
        <v>-1.0422692106773353E-16</v>
      </c>
      <c r="E14" s="86">
        <v>1.5603704304785335E-17</v>
      </c>
      <c r="F14" s="86">
        <v>-1.6554503680555037E-16</v>
      </c>
      <c r="G14" s="86">
        <v>2.9587283593366958E-16</v>
      </c>
      <c r="H14" s="86">
        <v>-6.9781887052612257E-17</v>
      </c>
      <c r="I14" s="86">
        <v>-6.9781887052612257E-17</v>
      </c>
      <c r="J14" s="86">
        <v>-2.3690120647793115E-16</v>
      </c>
      <c r="K14" s="86">
        <v>0</v>
      </c>
      <c r="L14" s="86">
        <v>-2.9713577712725213E-16</v>
      </c>
      <c r="M14" s="86">
        <v>1.3072760860698715E-16</v>
      </c>
      <c r="N14" s="86">
        <v>1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x14ac:dyDescent="0.55000000000000004">
      <c r="A15" s="83" t="s">
        <v>181</v>
      </c>
      <c r="B15" s="86" t="e">
        <v>#DIV/0!</v>
      </c>
      <c r="C15" s="86" t="e">
        <v>#DIV/0!</v>
      </c>
      <c r="D15" s="86" t="e">
        <v>#DIV/0!</v>
      </c>
      <c r="E15" s="86" t="e">
        <v>#DIV/0!</v>
      </c>
      <c r="F15" s="86" t="e">
        <v>#DIV/0!</v>
      </c>
      <c r="G15" s="86" t="e">
        <v>#DIV/0!</v>
      </c>
      <c r="H15" s="86" t="e">
        <v>#DIV/0!</v>
      </c>
      <c r="I15" s="86" t="e">
        <v>#DIV/0!</v>
      </c>
      <c r="J15" s="86" t="e">
        <v>#DIV/0!</v>
      </c>
      <c r="K15" s="86" t="e">
        <v>#DIV/0!</v>
      </c>
      <c r="L15" s="86" t="e">
        <v>#DIV/0!</v>
      </c>
      <c r="M15" s="86" t="e">
        <v>#DIV/0!</v>
      </c>
      <c r="N15" s="86" t="e">
        <v>#DIV/0!</v>
      </c>
      <c r="O15" s="86">
        <v>1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spans="1:25" x14ac:dyDescent="0.55000000000000004">
      <c r="A16" s="83" t="s">
        <v>182</v>
      </c>
      <c r="B16" s="86">
        <v>-0.63644724213007908</v>
      </c>
      <c r="C16" s="86">
        <v>-0.64888568452304984</v>
      </c>
      <c r="D16" s="86">
        <v>0.64756204058007127</v>
      </c>
      <c r="E16" s="86">
        <v>-0.47503462477680736</v>
      </c>
      <c r="F16" s="86">
        <v>0.58906809792264891</v>
      </c>
      <c r="G16" s="86">
        <v>0.37082892492880132</v>
      </c>
      <c r="H16" s="86">
        <v>-0.20593861776197844</v>
      </c>
      <c r="I16" s="86">
        <v>-0.20593861776197844</v>
      </c>
      <c r="J16" s="86">
        <v>-0.10960716207035329</v>
      </c>
      <c r="K16" s="86">
        <v>0.30348848933344197</v>
      </c>
      <c r="L16" s="86">
        <v>0.74403629643037428</v>
      </c>
      <c r="M16" s="86">
        <v>-0.34293347338819458</v>
      </c>
      <c r="N16" s="86">
        <v>-2.3598342282655199E-16</v>
      </c>
      <c r="O16" s="86" t="e">
        <v>#DIV/0!</v>
      </c>
      <c r="P16" s="86">
        <v>1</v>
      </c>
      <c r="Q16" s="86"/>
      <c r="R16" s="86"/>
      <c r="S16" s="86"/>
      <c r="T16" s="86"/>
      <c r="U16" s="86"/>
      <c r="V16" s="86"/>
      <c r="W16" s="86"/>
      <c r="X16" s="86"/>
      <c r="Y16" s="86"/>
    </row>
    <row r="17" spans="1:25" x14ac:dyDescent="0.55000000000000004">
      <c r="A17" s="83" t="s">
        <v>183</v>
      </c>
      <c r="B17" s="86">
        <v>-0.63090569434588195</v>
      </c>
      <c r="C17" s="86">
        <v>-0.64323583518874972</v>
      </c>
      <c r="D17" s="86">
        <v>0.64192371621700783</v>
      </c>
      <c r="E17" s="86">
        <v>-0.47089849706960152</v>
      </c>
      <c r="F17" s="86">
        <v>0.58393908046967202</v>
      </c>
      <c r="G17" s="86">
        <v>0.3676001165198311</v>
      </c>
      <c r="H17" s="86">
        <v>-0.20414550968420586</v>
      </c>
      <c r="I17" s="86">
        <v>-0.20414550968420586</v>
      </c>
      <c r="J17" s="86">
        <v>-0.10865281222657011</v>
      </c>
      <c r="K17" s="86">
        <v>0.3008460142714614</v>
      </c>
      <c r="L17" s="86">
        <v>0.73755797047197014</v>
      </c>
      <c r="M17" s="86">
        <v>-0.339947550747975</v>
      </c>
      <c r="N17" s="86">
        <v>-2.1497449050234554E-16</v>
      </c>
      <c r="O17" s="86" t="e">
        <v>#DIV/0!</v>
      </c>
      <c r="P17" s="86">
        <v>0.99129299741224342</v>
      </c>
      <c r="Q17" s="86">
        <v>1</v>
      </c>
      <c r="R17" s="86"/>
      <c r="S17" s="86"/>
      <c r="T17" s="86"/>
      <c r="U17" s="86"/>
      <c r="V17" s="86"/>
      <c r="W17" s="86"/>
      <c r="X17" s="86"/>
      <c r="Y17" s="86"/>
    </row>
    <row r="18" spans="1:25" x14ac:dyDescent="0.55000000000000004">
      <c r="A18" s="83" t="s">
        <v>184</v>
      </c>
      <c r="B18" s="86">
        <v>-0.26911365410861021</v>
      </c>
      <c r="C18" s="86">
        <v>-0.30860669992418377</v>
      </c>
      <c r="D18" s="86">
        <v>0.30752176228926043</v>
      </c>
      <c r="E18" s="86">
        <v>6.976819652324362E-2</v>
      </c>
      <c r="F18" s="86">
        <v>0.26379467179224692</v>
      </c>
      <c r="G18" s="86" t="e">
        <v>#DIV/0!</v>
      </c>
      <c r="H18" s="86" t="e">
        <v>#DIV/0!</v>
      </c>
      <c r="I18" s="86" t="e">
        <v>#DIV/0!</v>
      </c>
      <c r="J18" s="86">
        <v>-3.9904344223381058E-2</v>
      </c>
      <c r="K18" s="86">
        <v>0.11526067913468739</v>
      </c>
      <c r="L18" s="86" t="e">
        <v>#DIV/0!</v>
      </c>
      <c r="M18" s="86" t="e">
        <v>#DIV/0!</v>
      </c>
      <c r="N18" s="86">
        <v>1.6764008022404885E-15</v>
      </c>
      <c r="O18" s="86" t="e">
        <v>#DIV/0!</v>
      </c>
      <c r="P18" s="86" t="e">
        <v>#DIV/0!</v>
      </c>
      <c r="Q18" s="86">
        <v>0</v>
      </c>
      <c r="R18" s="86">
        <v>1</v>
      </c>
      <c r="S18" s="86"/>
      <c r="T18" s="86"/>
      <c r="U18" s="86"/>
      <c r="V18" s="86"/>
      <c r="W18" s="86"/>
      <c r="X18" s="86"/>
      <c r="Y18" s="86"/>
    </row>
    <row r="19" spans="1:25" x14ac:dyDescent="0.55000000000000004">
      <c r="A19" s="83" t="s">
        <v>185</v>
      </c>
      <c r="B19" s="86" t="e">
        <v>#DIV/0!</v>
      </c>
      <c r="C19" s="86" t="e">
        <v>#DIV/0!</v>
      </c>
      <c r="D19" s="86" t="e">
        <v>#DIV/0!</v>
      </c>
      <c r="E19" s="86" t="e">
        <v>#DIV/0!</v>
      </c>
      <c r="F19" s="86" t="e">
        <v>#DIV/0!</v>
      </c>
      <c r="G19" s="86" t="e">
        <v>#DIV/0!</v>
      </c>
      <c r="H19" s="86" t="e">
        <v>#DIV/0!</v>
      </c>
      <c r="I19" s="86" t="e">
        <v>#DIV/0!</v>
      </c>
      <c r="J19" s="86" t="e">
        <v>#DIV/0!</v>
      </c>
      <c r="K19" s="86" t="e">
        <v>#DIV/0!</v>
      </c>
      <c r="L19" s="86" t="e">
        <v>#DIV/0!</v>
      </c>
      <c r="M19" s="86" t="e">
        <v>#DIV/0!</v>
      </c>
      <c r="N19" s="86" t="e">
        <v>#DIV/0!</v>
      </c>
      <c r="O19" s="86" t="e">
        <v>#DIV/0!</v>
      </c>
      <c r="P19" s="86" t="e">
        <v>#DIV/0!</v>
      </c>
      <c r="Q19" s="86" t="e">
        <v>#DIV/0!</v>
      </c>
      <c r="R19" s="86" t="e">
        <v>#DIV/0!</v>
      </c>
      <c r="S19" s="86">
        <v>1</v>
      </c>
      <c r="T19" s="86"/>
      <c r="U19" s="86"/>
      <c r="V19" s="86"/>
      <c r="W19" s="86"/>
      <c r="X19" s="86"/>
      <c r="Y19" s="86"/>
    </row>
    <row r="20" spans="1:25" x14ac:dyDescent="0.55000000000000004">
      <c r="A20" s="83" t="s">
        <v>186</v>
      </c>
      <c r="B20" s="86" t="e">
        <v>#DIV/0!</v>
      </c>
      <c r="C20" s="86" t="e">
        <v>#DIV/0!</v>
      </c>
      <c r="D20" s="86" t="e">
        <v>#DIV/0!</v>
      </c>
      <c r="E20" s="86" t="e">
        <v>#DIV/0!</v>
      </c>
      <c r="F20" s="86" t="e">
        <v>#DIV/0!</v>
      </c>
      <c r="G20" s="86" t="e">
        <v>#DIV/0!</v>
      </c>
      <c r="H20" s="86" t="e">
        <v>#DIV/0!</v>
      </c>
      <c r="I20" s="86" t="e">
        <v>#DIV/0!</v>
      </c>
      <c r="J20" s="86" t="e">
        <v>#DIV/0!</v>
      </c>
      <c r="K20" s="86" t="e">
        <v>#DIV/0!</v>
      </c>
      <c r="L20" s="86" t="e">
        <v>#DIV/0!</v>
      </c>
      <c r="M20" s="86" t="e">
        <v>#DIV/0!</v>
      </c>
      <c r="N20" s="86" t="e">
        <v>#DIV/0!</v>
      </c>
      <c r="O20" s="86" t="e">
        <v>#DIV/0!</v>
      </c>
      <c r="P20" s="86" t="e">
        <v>#DIV/0!</v>
      </c>
      <c r="Q20" s="86" t="e">
        <v>#DIV/0!</v>
      </c>
      <c r="R20" s="86" t="e">
        <v>#DIV/0!</v>
      </c>
      <c r="S20" s="86" t="e">
        <v>#DIV/0!</v>
      </c>
      <c r="T20" s="86">
        <v>1</v>
      </c>
      <c r="U20" s="86"/>
      <c r="V20" s="86"/>
      <c r="W20" s="86"/>
      <c r="X20" s="86"/>
      <c r="Y20" s="86"/>
    </row>
    <row r="21" spans="1:25" x14ac:dyDescent="0.55000000000000004">
      <c r="A21" s="83" t="s">
        <v>187</v>
      </c>
      <c r="B21" s="86">
        <v>-0.65684655212468779</v>
      </c>
      <c r="C21" s="86">
        <v>-0.74501977471698688</v>
      </c>
      <c r="D21" s="86">
        <v>0.74350002950496497</v>
      </c>
      <c r="E21" s="86">
        <v>-0.54541223142273476</v>
      </c>
      <c r="F21" s="86">
        <v>0.67634005815658671</v>
      </c>
      <c r="G21" s="86">
        <v>0.30504180067972075</v>
      </c>
      <c r="H21" s="86">
        <v>-0.15636742794798861</v>
      </c>
      <c r="I21" s="86">
        <v>-0.15636742794798861</v>
      </c>
      <c r="J21" s="86">
        <v>-0.12584574623964012</v>
      </c>
      <c r="K21" s="86">
        <v>0.34845109292030901</v>
      </c>
      <c r="L21" s="86">
        <v>0.76338890244138069</v>
      </c>
      <c r="M21" s="86">
        <v>-0.38484971956554048</v>
      </c>
      <c r="N21" s="86">
        <v>2.2613484572857596E-16</v>
      </c>
      <c r="O21" s="86" t="e">
        <v>#DIV/0!</v>
      </c>
      <c r="P21" s="86">
        <v>0.78920382806196909</v>
      </c>
      <c r="Q21" s="86">
        <v>0.79023941466963321</v>
      </c>
      <c r="R21" s="86">
        <v>0.86221131987965471</v>
      </c>
      <c r="S21" s="86" t="e">
        <v>#DIV/0!</v>
      </c>
      <c r="T21" s="86" t="e">
        <v>#DIV/0!</v>
      </c>
      <c r="U21" s="86">
        <v>1</v>
      </c>
      <c r="V21" s="86"/>
      <c r="W21" s="86"/>
      <c r="X21" s="86"/>
      <c r="Y21" s="86"/>
    </row>
    <row r="22" spans="1:25" x14ac:dyDescent="0.55000000000000004">
      <c r="A22" s="83" t="s">
        <v>188</v>
      </c>
      <c r="B22" s="86">
        <v>-0.6139086961176804</v>
      </c>
      <c r="C22" s="86">
        <v>-0.5947704002421923</v>
      </c>
      <c r="D22" s="86">
        <v>0.59355714456939646</v>
      </c>
      <c r="E22" s="86">
        <v>-0.55235314072510733</v>
      </c>
      <c r="F22" s="86">
        <v>0.46221314622956378</v>
      </c>
      <c r="G22" s="86">
        <v>0.17095594914778819</v>
      </c>
      <c r="H22" s="86">
        <v>-9.7651533876473781E-2</v>
      </c>
      <c r="I22" s="86">
        <v>-0.12945252681650973</v>
      </c>
      <c r="J22" s="86">
        <v>-0.16682497990664674</v>
      </c>
      <c r="K22" s="86">
        <v>0.75679938754267162</v>
      </c>
      <c r="L22" s="86">
        <v>0.28988744818847967</v>
      </c>
      <c r="M22" s="86">
        <v>-0.12730765766412053</v>
      </c>
      <c r="N22" s="86">
        <v>-5.1107312306118231E-16</v>
      </c>
      <c r="O22" s="86" t="e">
        <v>#DIV/0!</v>
      </c>
      <c r="P22" s="86">
        <v>0.38961465936441286</v>
      </c>
      <c r="Q22" s="86">
        <v>0.38622228351709892</v>
      </c>
      <c r="R22" s="86">
        <v>0.13174403224453668</v>
      </c>
      <c r="S22" s="86" t="e">
        <v>#DIV/0!</v>
      </c>
      <c r="T22" s="86" t="e">
        <v>#DIV/0!</v>
      </c>
      <c r="U22" s="86">
        <v>0.44233475653467785</v>
      </c>
      <c r="V22" s="86">
        <v>1</v>
      </c>
      <c r="W22" s="86"/>
      <c r="X22" s="86"/>
      <c r="Y22" s="86"/>
    </row>
    <row r="23" spans="1:25" x14ac:dyDescent="0.55000000000000004">
      <c r="A23" s="83" t="s">
        <v>189</v>
      </c>
      <c r="B23" s="86">
        <v>-0.21401478203302254</v>
      </c>
      <c r="C23" s="86">
        <v>0.6198960282048539</v>
      </c>
      <c r="D23" s="86">
        <v>-0.6186315194591987</v>
      </c>
      <c r="E23" s="86">
        <v>0.48946860211463999</v>
      </c>
      <c r="F23" s="86">
        <v>-0.48615421148870491</v>
      </c>
      <c r="G23" s="86">
        <v>0.12338455418429231</v>
      </c>
      <c r="H23" s="86">
        <v>-6.5234209302127172E-2</v>
      </c>
      <c r="I23" s="86">
        <v>-6.5234209302127172E-2</v>
      </c>
      <c r="J23" s="86">
        <v>8.9003793955071492E-2</v>
      </c>
      <c r="K23" s="86">
        <v>-4.5466267089361322E-2</v>
      </c>
      <c r="L23" s="86">
        <v>2.8057724431021706E-3</v>
      </c>
      <c r="M23" s="86">
        <v>0.29692043293801551</v>
      </c>
      <c r="N23" s="86">
        <v>-1.4953176328571059E-15</v>
      </c>
      <c r="O23" s="86" t="e">
        <v>#DIV/0!</v>
      </c>
      <c r="P23" s="86">
        <v>-0.12444351312777445</v>
      </c>
      <c r="Q23" s="86">
        <v>-0.12335998313694138</v>
      </c>
      <c r="R23" s="86">
        <v>-0.2483609982908293</v>
      </c>
      <c r="S23" s="86" t="e">
        <v>#DIV/0!</v>
      </c>
      <c r="T23" s="86" t="e">
        <v>#DIV/0!</v>
      </c>
      <c r="U23" s="86">
        <v>-0.22700623618415558</v>
      </c>
      <c r="V23" s="86">
        <v>-1.911066179871496E-2</v>
      </c>
      <c r="W23" s="86">
        <v>1</v>
      </c>
      <c r="X23" s="86"/>
      <c r="Y23" s="86"/>
    </row>
    <row r="24" spans="1:25" x14ac:dyDescent="0.55000000000000004">
      <c r="A24" s="83" t="s">
        <v>190</v>
      </c>
      <c r="B24" s="86">
        <v>0.88528380522770744</v>
      </c>
      <c r="C24" s="86">
        <v>0.23877755083096783</v>
      </c>
      <c r="D24" s="86">
        <v>-0.26368965366492136</v>
      </c>
      <c r="E24" s="86">
        <v>0.12156889234959198</v>
      </c>
      <c r="F24" s="86">
        <v>-0.28454014655997628</v>
      </c>
      <c r="G24" s="86">
        <v>-0.49782758967774171</v>
      </c>
      <c r="H24" s="86">
        <v>9.1766396712619255E-2</v>
      </c>
      <c r="I24" s="86">
        <v>0.20604153224154134</v>
      </c>
      <c r="J24" s="86">
        <v>2.501292668571123E-3</v>
      </c>
      <c r="K24" s="86">
        <v>-0.24240180263710734</v>
      </c>
      <c r="L24" s="86">
        <v>-0.44950454092705999</v>
      </c>
      <c r="M24" s="86">
        <v>-9.4570075977804618E-2</v>
      </c>
      <c r="N24" s="86">
        <v>-9.7431870026720007E-16</v>
      </c>
      <c r="O24" s="86" t="e">
        <v>#DIV/0!</v>
      </c>
      <c r="P24" s="86">
        <v>-0.48523636547251753</v>
      </c>
      <c r="Q24" s="86">
        <v>-0.48101141118267471</v>
      </c>
      <c r="R24" s="86">
        <v>-0.14641107432910491</v>
      </c>
      <c r="S24" s="86" t="e">
        <v>#DIV/0!</v>
      </c>
      <c r="T24" s="86" t="e">
        <v>#DIV/0!</v>
      </c>
      <c r="U24" s="86">
        <v>-0.46861278010777019</v>
      </c>
      <c r="V24" s="86">
        <v>-0.36164875740461316</v>
      </c>
      <c r="W24" s="86">
        <v>-0.43432737670120619</v>
      </c>
      <c r="X24" s="86">
        <v>1</v>
      </c>
      <c r="Y24" s="86"/>
    </row>
    <row r="25" spans="1:25" ht="18.5" thickBot="1" x14ac:dyDescent="0.6">
      <c r="A25" s="84" t="s">
        <v>191</v>
      </c>
      <c r="B25" s="87">
        <v>-0.53311575526124477</v>
      </c>
      <c r="C25" s="87" t="e">
        <v>#DIV/0!</v>
      </c>
      <c r="D25" s="87" t="e">
        <v>#DIV/0!</v>
      </c>
      <c r="E25" s="87" t="e">
        <v>#DIV/0!</v>
      </c>
      <c r="F25" s="87" t="e">
        <v>#DIV/0!</v>
      </c>
      <c r="G25" s="87" t="e">
        <v>#DIV/0!</v>
      </c>
      <c r="H25" s="87" t="e">
        <v>#DIV/0!</v>
      </c>
      <c r="I25" s="87" t="e">
        <v>#DIV/0!</v>
      </c>
      <c r="J25" s="87">
        <v>-0.36806088975493934</v>
      </c>
      <c r="K25" s="87">
        <v>0.66445163137920571</v>
      </c>
      <c r="L25" s="87" t="e">
        <v>#DIV/0!</v>
      </c>
      <c r="M25" s="87" t="e">
        <v>#DIV/0!</v>
      </c>
      <c r="N25" s="87">
        <v>-2.0100642720231223E-16</v>
      </c>
      <c r="O25" s="87" t="e">
        <v>#DIV/0!</v>
      </c>
      <c r="P25" s="87" t="e">
        <v>#DIV/0!</v>
      </c>
      <c r="Q25" s="87" t="e">
        <v>#DIV/0!</v>
      </c>
      <c r="R25" s="87" t="e">
        <v>#DIV/0!</v>
      </c>
      <c r="S25" s="87" t="e">
        <v>#DIV/0!</v>
      </c>
      <c r="T25" s="87" t="e">
        <v>#DIV/0!</v>
      </c>
      <c r="U25" s="87" t="e">
        <v>#DIV/0!</v>
      </c>
      <c r="V25" s="87">
        <v>0.63089909132674227</v>
      </c>
      <c r="W25" s="87">
        <v>0.59991265498140522</v>
      </c>
      <c r="X25" s="87">
        <v>-0.53311575526124488</v>
      </c>
      <c r="Y25" s="87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G39"/>
  <sheetViews>
    <sheetView showGridLines="0" topLeftCell="A14" zoomScaleNormal="100" workbookViewId="0">
      <pane xSplit="6" topLeftCell="Q1" activePane="topRight" state="frozen"/>
      <selection pane="topRight" activeCell="AB30" sqref="AB30"/>
    </sheetView>
  </sheetViews>
  <sheetFormatPr defaultRowHeight="18" x14ac:dyDescent="0.55000000000000004"/>
  <cols>
    <col min="2" max="2" width="10.58203125" bestFit="1" customWidth="1"/>
    <col min="3" max="3" width="47" bestFit="1" customWidth="1"/>
    <col min="4" max="4" width="14.83203125" bestFit="1" customWidth="1"/>
    <col min="5" max="5" width="14.83203125" customWidth="1"/>
    <col min="6" max="6" width="21.33203125" customWidth="1"/>
    <col min="12" max="14" width="13" bestFit="1" customWidth="1"/>
    <col min="17" max="18" width="11" bestFit="1" customWidth="1"/>
    <col min="20" max="20" width="10.33203125" bestFit="1" customWidth="1"/>
    <col min="23" max="23" width="23.08203125" customWidth="1"/>
    <col min="26" max="26" width="14.33203125" bestFit="1" customWidth="1"/>
    <col min="27" max="27" width="14.33203125" customWidth="1"/>
    <col min="28" max="28" width="15.33203125" bestFit="1" customWidth="1"/>
    <col min="29" max="29" width="15.83203125" customWidth="1"/>
    <col min="30" max="30" width="6.83203125" bestFit="1" customWidth="1"/>
    <col min="31" max="31" width="8.5" bestFit="1" customWidth="1"/>
    <col min="32" max="32" width="10.33203125" bestFit="1" customWidth="1"/>
    <col min="33" max="33" width="11" bestFit="1" customWidth="1"/>
  </cols>
  <sheetData>
    <row r="2" spans="2:33" ht="54" x14ac:dyDescent="0.55000000000000004">
      <c r="W2" s="3" t="s">
        <v>120</v>
      </c>
      <c r="AB2" s="3" t="s">
        <v>54</v>
      </c>
      <c r="AC2" s="3" t="s">
        <v>118</v>
      </c>
      <c r="AD2" t="s">
        <v>119</v>
      </c>
      <c r="AE2" t="s">
        <v>149</v>
      </c>
      <c r="AF2" t="s">
        <v>119</v>
      </c>
    </row>
    <row r="3" spans="2:33" x14ac:dyDescent="0.55000000000000004">
      <c r="G3" s="18" t="s">
        <v>125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8" t="s">
        <v>160</v>
      </c>
      <c r="U3" s="9"/>
      <c r="V3" s="14"/>
      <c r="W3" s="14"/>
      <c r="X3" s="18" t="s">
        <v>161</v>
      </c>
      <c r="Y3" s="9"/>
      <c r="Z3" s="57" t="s">
        <v>167</v>
      </c>
      <c r="AA3" s="19"/>
      <c r="AB3" s="18" t="s">
        <v>129</v>
      </c>
      <c r="AC3" s="19"/>
      <c r="AD3" s="18" t="s">
        <v>159</v>
      </c>
      <c r="AE3" s="9"/>
      <c r="AF3" s="9"/>
      <c r="AG3" s="19"/>
    </row>
    <row r="4" spans="2:33" x14ac:dyDescent="0.55000000000000004">
      <c r="B4" s="1" t="s">
        <v>53</v>
      </c>
      <c r="C4" s="1" t="s">
        <v>0</v>
      </c>
      <c r="D4" s="1" t="s">
        <v>1</v>
      </c>
      <c r="E4" s="1" t="s">
        <v>62</v>
      </c>
      <c r="F4" s="1" t="s">
        <v>2</v>
      </c>
      <c r="G4" s="1" t="s">
        <v>3</v>
      </c>
      <c r="H4" s="1" t="s">
        <v>88</v>
      </c>
      <c r="I4" s="1" t="s">
        <v>89</v>
      </c>
      <c r="J4" s="1" t="s">
        <v>90</v>
      </c>
      <c r="K4" s="1" t="s">
        <v>91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136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65</v>
      </c>
      <c r="AA4" s="1" t="s">
        <v>66</v>
      </c>
      <c r="AB4" s="1" t="s">
        <v>123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144</v>
      </c>
    </row>
    <row r="5" spans="2:33" s="5" customFormat="1" x14ac:dyDescent="0.55000000000000004">
      <c r="B5" s="41" t="s">
        <v>22</v>
      </c>
      <c r="C5" s="41" t="s">
        <v>148</v>
      </c>
      <c r="D5" s="52">
        <v>45310</v>
      </c>
      <c r="E5" s="52" t="s">
        <v>63</v>
      </c>
      <c r="F5" s="41" t="s">
        <v>47</v>
      </c>
      <c r="G5" s="41">
        <f>100-SUM(H5:S5)</f>
        <v>46.9</v>
      </c>
      <c r="H5" s="41">
        <v>40</v>
      </c>
      <c r="I5" s="41">
        <v>0</v>
      </c>
      <c r="J5" s="41">
        <v>2</v>
      </c>
      <c r="K5" s="41">
        <v>0</v>
      </c>
      <c r="L5" s="41">
        <v>2</v>
      </c>
      <c r="M5" s="41">
        <v>0</v>
      </c>
      <c r="N5" s="41">
        <v>0</v>
      </c>
      <c r="O5" s="41">
        <v>5</v>
      </c>
      <c r="P5" s="41">
        <v>0</v>
      </c>
      <c r="Q5" s="41">
        <v>4</v>
      </c>
      <c r="R5" s="41">
        <v>0</v>
      </c>
      <c r="S5" s="41">
        <v>0.1</v>
      </c>
      <c r="T5" s="41">
        <v>2</v>
      </c>
      <c r="U5" s="41">
        <v>0</v>
      </c>
      <c r="V5" s="41">
        <v>25</v>
      </c>
      <c r="W5" s="41">
        <v>12</v>
      </c>
      <c r="X5" s="41">
        <v>10</v>
      </c>
      <c r="Y5" s="41">
        <v>5</v>
      </c>
      <c r="Z5" s="53">
        <v>57</v>
      </c>
      <c r="AA5" s="53">
        <v>0</v>
      </c>
      <c r="AB5" s="50">
        <f>ROUND(IF(IF(U5=0,(O5*Q5+0.2*O5*R5+P5*Q5+0.2*P5*R5)/((I5+H5)*T5)*(V5*W5^(1/2)/2)/Y5/X5*2.5-(Z5-50)*0.015+1,(O5*Q5+0.5*O5*R5+P5*Q5+0.5*P5*R5)/((I5+H5)*T5/2)*(V5*W5/0.01)/Y5/X5/3*2.5-(Z5-50)*0.015)+1&gt;=5,5,IF(U5=0,(O5*Q5+0.2*O5*R5+P5*Q5+0.2*P5*R5)/((I5+H5)*T5)*(V5*W5^(1/2)/2)/Y5/X5*2.5-(Z5-50)*0.015+1,(O5*Q5+0.5*O5*R5+P5*Q5+0.5*P5*R5)/((I5+H5)*T5/2)*(V5*W5/0.01)/Y5/X5/3*2.5-(Z5-50)*0.015)+1),1)</f>
        <v>2.4</v>
      </c>
      <c r="AC5" s="49">
        <f>ROUND((O5/4+P5/3.5)^(1/2)-N5/20-J5/100-M5/30-L5/50,2)</f>
        <v>1.06</v>
      </c>
      <c r="AD5" s="50">
        <f>ROUND((H5*0.2+J5*0.1+O5+1.1*P5+1.2*(Q5+AA5*0.1)+1.23*R5)/2,1)</f>
        <v>9</v>
      </c>
      <c r="AE5" s="53">
        <f>ROUND(G5-0.05*H5-0.01*J5-5*L5-6*M5-4.5*N5+0.04*(SUM(O5:R5)),0)</f>
        <v>35</v>
      </c>
      <c r="AF5" s="50">
        <f>ROUND(AD5+(Q5+R5)*0.3+IF(O5&gt;6,O5^2/(K5+1),0)+IF(P5&gt;6,P5^2,0),1)</f>
        <v>10.199999999999999</v>
      </c>
      <c r="AG5" s="41"/>
    </row>
    <row r="6" spans="2:33" s="4" customFormat="1" x14ac:dyDescent="0.55000000000000004">
      <c r="B6" s="41" t="s">
        <v>23</v>
      </c>
      <c r="C6" s="11" t="s">
        <v>55</v>
      </c>
      <c r="D6" s="54">
        <v>45310</v>
      </c>
      <c r="E6" s="54" t="s">
        <v>63</v>
      </c>
      <c r="F6" s="11" t="s">
        <v>47</v>
      </c>
      <c r="G6" s="41">
        <f>100-SUM(H6:S6)</f>
        <v>47.4</v>
      </c>
      <c r="H6" s="11">
        <v>40</v>
      </c>
      <c r="I6" s="11">
        <v>0</v>
      </c>
      <c r="J6" s="11">
        <v>2</v>
      </c>
      <c r="K6" s="11">
        <v>0</v>
      </c>
      <c r="L6" s="11">
        <v>1.5</v>
      </c>
      <c r="M6" s="11">
        <v>0</v>
      </c>
      <c r="N6" s="11">
        <v>0</v>
      </c>
      <c r="O6" s="11">
        <v>5</v>
      </c>
      <c r="P6" s="11">
        <v>0</v>
      </c>
      <c r="Q6" s="11">
        <v>4</v>
      </c>
      <c r="R6" s="11">
        <v>0</v>
      </c>
      <c r="S6" s="11">
        <v>0.1</v>
      </c>
      <c r="T6" s="11">
        <v>2</v>
      </c>
      <c r="U6" s="11">
        <v>0</v>
      </c>
      <c r="V6" s="11">
        <v>25</v>
      </c>
      <c r="W6" s="11">
        <v>12</v>
      </c>
      <c r="X6" s="11">
        <v>10</v>
      </c>
      <c r="Y6" s="11">
        <v>5</v>
      </c>
      <c r="Z6" s="55">
        <v>57</v>
      </c>
      <c r="AA6" s="55">
        <v>0</v>
      </c>
      <c r="AB6" s="50">
        <f t="shared" ref="AB6:AB39" si="0">ROUND(IF(IF(U6=0,(O6*Q6+0.2*O6*R6+P6*Q6+0.2*P6*R6)/((I6+H6)*T6)*(V6*W6^(1/2)/2)/Y6/X6*2.5-(Z6-50)*0.015+1,(O6*Q6+0.5*O6*R6+P6*Q6+0.5*P6*R6)/((I6+H6)*T6/2)*(V6*W6/0.01)/Y6/X6/3*2.5-(Z6-50)*0.015)+1&gt;=5,5,IF(U6=0,(O6*Q6+0.2*O6*R6+P6*Q6+0.2*P6*R6)/((I6+H6)*T6)*(V6*W6^(1/2)/2)/Y6/X6*2.5-(Z6-50)*0.015+1,(O6*Q6+0.5*O6*R6+P6*Q6+0.5*P6*R6)/((I6+H6)*T6/2)*(V6*W6/0.01)/Y6/X6/3*2.5-(Z6-50)*0.015)+1),1)</f>
        <v>2.4</v>
      </c>
      <c r="AC6" s="49">
        <f t="shared" ref="AC6:AC39" si="1">ROUND((O6/4+P6/3.5)^(1/2)-N6/20-J6/100-M6/30-L6/50,2)</f>
        <v>1.07</v>
      </c>
      <c r="AD6" s="50">
        <f t="shared" ref="AD6:AD39" si="2">ROUND((H6*0.2+J6*0.1+O6+1.1*P6+1.2*(Q6+AA6*0.1)+1.23*R6)/2,1)</f>
        <v>9</v>
      </c>
      <c r="AE6" s="53">
        <f t="shared" ref="AE6:AE39" si="3">ROUND(G6-0.05*H6-0.01*J6-5*L6-6*M6-4.5*N6+0.04*(SUM(O6:R6)),0)</f>
        <v>38</v>
      </c>
      <c r="AF6" s="50">
        <f t="shared" ref="AF6:AF39" si="4">ROUND(AD6+(Q6+R6)*0.3+IF(O6&gt;6,O6^2/(K6+1),0)+IF(P6&gt;6,P6^2,0),1)</f>
        <v>10.199999999999999</v>
      </c>
      <c r="AG6" s="11"/>
    </row>
    <row r="7" spans="2:33" x14ac:dyDescent="0.55000000000000004">
      <c r="B7" s="41" t="s">
        <v>24</v>
      </c>
      <c r="C7" s="1" t="s">
        <v>57</v>
      </c>
      <c r="D7" s="56">
        <v>45310</v>
      </c>
      <c r="E7" s="56" t="s">
        <v>63</v>
      </c>
      <c r="F7" s="1" t="s">
        <v>47</v>
      </c>
      <c r="G7" s="41">
        <f t="shared" ref="G7:G36" si="5">100-SUM(H7:S7)</f>
        <v>47.699999999999996</v>
      </c>
      <c r="H7" s="1">
        <v>40</v>
      </c>
      <c r="I7" s="1">
        <v>0</v>
      </c>
      <c r="J7" s="1">
        <v>2</v>
      </c>
      <c r="K7" s="1">
        <v>0</v>
      </c>
      <c r="L7" s="1">
        <v>1.2</v>
      </c>
      <c r="M7" s="1">
        <v>0</v>
      </c>
      <c r="N7" s="1">
        <v>0</v>
      </c>
      <c r="O7" s="1">
        <v>5</v>
      </c>
      <c r="P7" s="1">
        <v>0</v>
      </c>
      <c r="Q7" s="1">
        <v>4</v>
      </c>
      <c r="R7" s="1">
        <v>0</v>
      </c>
      <c r="S7" s="1">
        <v>0.1</v>
      </c>
      <c r="T7" s="1">
        <v>2</v>
      </c>
      <c r="U7" s="1">
        <v>0</v>
      </c>
      <c r="V7" s="1">
        <v>25</v>
      </c>
      <c r="W7" s="1">
        <v>12</v>
      </c>
      <c r="X7" s="1">
        <v>10</v>
      </c>
      <c r="Y7" s="1">
        <v>5</v>
      </c>
      <c r="Z7" s="6">
        <v>57</v>
      </c>
      <c r="AA7" s="6">
        <v>0</v>
      </c>
      <c r="AB7" s="50">
        <f t="shared" si="0"/>
        <v>2.4</v>
      </c>
      <c r="AC7" s="49">
        <f t="shared" si="1"/>
        <v>1.07</v>
      </c>
      <c r="AD7" s="50">
        <f t="shared" si="2"/>
        <v>9</v>
      </c>
      <c r="AE7" s="53">
        <f t="shared" si="3"/>
        <v>40</v>
      </c>
      <c r="AF7" s="50">
        <f t="shared" si="4"/>
        <v>10.199999999999999</v>
      </c>
      <c r="AG7" s="1"/>
    </row>
    <row r="8" spans="2:33" s="5" customFormat="1" x14ac:dyDescent="0.55000000000000004">
      <c r="B8" s="41" t="s">
        <v>25</v>
      </c>
      <c r="C8" s="41" t="s">
        <v>59</v>
      </c>
      <c r="D8" s="52">
        <v>45310</v>
      </c>
      <c r="E8" s="52" t="s">
        <v>63</v>
      </c>
      <c r="F8" s="41" t="s">
        <v>47</v>
      </c>
      <c r="G8" s="41">
        <f t="shared" si="5"/>
        <v>47.9</v>
      </c>
      <c r="H8" s="41">
        <v>40</v>
      </c>
      <c r="I8" s="41">
        <v>0</v>
      </c>
      <c r="J8" s="41">
        <v>2</v>
      </c>
      <c r="K8" s="41">
        <v>0</v>
      </c>
      <c r="L8" s="41">
        <v>1</v>
      </c>
      <c r="M8" s="41">
        <v>0</v>
      </c>
      <c r="N8" s="41">
        <v>0</v>
      </c>
      <c r="O8" s="41">
        <v>5</v>
      </c>
      <c r="P8" s="41">
        <v>0</v>
      </c>
      <c r="Q8" s="41">
        <v>4</v>
      </c>
      <c r="R8" s="41">
        <v>0</v>
      </c>
      <c r="S8" s="41">
        <v>0.1</v>
      </c>
      <c r="T8" s="41">
        <v>2</v>
      </c>
      <c r="U8" s="41">
        <v>0</v>
      </c>
      <c r="V8" s="41">
        <v>25</v>
      </c>
      <c r="W8" s="41">
        <v>12</v>
      </c>
      <c r="X8" s="41">
        <v>10</v>
      </c>
      <c r="Y8" s="41">
        <v>5</v>
      </c>
      <c r="Z8" s="53">
        <v>57</v>
      </c>
      <c r="AA8" s="53">
        <v>0</v>
      </c>
      <c r="AB8" s="50">
        <f t="shared" si="0"/>
        <v>2.4</v>
      </c>
      <c r="AC8" s="49">
        <f t="shared" si="1"/>
        <v>1.08</v>
      </c>
      <c r="AD8" s="50">
        <f t="shared" si="2"/>
        <v>9</v>
      </c>
      <c r="AE8" s="53">
        <f t="shared" si="3"/>
        <v>41</v>
      </c>
      <c r="AF8" s="50">
        <f t="shared" si="4"/>
        <v>10.199999999999999</v>
      </c>
      <c r="AG8" s="41"/>
    </row>
    <row r="9" spans="2:33" x14ac:dyDescent="0.55000000000000004">
      <c r="B9" s="41" t="s">
        <v>26</v>
      </c>
      <c r="C9" s="1" t="s">
        <v>61</v>
      </c>
      <c r="D9" s="56">
        <v>45310</v>
      </c>
      <c r="E9" s="56" t="s">
        <v>63</v>
      </c>
      <c r="F9" s="1" t="s">
        <v>47</v>
      </c>
      <c r="G9" s="41">
        <f t="shared" si="5"/>
        <v>48.4</v>
      </c>
      <c r="H9" s="1">
        <v>40</v>
      </c>
      <c r="I9" s="1">
        <v>0</v>
      </c>
      <c r="J9" s="1">
        <v>2</v>
      </c>
      <c r="K9" s="1">
        <v>0</v>
      </c>
      <c r="L9" s="1">
        <v>0.5</v>
      </c>
      <c r="M9" s="1">
        <v>0</v>
      </c>
      <c r="N9" s="1">
        <v>0</v>
      </c>
      <c r="O9" s="1">
        <v>5</v>
      </c>
      <c r="P9" s="1">
        <v>0</v>
      </c>
      <c r="Q9" s="1">
        <v>4</v>
      </c>
      <c r="R9" s="1">
        <v>0</v>
      </c>
      <c r="S9" s="1">
        <v>0.1</v>
      </c>
      <c r="T9" s="1">
        <v>2</v>
      </c>
      <c r="U9" s="1">
        <v>0</v>
      </c>
      <c r="V9" s="1">
        <v>25</v>
      </c>
      <c r="W9" s="1">
        <v>12</v>
      </c>
      <c r="X9" s="1">
        <v>10</v>
      </c>
      <c r="Y9" s="1">
        <v>5</v>
      </c>
      <c r="Z9" s="6">
        <v>57</v>
      </c>
      <c r="AA9" s="6">
        <v>0</v>
      </c>
      <c r="AB9" s="50">
        <f t="shared" si="0"/>
        <v>2.4</v>
      </c>
      <c r="AC9" s="49">
        <f t="shared" si="1"/>
        <v>1.0900000000000001</v>
      </c>
      <c r="AD9" s="50">
        <f t="shared" si="2"/>
        <v>9</v>
      </c>
      <c r="AE9" s="53">
        <f t="shared" si="3"/>
        <v>44</v>
      </c>
      <c r="AF9" s="50">
        <f t="shared" si="4"/>
        <v>10.199999999999999</v>
      </c>
      <c r="AG9" s="1"/>
    </row>
    <row r="10" spans="2:33" s="4" customFormat="1" x14ac:dyDescent="0.55000000000000004">
      <c r="B10" s="41" t="s">
        <v>27</v>
      </c>
      <c r="C10" s="11" t="s">
        <v>67</v>
      </c>
      <c r="D10" s="54">
        <v>45321</v>
      </c>
      <c r="E10" s="54" t="s">
        <v>64</v>
      </c>
      <c r="F10" s="11" t="s">
        <v>117</v>
      </c>
      <c r="G10" s="11">
        <f t="shared" si="5"/>
        <v>47.4</v>
      </c>
      <c r="H10" s="11">
        <v>40</v>
      </c>
      <c r="I10" s="11">
        <v>0</v>
      </c>
      <c r="J10" s="11">
        <v>2</v>
      </c>
      <c r="K10" s="11">
        <v>0</v>
      </c>
      <c r="L10" s="11">
        <v>1.5</v>
      </c>
      <c r="M10" s="11">
        <v>0</v>
      </c>
      <c r="N10" s="11">
        <v>0</v>
      </c>
      <c r="O10" s="11">
        <v>5</v>
      </c>
      <c r="P10" s="11">
        <v>0</v>
      </c>
      <c r="Q10" s="11">
        <v>4</v>
      </c>
      <c r="R10" s="11">
        <v>0</v>
      </c>
      <c r="S10" s="11">
        <v>0.1</v>
      </c>
      <c r="T10" s="11">
        <v>2</v>
      </c>
      <c r="U10" s="11">
        <v>0</v>
      </c>
      <c r="V10" s="11">
        <v>25</v>
      </c>
      <c r="W10" s="11">
        <v>30</v>
      </c>
      <c r="X10" s="11">
        <v>10</v>
      </c>
      <c r="Y10" s="11">
        <v>5</v>
      </c>
      <c r="Z10" s="55">
        <v>60</v>
      </c>
      <c r="AA10" s="55">
        <v>1</v>
      </c>
      <c r="AB10" s="50">
        <f t="shared" si="0"/>
        <v>2.7</v>
      </c>
      <c r="AC10" s="49">
        <f t="shared" si="1"/>
        <v>1.07</v>
      </c>
      <c r="AD10" s="50">
        <f t="shared" si="2"/>
        <v>9.1</v>
      </c>
      <c r="AE10" s="53">
        <f t="shared" si="3"/>
        <v>38</v>
      </c>
      <c r="AF10" s="50">
        <f t="shared" si="4"/>
        <v>10.3</v>
      </c>
      <c r="AG10" s="11"/>
    </row>
    <row r="11" spans="2:33" x14ac:dyDescent="0.55000000000000004">
      <c r="B11" s="41" t="s">
        <v>28</v>
      </c>
      <c r="C11" s="1" t="s">
        <v>69</v>
      </c>
      <c r="D11" s="56">
        <v>45321</v>
      </c>
      <c r="E11" s="56" t="s">
        <v>64</v>
      </c>
      <c r="F11" s="1" t="s">
        <v>48</v>
      </c>
      <c r="G11" s="41">
        <f t="shared" si="5"/>
        <v>47.4</v>
      </c>
      <c r="H11" s="1">
        <v>40</v>
      </c>
      <c r="I11" s="1">
        <v>0</v>
      </c>
      <c r="J11" s="1">
        <v>2</v>
      </c>
      <c r="K11" s="1">
        <v>0</v>
      </c>
      <c r="L11" s="1">
        <v>0</v>
      </c>
      <c r="M11" s="1">
        <v>1.5</v>
      </c>
      <c r="N11" s="1">
        <v>0</v>
      </c>
      <c r="O11" s="1">
        <v>5</v>
      </c>
      <c r="P11" s="1">
        <v>0</v>
      </c>
      <c r="Q11" s="1">
        <v>4</v>
      </c>
      <c r="R11" s="1">
        <v>0</v>
      </c>
      <c r="S11" s="1">
        <v>0.1</v>
      </c>
      <c r="T11" s="1">
        <v>2</v>
      </c>
      <c r="U11" s="1">
        <v>0</v>
      </c>
      <c r="V11" s="1">
        <v>25</v>
      </c>
      <c r="W11" s="1">
        <v>30</v>
      </c>
      <c r="X11" s="1">
        <v>10</v>
      </c>
      <c r="Y11" s="1">
        <v>5</v>
      </c>
      <c r="Z11" s="6">
        <v>60</v>
      </c>
      <c r="AA11" s="6">
        <v>1</v>
      </c>
      <c r="AB11" s="50">
        <f t="shared" si="0"/>
        <v>2.7</v>
      </c>
      <c r="AC11" s="49">
        <f t="shared" si="1"/>
        <v>1.05</v>
      </c>
      <c r="AD11" s="50">
        <f t="shared" si="2"/>
        <v>9.1</v>
      </c>
      <c r="AE11" s="53">
        <f t="shared" si="3"/>
        <v>37</v>
      </c>
      <c r="AF11" s="50">
        <f t="shared" si="4"/>
        <v>10.3</v>
      </c>
      <c r="AG11" s="1"/>
    </row>
    <row r="12" spans="2:33" x14ac:dyDescent="0.55000000000000004">
      <c r="B12" s="41" t="s">
        <v>29</v>
      </c>
      <c r="C12" s="1" t="s">
        <v>71</v>
      </c>
      <c r="D12" s="56">
        <v>45321</v>
      </c>
      <c r="E12" s="56" t="s">
        <v>64</v>
      </c>
      <c r="F12" s="1" t="s">
        <v>48</v>
      </c>
      <c r="G12" s="41">
        <f t="shared" si="5"/>
        <v>47.4</v>
      </c>
      <c r="H12" s="1">
        <v>40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1.5</v>
      </c>
      <c r="O12" s="1">
        <v>5</v>
      </c>
      <c r="P12" s="1">
        <v>0</v>
      </c>
      <c r="Q12" s="1">
        <v>4</v>
      </c>
      <c r="R12" s="1">
        <v>0</v>
      </c>
      <c r="S12" s="1">
        <v>0.1</v>
      </c>
      <c r="T12" s="1">
        <v>2</v>
      </c>
      <c r="U12" s="1">
        <v>0</v>
      </c>
      <c r="V12" s="1">
        <v>25</v>
      </c>
      <c r="W12" s="1">
        <v>30</v>
      </c>
      <c r="X12" s="1">
        <v>10</v>
      </c>
      <c r="Y12" s="1">
        <v>5</v>
      </c>
      <c r="Z12" s="6">
        <v>60</v>
      </c>
      <c r="AA12" s="6">
        <v>1</v>
      </c>
      <c r="AB12" s="50">
        <f t="shared" si="0"/>
        <v>2.7</v>
      </c>
      <c r="AC12" s="49">
        <f t="shared" si="1"/>
        <v>1.02</v>
      </c>
      <c r="AD12" s="50">
        <f t="shared" si="2"/>
        <v>9.1</v>
      </c>
      <c r="AE12" s="53">
        <f t="shared" si="3"/>
        <v>39</v>
      </c>
      <c r="AF12" s="50">
        <f t="shared" si="4"/>
        <v>10.3</v>
      </c>
      <c r="AG12" s="1"/>
    </row>
    <row r="13" spans="2:33" x14ac:dyDescent="0.55000000000000004">
      <c r="B13" s="41" t="s">
        <v>30</v>
      </c>
      <c r="C13" s="1" t="s">
        <v>73</v>
      </c>
      <c r="D13" s="56">
        <v>45321</v>
      </c>
      <c r="E13" s="56" t="s">
        <v>64</v>
      </c>
      <c r="F13" s="1" t="s">
        <v>49</v>
      </c>
      <c r="G13" s="41">
        <f t="shared" si="5"/>
        <v>45.4</v>
      </c>
      <c r="H13" s="1">
        <v>40</v>
      </c>
      <c r="I13" s="1">
        <v>0</v>
      </c>
      <c r="J13" s="1">
        <v>2</v>
      </c>
      <c r="K13" s="1">
        <v>0</v>
      </c>
      <c r="L13" s="1">
        <v>1.5</v>
      </c>
      <c r="M13" s="1">
        <v>0</v>
      </c>
      <c r="N13" s="1">
        <v>0</v>
      </c>
      <c r="O13" s="1">
        <v>5</v>
      </c>
      <c r="P13" s="1">
        <v>0</v>
      </c>
      <c r="Q13" s="1">
        <v>6</v>
      </c>
      <c r="R13" s="1">
        <v>0</v>
      </c>
      <c r="S13" s="1">
        <v>0.1</v>
      </c>
      <c r="T13" s="1">
        <v>2</v>
      </c>
      <c r="U13" s="1">
        <v>0</v>
      </c>
      <c r="V13" s="1">
        <v>25</v>
      </c>
      <c r="W13" s="1">
        <v>30</v>
      </c>
      <c r="X13" s="1">
        <v>10</v>
      </c>
      <c r="Y13" s="1">
        <v>5</v>
      </c>
      <c r="Z13" s="6">
        <v>60</v>
      </c>
      <c r="AA13" s="6">
        <v>1</v>
      </c>
      <c r="AB13" s="50">
        <f t="shared" si="0"/>
        <v>3.1</v>
      </c>
      <c r="AC13" s="49">
        <f t="shared" si="1"/>
        <v>1.07</v>
      </c>
      <c r="AD13" s="50">
        <f t="shared" si="2"/>
        <v>10.3</v>
      </c>
      <c r="AE13" s="53">
        <f t="shared" si="3"/>
        <v>36</v>
      </c>
      <c r="AF13" s="50">
        <f t="shared" si="4"/>
        <v>12.1</v>
      </c>
      <c r="AG13" s="1"/>
    </row>
    <row r="14" spans="2:33" s="4" customFormat="1" x14ac:dyDescent="0.55000000000000004">
      <c r="B14" s="41" t="s">
        <v>31</v>
      </c>
      <c r="C14" s="11" t="s">
        <v>75</v>
      </c>
      <c r="D14" s="54">
        <v>45321</v>
      </c>
      <c r="E14" s="54" t="s">
        <v>64</v>
      </c>
      <c r="F14" s="11" t="s">
        <v>49</v>
      </c>
      <c r="G14" s="41">
        <f t="shared" si="5"/>
        <v>43.4</v>
      </c>
      <c r="H14" s="11">
        <v>40</v>
      </c>
      <c r="I14" s="11">
        <v>0</v>
      </c>
      <c r="J14" s="11">
        <v>2</v>
      </c>
      <c r="K14" s="11">
        <v>0</v>
      </c>
      <c r="L14" s="11">
        <v>1.5</v>
      </c>
      <c r="M14" s="11">
        <v>0</v>
      </c>
      <c r="N14" s="11">
        <v>0</v>
      </c>
      <c r="O14" s="11">
        <v>5</v>
      </c>
      <c r="P14" s="11">
        <v>0</v>
      </c>
      <c r="Q14" s="11">
        <v>8</v>
      </c>
      <c r="R14" s="11">
        <v>0</v>
      </c>
      <c r="S14" s="11">
        <v>0.1</v>
      </c>
      <c r="T14" s="11">
        <v>2</v>
      </c>
      <c r="U14" s="11">
        <v>0</v>
      </c>
      <c r="V14" s="11">
        <v>25</v>
      </c>
      <c r="W14" s="11">
        <v>30</v>
      </c>
      <c r="X14" s="11">
        <v>10</v>
      </c>
      <c r="Y14" s="11">
        <v>5</v>
      </c>
      <c r="Z14" s="55">
        <v>60</v>
      </c>
      <c r="AA14" s="55">
        <v>1</v>
      </c>
      <c r="AB14" s="50">
        <f t="shared" si="0"/>
        <v>3.6</v>
      </c>
      <c r="AC14" s="49">
        <f t="shared" si="1"/>
        <v>1.07</v>
      </c>
      <c r="AD14" s="50">
        <f t="shared" si="2"/>
        <v>11.5</v>
      </c>
      <c r="AE14" s="53">
        <f t="shared" si="3"/>
        <v>34</v>
      </c>
      <c r="AF14" s="50">
        <f t="shared" si="4"/>
        <v>13.9</v>
      </c>
      <c r="AG14" s="11"/>
    </row>
    <row r="15" spans="2:33" s="4" customFormat="1" x14ac:dyDescent="0.55000000000000004">
      <c r="B15" s="41" t="s">
        <v>32</v>
      </c>
      <c r="C15" s="41" t="s">
        <v>77</v>
      </c>
      <c r="D15" s="52">
        <v>45321</v>
      </c>
      <c r="E15" s="52" t="s">
        <v>64</v>
      </c>
      <c r="F15" s="41" t="s">
        <v>49</v>
      </c>
      <c r="G15" s="41">
        <f t="shared" si="5"/>
        <v>41.4</v>
      </c>
      <c r="H15" s="41">
        <v>40</v>
      </c>
      <c r="I15" s="41">
        <v>0</v>
      </c>
      <c r="J15" s="41">
        <v>2</v>
      </c>
      <c r="K15" s="41">
        <v>0</v>
      </c>
      <c r="L15" s="41">
        <v>1.5</v>
      </c>
      <c r="M15" s="41">
        <v>0</v>
      </c>
      <c r="N15" s="41">
        <v>0</v>
      </c>
      <c r="O15" s="41">
        <v>5</v>
      </c>
      <c r="P15" s="41">
        <v>0</v>
      </c>
      <c r="Q15" s="41">
        <v>10</v>
      </c>
      <c r="R15" s="41">
        <v>0</v>
      </c>
      <c r="S15" s="41">
        <v>0.1</v>
      </c>
      <c r="T15" s="41">
        <v>2</v>
      </c>
      <c r="U15" s="41">
        <v>0</v>
      </c>
      <c r="V15" s="41">
        <v>25</v>
      </c>
      <c r="W15" s="41">
        <v>30</v>
      </c>
      <c r="X15" s="41">
        <v>10</v>
      </c>
      <c r="Y15" s="41">
        <v>5</v>
      </c>
      <c r="Z15" s="53">
        <v>60</v>
      </c>
      <c r="AA15" s="53">
        <v>1</v>
      </c>
      <c r="AB15" s="50">
        <f t="shared" si="0"/>
        <v>4</v>
      </c>
      <c r="AC15" s="49">
        <f t="shared" si="1"/>
        <v>1.07</v>
      </c>
      <c r="AD15" s="50">
        <f t="shared" si="2"/>
        <v>12.7</v>
      </c>
      <c r="AE15" s="53">
        <f t="shared" si="3"/>
        <v>32</v>
      </c>
      <c r="AF15" s="50">
        <f t="shared" si="4"/>
        <v>15.7</v>
      </c>
      <c r="AG15" s="11"/>
    </row>
    <row r="16" spans="2:33" x14ac:dyDescent="0.55000000000000004">
      <c r="B16" s="41" t="s">
        <v>33</v>
      </c>
      <c r="C16" s="41" t="s">
        <v>79</v>
      </c>
      <c r="D16" s="52">
        <v>45321</v>
      </c>
      <c r="E16" s="52" t="s">
        <v>64</v>
      </c>
      <c r="F16" s="41" t="s">
        <v>50</v>
      </c>
      <c r="G16" s="41">
        <f t="shared" si="5"/>
        <v>47.4</v>
      </c>
      <c r="H16" s="1">
        <v>40</v>
      </c>
      <c r="I16" s="1">
        <v>0</v>
      </c>
      <c r="J16" s="1">
        <v>2</v>
      </c>
      <c r="K16" s="1">
        <v>0</v>
      </c>
      <c r="L16" s="1">
        <v>1.5</v>
      </c>
      <c r="M16" s="1">
        <v>0</v>
      </c>
      <c r="N16" s="1">
        <v>0</v>
      </c>
      <c r="O16" s="1">
        <v>5</v>
      </c>
      <c r="P16" s="1">
        <v>0</v>
      </c>
      <c r="Q16" s="1">
        <v>0</v>
      </c>
      <c r="R16" s="1">
        <v>4</v>
      </c>
      <c r="S16" s="1">
        <v>0.1</v>
      </c>
      <c r="T16" s="1">
        <v>2</v>
      </c>
      <c r="U16" s="1">
        <v>0</v>
      </c>
      <c r="V16" s="1">
        <v>25</v>
      </c>
      <c r="W16" s="1">
        <v>30</v>
      </c>
      <c r="X16" s="1">
        <v>10</v>
      </c>
      <c r="Y16" s="1">
        <v>5</v>
      </c>
      <c r="Z16" s="6">
        <v>60</v>
      </c>
      <c r="AA16" s="6">
        <v>1</v>
      </c>
      <c r="AB16" s="50">
        <f t="shared" si="0"/>
        <v>2</v>
      </c>
      <c r="AC16" s="49">
        <f t="shared" si="1"/>
        <v>1.07</v>
      </c>
      <c r="AD16" s="50">
        <f t="shared" si="2"/>
        <v>9.1</v>
      </c>
      <c r="AE16" s="53">
        <f t="shared" si="3"/>
        <v>38</v>
      </c>
      <c r="AF16" s="50">
        <f t="shared" si="4"/>
        <v>10.3</v>
      </c>
      <c r="AG16" s="1"/>
    </row>
    <row r="17" spans="2:33" x14ac:dyDescent="0.55000000000000004">
      <c r="B17" s="41" t="s">
        <v>34</v>
      </c>
      <c r="C17" s="41" t="s">
        <v>151</v>
      </c>
      <c r="D17" s="52">
        <v>45321</v>
      </c>
      <c r="E17" s="52" t="s">
        <v>64</v>
      </c>
      <c r="F17" s="41" t="s">
        <v>50</v>
      </c>
      <c r="G17" s="41">
        <f t="shared" ref="G17" si="6">100-SUM(H17:S17)</f>
        <v>45.4</v>
      </c>
      <c r="H17" s="1">
        <v>40</v>
      </c>
      <c r="I17" s="1">
        <v>0</v>
      </c>
      <c r="J17" s="1">
        <v>2</v>
      </c>
      <c r="K17" s="1">
        <v>0</v>
      </c>
      <c r="L17" s="1">
        <v>1.5</v>
      </c>
      <c r="M17" s="1">
        <v>0</v>
      </c>
      <c r="N17" s="1">
        <v>0</v>
      </c>
      <c r="O17" s="1">
        <v>5</v>
      </c>
      <c r="P17" s="1">
        <v>0</v>
      </c>
      <c r="Q17" s="1">
        <v>0</v>
      </c>
      <c r="R17" s="1">
        <v>6</v>
      </c>
      <c r="S17" s="1">
        <v>0.1</v>
      </c>
      <c r="T17" s="1">
        <v>2</v>
      </c>
      <c r="U17" s="1">
        <v>0</v>
      </c>
      <c r="V17" s="1">
        <v>25</v>
      </c>
      <c r="W17" s="1">
        <v>30</v>
      </c>
      <c r="X17" s="1">
        <v>10</v>
      </c>
      <c r="Y17" s="1">
        <v>5</v>
      </c>
      <c r="Z17" s="6">
        <v>60</v>
      </c>
      <c r="AA17" s="6">
        <v>1</v>
      </c>
      <c r="AB17" s="50">
        <f t="shared" si="0"/>
        <v>2.1</v>
      </c>
      <c r="AC17" s="49">
        <f t="shared" si="1"/>
        <v>1.07</v>
      </c>
      <c r="AD17" s="50">
        <f t="shared" si="2"/>
        <v>10.4</v>
      </c>
      <c r="AE17" s="53">
        <f t="shared" si="3"/>
        <v>36</v>
      </c>
      <c r="AF17" s="50">
        <f t="shared" si="4"/>
        <v>12.2</v>
      </c>
      <c r="AG17" s="1"/>
    </row>
    <row r="18" spans="2:33" x14ac:dyDescent="0.55000000000000004">
      <c r="B18" s="41" t="s">
        <v>35</v>
      </c>
      <c r="C18" s="41" t="s">
        <v>81</v>
      </c>
      <c r="D18" s="52">
        <v>45321</v>
      </c>
      <c r="E18" s="52" t="s">
        <v>64</v>
      </c>
      <c r="F18" s="41" t="s">
        <v>50</v>
      </c>
      <c r="G18" s="41">
        <f t="shared" si="5"/>
        <v>41.4</v>
      </c>
      <c r="H18" s="1">
        <v>40</v>
      </c>
      <c r="I18" s="1">
        <v>0</v>
      </c>
      <c r="J18" s="1">
        <v>2</v>
      </c>
      <c r="K18" s="1">
        <v>0</v>
      </c>
      <c r="L18" s="1">
        <v>1.5</v>
      </c>
      <c r="M18" s="1">
        <v>0</v>
      </c>
      <c r="N18" s="1">
        <v>0</v>
      </c>
      <c r="O18" s="1">
        <v>5</v>
      </c>
      <c r="P18" s="1">
        <v>0</v>
      </c>
      <c r="Q18" s="1">
        <v>0</v>
      </c>
      <c r="R18" s="1">
        <v>10</v>
      </c>
      <c r="S18" s="1">
        <v>0.1</v>
      </c>
      <c r="T18" s="1">
        <v>2</v>
      </c>
      <c r="U18" s="1">
        <v>0</v>
      </c>
      <c r="V18" s="1">
        <v>25</v>
      </c>
      <c r="W18" s="1">
        <v>30</v>
      </c>
      <c r="X18" s="1">
        <v>10</v>
      </c>
      <c r="Y18" s="1">
        <v>5</v>
      </c>
      <c r="Z18" s="6">
        <v>60</v>
      </c>
      <c r="AA18" s="6">
        <v>1</v>
      </c>
      <c r="AB18" s="50">
        <f t="shared" si="0"/>
        <v>2.2999999999999998</v>
      </c>
      <c r="AC18" s="49">
        <f t="shared" si="1"/>
        <v>1.07</v>
      </c>
      <c r="AD18" s="50">
        <f t="shared" si="2"/>
        <v>12.8</v>
      </c>
      <c r="AE18" s="53">
        <f t="shared" si="3"/>
        <v>32</v>
      </c>
      <c r="AF18" s="50">
        <f t="shared" si="4"/>
        <v>15.8</v>
      </c>
      <c r="AG18" s="1"/>
    </row>
    <row r="19" spans="2:33" x14ac:dyDescent="0.55000000000000004">
      <c r="B19" s="41" t="s">
        <v>36</v>
      </c>
      <c r="C19" s="41" t="s">
        <v>83</v>
      </c>
      <c r="D19" s="52">
        <v>45337</v>
      </c>
      <c r="E19" s="52" t="s">
        <v>63</v>
      </c>
      <c r="F19" s="41" t="s">
        <v>51</v>
      </c>
      <c r="G19" s="41">
        <f t="shared" si="5"/>
        <v>43.4</v>
      </c>
      <c r="H19" s="1">
        <v>40</v>
      </c>
      <c r="I19" s="1">
        <v>0</v>
      </c>
      <c r="J19" s="1">
        <v>2</v>
      </c>
      <c r="K19" s="1">
        <v>0</v>
      </c>
      <c r="L19" s="1">
        <v>1.5</v>
      </c>
      <c r="M19" s="1">
        <v>0</v>
      </c>
      <c r="N19" s="1">
        <v>0</v>
      </c>
      <c r="O19" s="1">
        <v>5</v>
      </c>
      <c r="P19" s="1">
        <v>0</v>
      </c>
      <c r="Q19" s="1">
        <v>8</v>
      </c>
      <c r="R19" s="1">
        <v>0</v>
      </c>
      <c r="S19" s="1">
        <v>0.1</v>
      </c>
      <c r="T19" s="1">
        <v>2</v>
      </c>
      <c r="U19" s="1">
        <v>1</v>
      </c>
      <c r="V19" s="1">
        <v>100</v>
      </c>
      <c r="W19" s="1">
        <v>0.01</v>
      </c>
      <c r="X19" s="1">
        <v>10</v>
      </c>
      <c r="Y19" s="1">
        <v>5</v>
      </c>
      <c r="Z19" s="6">
        <v>55</v>
      </c>
      <c r="AA19" s="6">
        <v>1</v>
      </c>
      <c r="AB19" s="50">
        <f t="shared" si="0"/>
        <v>2.6</v>
      </c>
      <c r="AC19" s="49">
        <f t="shared" si="1"/>
        <v>1.07</v>
      </c>
      <c r="AD19" s="50">
        <f t="shared" si="2"/>
        <v>11.5</v>
      </c>
      <c r="AE19" s="53">
        <f t="shared" si="3"/>
        <v>34</v>
      </c>
      <c r="AF19" s="50">
        <f t="shared" si="4"/>
        <v>13.9</v>
      </c>
      <c r="AG19" s="1"/>
    </row>
    <row r="20" spans="2:33" s="4" customFormat="1" x14ac:dyDescent="0.55000000000000004">
      <c r="B20" s="41" t="s">
        <v>37</v>
      </c>
      <c r="C20" s="11" t="s">
        <v>85</v>
      </c>
      <c r="D20" s="54">
        <v>45337</v>
      </c>
      <c r="E20" s="54" t="s">
        <v>63</v>
      </c>
      <c r="F20" s="11" t="s">
        <v>51</v>
      </c>
      <c r="G20" s="41">
        <f t="shared" si="5"/>
        <v>43.4</v>
      </c>
      <c r="H20" s="11">
        <v>40</v>
      </c>
      <c r="I20" s="11">
        <v>0</v>
      </c>
      <c r="J20" s="11">
        <v>2</v>
      </c>
      <c r="K20" s="11">
        <v>0</v>
      </c>
      <c r="L20" s="11">
        <v>1.5</v>
      </c>
      <c r="M20" s="11">
        <v>0</v>
      </c>
      <c r="N20" s="11">
        <v>0</v>
      </c>
      <c r="O20" s="11">
        <v>5</v>
      </c>
      <c r="P20" s="11">
        <v>0</v>
      </c>
      <c r="Q20" s="11">
        <v>8</v>
      </c>
      <c r="R20" s="11">
        <v>0</v>
      </c>
      <c r="S20" s="11">
        <v>0.1</v>
      </c>
      <c r="T20" s="11">
        <v>2</v>
      </c>
      <c r="U20" s="11">
        <v>1</v>
      </c>
      <c r="V20" s="11">
        <v>100</v>
      </c>
      <c r="W20" s="11">
        <v>0.03</v>
      </c>
      <c r="X20" s="11">
        <v>10</v>
      </c>
      <c r="Y20" s="11">
        <v>5</v>
      </c>
      <c r="Z20" s="55">
        <v>55</v>
      </c>
      <c r="AA20" s="55">
        <v>1</v>
      </c>
      <c r="AB20" s="50">
        <f t="shared" si="0"/>
        <v>5</v>
      </c>
      <c r="AC20" s="49">
        <f t="shared" si="1"/>
        <v>1.07</v>
      </c>
      <c r="AD20" s="50">
        <f t="shared" si="2"/>
        <v>11.5</v>
      </c>
      <c r="AE20" s="53">
        <f t="shared" si="3"/>
        <v>34</v>
      </c>
      <c r="AF20" s="50">
        <f t="shared" si="4"/>
        <v>13.9</v>
      </c>
      <c r="AG20" s="11"/>
    </row>
    <row r="21" spans="2:33" s="4" customFormat="1" x14ac:dyDescent="0.55000000000000004">
      <c r="B21" s="41" t="s">
        <v>38</v>
      </c>
      <c r="C21" s="41" t="s">
        <v>87</v>
      </c>
      <c r="D21" s="52">
        <v>45337</v>
      </c>
      <c r="E21" s="52" t="s">
        <v>63</v>
      </c>
      <c r="F21" s="41" t="s">
        <v>51</v>
      </c>
      <c r="G21" s="41">
        <f t="shared" si="5"/>
        <v>43.4</v>
      </c>
      <c r="H21" s="1">
        <v>40</v>
      </c>
      <c r="I21" s="1">
        <v>0</v>
      </c>
      <c r="J21" s="1">
        <v>2</v>
      </c>
      <c r="K21" s="1">
        <v>0</v>
      </c>
      <c r="L21" s="1">
        <v>1.5</v>
      </c>
      <c r="M21" s="1">
        <v>0</v>
      </c>
      <c r="N21" s="1">
        <v>0</v>
      </c>
      <c r="O21" s="1">
        <v>5</v>
      </c>
      <c r="P21" s="1">
        <v>0</v>
      </c>
      <c r="Q21" s="1">
        <v>8</v>
      </c>
      <c r="R21" s="1">
        <v>0</v>
      </c>
      <c r="S21" s="1">
        <v>0.1</v>
      </c>
      <c r="T21" s="1">
        <v>2</v>
      </c>
      <c r="U21" s="1">
        <v>1</v>
      </c>
      <c r="V21" s="1">
        <v>80</v>
      </c>
      <c r="W21" s="1">
        <v>0.01</v>
      </c>
      <c r="X21" s="1">
        <v>10</v>
      </c>
      <c r="Y21" s="1">
        <v>5</v>
      </c>
      <c r="Z21" s="6">
        <v>55</v>
      </c>
      <c r="AA21" s="6">
        <v>1</v>
      </c>
      <c r="AB21" s="50">
        <f t="shared" si="0"/>
        <v>2.2999999999999998</v>
      </c>
      <c r="AC21" s="49">
        <f t="shared" si="1"/>
        <v>1.07</v>
      </c>
      <c r="AD21" s="50">
        <f t="shared" si="2"/>
        <v>11.5</v>
      </c>
      <c r="AE21" s="53">
        <f t="shared" si="3"/>
        <v>34</v>
      </c>
      <c r="AF21" s="50">
        <f t="shared" si="4"/>
        <v>13.9</v>
      </c>
      <c r="AG21" s="11"/>
    </row>
    <row r="22" spans="2:33" s="4" customFormat="1" x14ac:dyDescent="0.55000000000000004">
      <c r="B22" s="41" t="s">
        <v>39</v>
      </c>
      <c r="C22" s="41" t="s">
        <v>138</v>
      </c>
      <c r="D22" s="52">
        <v>45337</v>
      </c>
      <c r="E22" s="52" t="s">
        <v>63</v>
      </c>
      <c r="F22" s="41" t="s">
        <v>51</v>
      </c>
      <c r="G22" s="41">
        <f t="shared" ref="G22" si="7">100-SUM(H22:S22)</f>
        <v>43.4</v>
      </c>
      <c r="H22" s="1">
        <v>40</v>
      </c>
      <c r="I22" s="1">
        <v>0</v>
      </c>
      <c r="J22" s="1">
        <v>2</v>
      </c>
      <c r="K22" s="1">
        <v>0</v>
      </c>
      <c r="L22" s="1">
        <v>1.5</v>
      </c>
      <c r="M22" s="1">
        <v>0</v>
      </c>
      <c r="N22" s="1">
        <v>0</v>
      </c>
      <c r="O22" s="1">
        <v>5</v>
      </c>
      <c r="P22" s="1">
        <v>0</v>
      </c>
      <c r="Q22" s="1">
        <v>8</v>
      </c>
      <c r="R22" s="1">
        <v>0</v>
      </c>
      <c r="S22" s="1">
        <v>0.1</v>
      </c>
      <c r="T22" s="1">
        <v>2</v>
      </c>
      <c r="U22" s="1">
        <v>1</v>
      </c>
      <c r="V22" s="1">
        <v>120</v>
      </c>
      <c r="W22" s="1">
        <v>0.01</v>
      </c>
      <c r="X22" s="1">
        <v>10</v>
      </c>
      <c r="Y22" s="1">
        <v>5</v>
      </c>
      <c r="Z22" s="6">
        <v>55</v>
      </c>
      <c r="AA22" s="6">
        <v>1</v>
      </c>
      <c r="AB22" s="50">
        <f t="shared" si="0"/>
        <v>2.9</v>
      </c>
      <c r="AC22" s="49">
        <f t="shared" si="1"/>
        <v>1.07</v>
      </c>
      <c r="AD22" s="50">
        <f t="shared" si="2"/>
        <v>11.5</v>
      </c>
      <c r="AE22" s="53">
        <f t="shared" si="3"/>
        <v>34</v>
      </c>
      <c r="AF22" s="50">
        <f t="shared" si="4"/>
        <v>13.9</v>
      </c>
      <c r="AG22" s="11"/>
    </row>
    <row r="23" spans="2:33" s="4" customFormat="1" x14ac:dyDescent="0.55000000000000004">
      <c r="B23" s="41" t="s">
        <v>40</v>
      </c>
      <c r="C23" s="11" t="s">
        <v>92</v>
      </c>
      <c r="D23" s="54">
        <v>45350</v>
      </c>
      <c r="E23" s="54" t="s">
        <v>64</v>
      </c>
      <c r="F23" s="11" t="s">
        <v>117</v>
      </c>
      <c r="G23" s="11">
        <f t="shared" si="5"/>
        <v>43.4</v>
      </c>
      <c r="H23" s="11">
        <v>40</v>
      </c>
      <c r="I23" s="11">
        <v>0</v>
      </c>
      <c r="J23" s="11">
        <v>2</v>
      </c>
      <c r="K23" s="11">
        <v>0</v>
      </c>
      <c r="L23" s="11">
        <v>1.5</v>
      </c>
      <c r="M23" s="11">
        <v>0</v>
      </c>
      <c r="N23" s="11">
        <v>0</v>
      </c>
      <c r="O23" s="11">
        <v>5</v>
      </c>
      <c r="P23" s="11">
        <v>0</v>
      </c>
      <c r="Q23" s="11">
        <v>8</v>
      </c>
      <c r="R23" s="11">
        <v>0</v>
      </c>
      <c r="S23" s="11">
        <v>0.1</v>
      </c>
      <c r="T23" s="11">
        <v>2</v>
      </c>
      <c r="U23" s="11">
        <v>1</v>
      </c>
      <c r="V23" s="11">
        <v>100</v>
      </c>
      <c r="W23" s="11">
        <v>0.03</v>
      </c>
      <c r="X23" s="11">
        <v>10</v>
      </c>
      <c r="Y23" s="11">
        <v>5</v>
      </c>
      <c r="Z23" s="55">
        <v>50</v>
      </c>
      <c r="AA23" s="55">
        <v>2</v>
      </c>
      <c r="AB23" s="50">
        <f t="shared" si="0"/>
        <v>5</v>
      </c>
      <c r="AC23" s="49">
        <f t="shared" si="1"/>
        <v>1.07</v>
      </c>
      <c r="AD23" s="50">
        <f t="shared" si="2"/>
        <v>11.5</v>
      </c>
      <c r="AE23" s="53">
        <f t="shared" si="3"/>
        <v>34</v>
      </c>
      <c r="AF23" s="50">
        <f t="shared" si="4"/>
        <v>13.9</v>
      </c>
      <c r="AG23" s="11"/>
    </row>
    <row r="24" spans="2:33" s="5" customFormat="1" x14ac:dyDescent="0.55000000000000004">
      <c r="B24" s="41" t="s">
        <v>41</v>
      </c>
      <c r="C24" s="41" t="s">
        <v>94</v>
      </c>
      <c r="D24" s="52">
        <v>45350</v>
      </c>
      <c r="E24" s="52" t="s">
        <v>64</v>
      </c>
      <c r="F24" s="41" t="s">
        <v>114</v>
      </c>
      <c r="G24" s="41">
        <f t="shared" si="5"/>
        <v>43.4</v>
      </c>
      <c r="H24" s="41">
        <v>0</v>
      </c>
      <c r="I24" s="41">
        <v>40</v>
      </c>
      <c r="J24" s="41">
        <v>2</v>
      </c>
      <c r="K24" s="41">
        <v>0</v>
      </c>
      <c r="L24" s="41">
        <v>1.5</v>
      </c>
      <c r="M24" s="41">
        <v>0</v>
      </c>
      <c r="N24" s="41">
        <v>0</v>
      </c>
      <c r="O24" s="41">
        <v>5</v>
      </c>
      <c r="P24" s="41">
        <v>0</v>
      </c>
      <c r="Q24" s="41">
        <v>8</v>
      </c>
      <c r="R24" s="41">
        <v>0</v>
      </c>
      <c r="S24" s="41">
        <v>0.1</v>
      </c>
      <c r="T24" s="41">
        <v>2</v>
      </c>
      <c r="U24" s="41">
        <v>1</v>
      </c>
      <c r="V24" s="41">
        <v>100</v>
      </c>
      <c r="W24" s="41">
        <v>0.03</v>
      </c>
      <c r="X24" s="41">
        <v>10</v>
      </c>
      <c r="Y24" s="41">
        <v>5</v>
      </c>
      <c r="Z24" s="53">
        <v>50</v>
      </c>
      <c r="AA24" s="53">
        <v>2</v>
      </c>
      <c r="AB24" s="50">
        <f t="shared" si="0"/>
        <v>5</v>
      </c>
      <c r="AC24" s="49">
        <f t="shared" si="1"/>
        <v>1.07</v>
      </c>
      <c r="AD24" s="50">
        <f t="shared" si="2"/>
        <v>7.5</v>
      </c>
      <c r="AE24" s="53">
        <f t="shared" si="3"/>
        <v>36</v>
      </c>
      <c r="AF24" s="50">
        <f t="shared" si="4"/>
        <v>9.9</v>
      </c>
      <c r="AG24" s="41"/>
    </row>
    <row r="25" spans="2:33" x14ac:dyDescent="0.55000000000000004">
      <c r="B25" s="41" t="s">
        <v>42</v>
      </c>
      <c r="C25" s="41" t="s">
        <v>96</v>
      </c>
      <c r="D25" s="52">
        <v>45350</v>
      </c>
      <c r="E25" s="52" t="s">
        <v>64</v>
      </c>
      <c r="F25" s="41" t="s">
        <v>112</v>
      </c>
      <c r="G25" s="41">
        <f t="shared" si="5"/>
        <v>40.4</v>
      </c>
      <c r="H25" s="1">
        <v>40</v>
      </c>
      <c r="I25" s="1">
        <v>0</v>
      </c>
      <c r="J25" s="1">
        <v>5</v>
      </c>
      <c r="K25" s="1">
        <v>0</v>
      </c>
      <c r="L25" s="1">
        <v>1.5</v>
      </c>
      <c r="M25" s="1">
        <v>0</v>
      </c>
      <c r="N25" s="1">
        <v>0</v>
      </c>
      <c r="O25" s="1">
        <v>5</v>
      </c>
      <c r="P25" s="1">
        <v>0</v>
      </c>
      <c r="Q25" s="1">
        <v>8</v>
      </c>
      <c r="R25" s="1">
        <v>0</v>
      </c>
      <c r="S25" s="1">
        <v>0.1</v>
      </c>
      <c r="T25" s="1">
        <v>2</v>
      </c>
      <c r="U25" s="1">
        <v>1</v>
      </c>
      <c r="V25" s="1">
        <v>100</v>
      </c>
      <c r="W25" s="1">
        <v>0.05</v>
      </c>
      <c r="X25" s="1">
        <v>10</v>
      </c>
      <c r="Y25" s="1">
        <v>5</v>
      </c>
      <c r="Z25" s="6">
        <v>50</v>
      </c>
      <c r="AA25" s="6">
        <v>2</v>
      </c>
      <c r="AB25" s="50">
        <f t="shared" si="0"/>
        <v>5</v>
      </c>
      <c r="AC25" s="49">
        <f t="shared" si="1"/>
        <v>1.04</v>
      </c>
      <c r="AD25" s="50">
        <f t="shared" si="2"/>
        <v>11.7</v>
      </c>
      <c r="AE25" s="53">
        <f t="shared" si="3"/>
        <v>31</v>
      </c>
      <c r="AF25" s="50">
        <f t="shared" si="4"/>
        <v>14.1</v>
      </c>
      <c r="AG25" s="1"/>
    </row>
    <row r="26" spans="2:33" s="4" customFormat="1" x14ac:dyDescent="0.55000000000000004">
      <c r="B26" s="41" t="s">
        <v>43</v>
      </c>
      <c r="C26" s="11" t="s">
        <v>95</v>
      </c>
      <c r="D26" s="54">
        <v>45350</v>
      </c>
      <c r="E26" s="54" t="s">
        <v>64</v>
      </c>
      <c r="F26" s="11" t="s">
        <v>115</v>
      </c>
      <c r="G26" s="11">
        <f t="shared" si="5"/>
        <v>43.4</v>
      </c>
      <c r="H26" s="11">
        <v>40</v>
      </c>
      <c r="I26" s="11">
        <v>0</v>
      </c>
      <c r="J26" s="11">
        <v>0</v>
      </c>
      <c r="K26" s="11">
        <v>2</v>
      </c>
      <c r="L26" s="11">
        <v>1.5</v>
      </c>
      <c r="M26" s="11">
        <v>0</v>
      </c>
      <c r="N26" s="11">
        <v>0</v>
      </c>
      <c r="O26" s="11">
        <v>5</v>
      </c>
      <c r="P26" s="11">
        <v>0</v>
      </c>
      <c r="Q26" s="11">
        <v>8</v>
      </c>
      <c r="R26" s="11">
        <v>0</v>
      </c>
      <c r="S26" s="11">
        <v>0.1</v>
      </c>
      <c r="T26" s="11">
        <v>2</v>
      </c>
      <c r="U26" s="11">
        <v>1</v>
      </c>
      <c r="V26" s="11">
        <v>100</v>
      </c>
      <c r="W26" s="11">
        <v>0.03</v>
      </c>
      <c r="X26" s="11">
        <v>10</v>
      </c>
      <c r="Y26" s="11">
        <v>5</v>
      </c>
      <c r="Z26" s="55">
        <v>50</v>
      </c>
      <c r="AA26" s="55">
        <v>2</v>
      </c>
      <c r="AB26" s="50">
        <f t="shared" si="0"/>
        <v>5</v>
      </c>
      <c r="AC26" s="49">
        <f t="shared" si="1"/>
        <v>1.0900000000000001</v>
      </c>
      <c r="AD26" s="50">
        <f t="shared" si="2"/>
        <v>11.4</v>
      </c>
      <c r="AE26" s="53">
        <f t="shared" si="3"/>
        <v>34</v>
      </c>
      <c r="AF26" s="50">
        <f t="shared" si="4"/>
        <v>13.8</v>
      </c>
      <c r="AG26" s="11"/>
    </row>
    <row r="27" spans="2:33" s="4" customFormat="1" x14ac:dyDescent="0.55000000000000004">
      <c r="B27" s="41" t="s">
        <v>44</v>
      </c>
      <c r="C27" s="11" t="s">
        <v>103</v>
      </c>
      <c r="D27" s="54">
        <v>45366</v>
      </c>
      <c r="E27" s="54" t="s">
        <v>64</v>
      </c>
      <c r="F27" s="11" t="s">
        <v>111</v>
      </c>
      <c r="G27" s="11">
        <f t="shared" ref="G27" si="8">100-SUM(H27:S27)</f>
        <v>43.4</v>
      </c>
      <c r="H27" s="11">
        <v>0</v>
      </c>
      <c r="I27" s="11">
        <v>40</v>
      </c>
      <c r="J27" s="11">
        <v>0</v>
      </c>
      <c r="K27" s="11">
        <v>2</v>
      </c>
      <c r="L27" s="11">
        <v>1.5</v>
      </c>
      <c r="M27" s="11">
        <v>0</v>
      </c>
      <c r="N27" s="11">
        <v>0</v>
      </c>
      <c r="O27" s="11">
        <v>5</v>
      </c>
      <c r="P27" s="11">
        <v>0</v>
      </c>
      <c r="Q27" s="11">
        <v>8</v>
      </c>
      <c r="R27" s="11">
        <v>0</v>
      </c>
      <c r="S27" s="11">
        <v>0.1</v>
      </c>
      <c r="T27" s="11">
        <v>2</v>
      </c>
      <c r="U27" s="11">
        <v>1</v>
      </c>
      <c r="V27" s="11">
        <v>100</v>
      </c>
      <c r="W27" s="11">
        <v>0.03</v>
      </c>
      <c r="X27" s="11">
        <v>10</v>
      </c>
      <c r="Y27" s="11">
        <v>5</v>
      </c>
      <c r="Z27" s="55">
        <v>50</v>
      </c>
      <c r="AA27" s="55">
        <v>2</v>
      </c>
      <c r="AB27" s="50">
        <f t="shared" si="0"/>
        <v>5</v>
      </c>
      <c r="AC27" s="49">
        <f t="shared" si="1"/>
        <v>1.0900000000000001</v>
      </c>
      <c r="AD27" s="50">
        <f t="shared" si="2"/>
        <v>7.4</v>
      </c>
      <c r="AE27" s="53">
        <f t="shared" si="3"/>
        <v>36</v>
      </c>
      <c r="AF27" s="50">
        <f t="shared" si="4"/>
        <v>9.8000000000000007</v>
      </c>
      <c r="AG27" s="11"/>
    </row>
    <row r="28" spans="2:33" s="5" customFormat="1" x14ac:dyDescent="0.55000000000000004">
      <c r="B28" s="41" t="s">
        <v>45</v>
      </c>
      <c r="C28" s="41" t="s">
        <v>104</v>
      </c>
      <c r="D28" s="52">
        <v>45366</v>
      </c>
      <c r="E28" s="52" t="s">
        <v>64</v>
      </c>
      <c r="F28" s="41" t="s">
        <v>112</v>
      </c>
      <c r="G28" s="41">
        <f t="shared" ref="G28:G30" si="9">100-SUM(H28:S28)</f>
        <v>40.4</v>
      </c>
      <c r="H28" s="41">
        <v>0</v>
      </c>
      <c r="I28" s="41">
        <v>40</v>
      </c>
      <c r="J28" s="41">
        <v>0</v>
      </c>
      <c r="K28" s="41">
        <v>5</v>
      </c>
      <c r="L28" s="41">
        <v>1.5</v>
      </c>
      <c r="M28" s="41">
        <v>0</v>
      </c>
      <c r="N28" s="41">
        <v>0</v>
      </c>
      <c r="O28" s="41">
        <v>5</v>
      </c>
      <c r="P28" s="41">
        <v>0</v>
      </c>
      <c r="Q28" s="41">
        <v>8</v>
      </c>
      <c r="R28" s="41">
        <v>0</v>
      </c>
      <c r="S28" s="41">
        <v>0.1</v>
      </c>
      <c r="T28" s="41">
        <v>2</v>
      </c>
      <c r="U28" s="41">
        <v>1</v>
      </c>
      <c r="V28" s="41">
        <v>100</v>
      </c>
      <c r="W28" s="41">
        <v>0.03</v>
      </c>
      <c r="X28" s="41">
        <v>10</v>
      </c>
      <c r="Y28" s="41">
        <v>5</v>
      </c>
      <c r="Z28" s="53">
        <v>50</v>
      </c>
      <c r="AA28" s="53">
        <v>2</v>
      </c>
      <c r="AB28" s="50">
        <f t="shared" si="0"/>
        <v>5</v>
      </c>
      <c r="AC28" s="49">
        <f t="shared" si="1"/>
        <v>1.0900000000000001</v>
      </c>
      <c r="AD28" s="50">
        <f t="shared" si="2"/>
        <v>7.4</v>
      </c>
      <c r="AE28" s="53">
        <f t="shared" si="3"/>
        <v>33</v>
      </c>
      <c r="AF28" s="50">
        <f t="shared" si="4"/>
        <v>9.8000000000000007</v>
      </c>
      <c r="AG28" s="41"/>
    </row>
    <row r="29" spans="2:33" s="5" customFormat="1" x14ac:dyDescent="0.55000000000000004">
      <c r="B29" s="41" t="s">
        <v>46</v>
      </c>
      <c r="C29" s="41" t="s">
        <v>105</v>
      </c>
      <c r="D29" s="52">
        <v>45366</v>
      </c>
      <c r="E29" s="52" t="s">
        <v>64</v>
      </c>
      <c r="F29" s="41" t="s">
        <v>113</v>
      </c>
      <c r="G29" s="41">
        <f t="shared" si="9"/>
        <v>38.4</v>
      </c>
      <c r="H29" s="41">
        <v>0</v>
      </c>
      <c r="I29" s="41">
        <v>45</v>
      </c>
      <c r="J29" s="41">
        <v>0</v>
      </c>
      <c r="K29" s="41">
        <v>2</v>
      </c>
      <c r="L29" s="41">
        <v>1.5</v>
      </c>
      <c r="M29" s="41">
        <v>0</v>
      </c>
      <c r="N29" s="41">
        <v>0</v>
      </c>
      <c r="O29" s="41">
        <v>5</v>
      </c>
      <c r="P29" s="41">
        <v>0</v>
      </c>
      <c r="Q29" s="41">
        <v>8</v>
      </c>
      <c r="R29" s="41">
        <v>0</v>
      </c>
      <c r="S29" s="41">
        <v>0.1</v>
      </c>
      <c r="T29" s="41">
        <v>2</v>
      </c>
      <c r="U29" s="41">
        <v>1</v>
      </c>
      <c r="V29" s="41">
        <v>100</v>
      </c>
      <c r="W29" s="41">
        <v>0.03</v>
      </c>
      <c r="X29" s="41">
        <v>10</v>
      </c>
      <c r="Y29" s="41">
        <v>5</v>
      </c>
      <c r="Z29" s="53">
        <v>50</v>
      </c>
      <c r="AA29" s="53">
        <v>2</v>
      </c>
      <c r="AB29" s="50">
        <f t="shared" si="0"/>
        <v>5</v>
      </c>
      <c r="AC29" s="49">
        <f t="shared" si="1"/>
        <v>1.0900000000000001</v>
      </c>
      <c r="AD29" s="50">
        <f t="shared" si="2"/>
        <v>7.4</v>
      </c>
      <c r="AE29" s="53">
        <f t="shared" si="3"/>
        <v>31</v>
      </c>
      <c r="AF29" s="50">
        <f t="shared" si="4"/>
        <v>9.8000000000000007</v>
      </c>
      <c r="AG29" s="41"/>
    </row>
    <row r="30" spans="2:33" s="5" customFormat="1" x14ac:dyDescent="0.55000000000000004">
      <c r="B30" s="41" t="s">
        <v>107</v>
      </c>
      <c r="C30" s="41" t="s">
        <v>106</v>
      </c>
      <c r="D30" s="52">
        <v>45366</v>
      </c>
      <c r="E30" s="52" t="s">
        <v>64</v>
      </c>
      <c r="F30" s="41" t="s">
        <v>113</v>
      </c>
      <c r="G30" s="41">
        <f t="shared" si="9"/>
        <v>48.4</v>
      </c>
      <c r="H30" s="41">
        <v>0</v>
      </c>
      <c r="I30" s="41">
        <v>35</v>
      </c>
      <c r="J30" s="41">
        <v>0</v>
      </c>
      <c r="K30" s="41">
        <v>2</v>
      </c>
      <c r="L30" s="41">
        <v>1.5</v>
      </c>
      <c r="M30" s="41">
        <v>0</v>
      </c>
      <c r="N30" s="41">
        <v>0</v>
      </c>
      <c r="O30" s="41">
        <v>5</v>
      </c>
      <c r="P30" s="41">
        <v>0</v>
      </c>
      <c r="Q30" s="41">
        <v>8</v>
      </c>
      <c r="R30" s="41">
        <v>0</v>
      </c>
      <c r="S30" s="41">
        <v>0.1</v>
      </c>
      <c r="T30" s="41">
        <v>2</v>
      </c>
      <c r="U30" s="41">
        <v>1</v>
      </c>
      <c r="V30" s="41">
        <v>100</v>
      </c>
      <c r="W30" s="41">
        <v>0.03</v>
      </c>
      <c r="X30" s="41">
        <v>10</v>
      </c>
      <c r="Y30" s="41">
        <v>5</v>
      </c>
      <c r="Z30" s="53">
        <v>50</v>
      </c>
      <c r="AA30" s="53">
        <v>2</v>
      </c>
      <c r="AB30" s="50">
        <f t="shared" si="0"/>
        <v>5</v>
      </c>
      <c r="AC30" s="49">
        <f t="shared" si="1"/>
        <v>1.0900000000000001</v>
      </c>
      <c r="AD30" s="50">
        <f t="shared" si="2"/>
        <v>7.4</v>
      </c>
      <c r="AE30" s="53">
        <f t="shared" si="3"/>
        <v>41</v>
      </c>
      <c r="AF30" s="50">
        <f t="shared" si="4"/>
        <v>9.8000000000000007</v>
      </c>
      <c r="AG30" s="41"/>
    </row>
    <row r="31" spans="2:33" s="4" customFormat="1" x14ac:dyDescent="0.55000000000000004">
      <c r="B31" s="41" t="s">
        <v>108</v>
      </c>
      <c r="C31" s="11" t="s">
        <v>134</v>
      </c>
      <c r="D31" s="54">
        <v>45392</v>
      </c>
      <c r="E31" s="54" t="s">
        <v>64</v>
      </c>
      <c r="F31" s="11" t="s">
        <v>117</v>
      </c>
      <c r="G31" s="11">
        <f t="shared" si="5"/>
        <v>43.4</v>
      </c>
      <c r="H31" s="11">
        <v>0</v>
      </c>
      <c r="I31" s="11">
        <v>40</v>
      </c>
      <c r="J31" s="11">
        <v>0</v>
      </c>
      <c r="K31" s="11">
        <v>2</v>
      </c>
      <c r="L31" s="11">
        <v>1.5</v>
      </c>
      <c r="M31" s="11">
        <v>0</v>
      </c>
      <c r="N31" s="11">
        <v>0</v>
      </c>
      <c r="O31" s="11">
        <v>5</v>
      </c>
      <c r="P31" s="11">
        <v>0</v>
      </c>
      <c r="Q31" s="11">
        <v>8</v>
      </c>
      <c r="R31" s="11">
        <v>0</v>
      </c>
      <c r="S31" s="11">
        <v>0.1</v>
      </c>
      <c r="T31" s="11">
        <v>2</v>
      </c>
      <c r="U31" s="11">
        <v>1</v>
      </c>
      <c r="V31" s="11">
        <v>100</v>
      </c>
      <c r="W31" s="11">
        <v>0.03</v>
      </c>
      <c r="X31" s="11">
        <v>10</v>
      </c>
      <c r="Y31" s="11">
        <v>5</v>
      </c>
      <c r="Z31" s="55">
        <v>55</v>
      </c>
      <c r="AA31" s="55">
        <v>2</v>
      </c>
      <c r="AB31" s="50">
        <f t="shared" si="0"/>
        <v>5</v>
      </c>
      <c r="AC31" s="49">
        <f t="shared" si="1"/>
        <v>1.0900000000000001</v>
      </c>
      <c r="AD31" s="50">
        <f t="shared" si="2"/>
        <v>7.4</v>
      </c>
      <c r="AE31" s="53">
        <f t="shared" si="3"/>
        <v>36</v>
      </c>
      <c r="AF31" s="50">
        <f t="shared" si="4"/>
        <v>9.8000000000000007</v>
      </c>
      <c r="AG31" s="11" t="s">
        <v>147</v>
      </c>
    </row>
    <row r="32" spans="2:33" x14ac:dyDescent="0.55000000000000004">
      <c r="B32" s="41" t="s">
        <v>109</v>
      </c>
      <c r="C32" s="41" t="s">
        <v>97</v>
      </c>
      <c r="D32" s="52">
        <v>45392</v>
      </c>
      <c r="E32" s="52" t="s">
        <v>64</v>
      </c>
      <c r="F32" s="41" t="s">
        <v>52</v>
      </c>
      <c r="G32" s="41">
        <f t="shared" si="5"/>
        <v>40.9</v>
      </c>
      <c r="H32" s="1">
        <v>0</v>
      </c>
      <c r="I32" s="1">
        <v>40</v>
      </c>
      <c r="J32" s="1">
        <v>0</v>
      </c>
      <c r="K32" s="1">
        <v>2</v>
      </c>
      <c r="L32" s="1">
        <v>1.5</v>
      </c>
      <c r="M32" s="1">
        <v>0</v>
      </c>
      <c r="N32" s="1">
        <v>0</v>
      </c>
      <c r="O32" s="1">
        <v>7.5</v>
      </c>
      <c r="P32" s="1">
        <v>0</v>
      </c>
      <c r="Q32" s="1">
        <v>8</v>
      </c>
      <c r="R32" s="1">
        <v>0</v>
      </c>
      <c r="S32" s="1">
        <v>0.1</v>
      </c>
      <c r="T32" s="1">
        <v>2</v>
      </c>
      <c r="U32" s="1">
        <v>1</v>
      </c>
      <c r="V32" s="1">
        <v>100</v>
      </c>
      <c r="W32" s="1">
        <v>0.03</v>
      </c>
      <c r="X32" s="1">
        <v>10</v>
      </c>
      <c r="Y32" s="1">
        <v>5</v>
      </c>
      <c r="Z32" s="6">
        <v>55</v>
      </c>
      <c r="AA32" s="6">
        <v>2</v>
      </c>
      <c r="AB32" s="50">
        <f t="shared" si="0"/>
        <v>5</v>
      </c>
      <c r="AC32" s="49">
        <f t="shared" si="1"/>
        <v>1.34</v>
      </c>
      <c r="AD32" s="50">
        <f t="shared" si="2"/>
        <v>8.6999999999999993</v>
      </c>
      <c r="AE32" s="53">
        <f t="shared" si="3"/>
        <v>34</v>
      </c>
      <c r="AF32" s="50">
        <f t="shared" si="4"/>
        <v>29.9</v>
      </c>
      <c r="AG32" s="1" t="s">
        <v>139</v>
      </c>
    </row>
    <row r="33" spans="2:33" x14ac:dyDescent="0.55000000000000004">
      <c r="B33" s="41" t="s">
        <v>110</v>
      </c>
      <c r="C33" s="41" t="s">
        <v>98</v>
      </c>
      <c r="D33" s="52">
        <v>45392</v>
      </c>
      <c r="E33" s="52" t="s">
        <v>64</v>
      </c>
      <c r="F33" s="41" t="s">
        <v>52</v>
      </c>
      <c r="G33" s="41">
        <f t="shared" si="5"/>
        <v>38.4</v>
      </c>
      <c r="H33" s="1">
        <v>0</v>
      </c>
      <c r="I33" s="1">
        <v>40</v>
      </c>
      <c r="J33" s="1">
        <v>0</v>
      </c>
      <c r="K33" s="1">
        <v>2</v>
      </c>
      <c r="L33" s="1">
        <v>1.5</v>
      </c>
      <c r="M33" s="1">
        <v>0</v>
      </c>
      <c r="N33" s="1">
        <v>0</v>
      </c>
      <c r="O33" s="1">
        <v>10</v>
      </c>
      <c r="P33" s="1">
        <v>0</v>
      </c>
      <c r="Q33" s="1">
        <v>8</v>
      </c>
      <c r="R33" s="1">
        <v>0</v>
      </c>
      <c r="S33" s="1">
        <v>0.1</v>
      </c>
      <c r="T33" s="1">
        <v>2</v>
      </c>
      <c r="U33" s="1">
        <v>1</v>
      </c>
      <c r="V33" s="1">
        <v>100</v>
      </c>
      <c r="W33" s="1">
        <v>0.03</v>
      </c>
      <c r="X33" s="1">
        <v>10</v>
      </c>
      <c r="Y33" s="1">
        <v>5</v>
      </c>
      <c r="Z33" s="6">
        <v>55</v>
      </c>
      <c r="AA33" s="6">
        <v>2</v>
      </c>
      <c r="AB33" s="50">
        <f t="shared" si="0"/>
        <v>5</v>
      </c>
      <c r="AC33" s="49">
        <f t="shared" si="1"/>
        <v>1.55</v>
      </c>
      <c r="AD33" s="50">
        <f t="shared" si="2"/>
        <v>9.9</v>
      </c>
      <c r="AE33" s="53">
        <f t="shared" si="3"/>
        <v>32</v>
      </c>
      <c r="AF33" s="50">
        <f t="shared" si="4"/>
        <v>45.6</v>
      </c>
      <c r="AG33" s="1" t="s">
        <v>146</v>
      </c>
    </row>
    <row r="34" spans="2:33" s="4" customFormat="1" x14ac:dyDescent="0.55000000000000004">
      <c r="B34" s="41" t="s">
        <v>137</v>
      </c>
      <c r="C34" s="11" t="s">
        <v>100</v>
      </c>
      <c r="D34" s="54">
        <v>45392</v>
      </c>
      <c r="E34" s="54" t="s">
        <v>63</v>
      </c>
      <c r="F34" s="11" t="s">
        <v>99</v>
      </c>
      <c r="G34" s="11">
        <f t="shared" si="5"/>
        <v>43.4</v>
      </c>
      <c r="H34" s="11">
        <v>0</v>
      </c>
      <c r="I34" s="11">
        <v>40</v>
      </c>
      <c r="J34" s="11">
        <v>0</v>
      </c>
      <c r="K34" s="11">
        <v>2</v>
      </c>
      <c r="L34" s="11">
        <v>1.5</v>
      </c>
      <c r="M34" s="11">
        <v>0</v>
      </c>
      <c r="N34" s="11">
        <v>0</v>
      </c>
      <c r="O34" s="11">
        <v>0</v>
      </c>
      <c r="P34" s="11">
        <v>5</v>
      </c>
      <c r="Q34" s="11">
        <v>8</v>
      </c>
      <c r="R34" s="11">
        <v>0</v>
      </c>
      <c r="S34" s="11">
        <v>0.1</v>
      </c>
      <c r="T34" s="11">
        <v>2</v>
      </c>
      <c r="U34" s="11">
        <v>1</v>
      </c>
      <c r="V34" s="11">
        <v>100</v>
      </c>
      <c r="W34" s="11">
        <v>0.03</v>
      </c>
      <c r="X34" s="11">
        <v>10</v>
      </c>
      <c r="Y34" s="11">
        <v>5</v>
      </c>
      <c r="Z34" s="55">
        <v>60</v>
      </c>
      <c r="AA34" s="55">
        <v>2</v>
      </c>
      <c r="AB34" s="50">
        <f t="shared" si="0"/>
        <v>5</v>
      </c>
      <c r="AC34" s="49">
        <f t="shared" si="1"/>
        <v>1.17</v>
      </c>
      <c r="AD34" s="50">
        <f t="shared" si="2"/>
        <v>7.7</v>
      </c>
      <c r="AE34" s="53">
        <f t="shared" si="3"/>
        <v>36</v>
      </c>
      <c r="AF34" s="50">
        <f t="shared" si="4"/>
        <v>10.1</v>
      </c>
      <c r="AG34" s="11" t="s">
        <v>147</v>
      </c>
    </row>
    <row r="35" spans="2:33" x14ac:dyDescent="0.55000000000000004">
      <c r="B35" s="41" t="s">
        <v>152</v>
      </c>
      <c r="C35" s="41" t="s">
        <v>101</v>
      </c>
      <c r="D35" s="52">
        <v>45392</v>
      </c>
      <c r="E35" s="52" t="s">
        <v>63</v>
      </c>
      <c r="F35" s="41" t="s">
        <v>99</v>
      </c>
      <c r="G35" s="41">
        <f t="shared" si="5"/>
        <v>40.9</v>
      </c>
      <c r="H35" s="1">
        <v>0</v>
      </c>
      <c r="I35" s="1">
        <v>40</v>
      </c>
      <c r="J35" s="1">
        <v>0</v>
      </c>
      <c r="K35" s="1">
        <v>2</v>
      </c>
      <c r="L35" s="1">
        <v>1.5</v>
      </c>
      <c r="M35" s="1">
        <v>0</v>
      </c>
      <c r="N35" s="1">
        <v>0</v>
      </c>
      <c r="O35" s="1">
        <v>0</v>
      </c>
      <c r="P35" s="1">
        <v>7.5</v>
      </c>
      <c r="Q35" s="1">
        <v>8</v>
      </c>
      <c r="R35" s="1">
        <v>0</v>
      </c>
      <c r="S35" s="1">
        <v>0.1</v>
      </c>
      <c r="T35" s="1">
        <v>2</v>
      </c>
      <c r="U35" s="1">
        <v>1</v>
      </c>
      <c r="V35" s="1">
        <v>100</v>
      </c>
      <c r="W35" s="1">
        <v>0.03</v>
      </c>
      <c r="X35" s="1">
        <v>10</v>
      </c>
      <c r="Y35" s="1">
        <v>5</v>
      </c>
      <c r="Z35" s="6">
        <v>60</v>
      </c>
      <c r="AA35" s="6">
        <v>2</v>
      </c>
      <c r="AB35" s="50">
        <f t="shared" si="0"/>
        <v>5</v>
      </c>
      <c r="AC35" s="49">
        <f t="shared" si="1"/>
        <v>1.43</v>
      </c>
      <c r="AD35" s="50">
        <f t="shared" si="2"/>
        <v>9</v>
      </c>
      <c r="AE35" s="53">
        <f t="shared" si="3"/>
        <v>34</v>
      </c>
      <c r="AF35" s="50">
        <f t="shared" si="4"/>
        <v>67.7</v>
      </c>
      <c r="AG35" s="1" t="s">
        <v>146</v>
      </c>
    </row>
    <row r="36" spans="2:33" x14ac:dyDescent="0.55000000000000004">
      <c r="B36" s="41" t="s">
        <v>153</v>
      </c>
      <c r="C36" s="41" t="s">
        <v>102</v>
      </c>
      <c r="D36" s="52">
        <v>45392</v>
      </c>
      <c r="E36" s="52" t="s">
        <v>63</v>
      </c>
      <c r="F36" s="41" t="s">
        <v>99</v>
      </c>
      <c r="G36" s="41">
        <f t="shared" si="5"/>
        <v>38.4</v>
      </c>
      <c r="H36" s="1">
        <v>0</v>
      </c>
      <c r="I36" s="1">
        <v>40</v>
      </c>
      <c r="J36" s="1">
        <v>0</v>
      </c>
      <c r="K36" s="1">
        <v>2</v>
      </c>
      <c r="L36" s="1">
        <v>1.5</v>
      </c>
      <c r="M36" s="1">
        <v>0</v>
      </c>
      <c r="N36" s="1">
        <v>0</v>
      </c>
      <c r="O36" s="1">
        <v>0</v>
      </c>
      <c r="P36" s="1">
        <v>10</v>
      </c>
      <c r="Q36" s="1">
        <v>8</v>
      </c>
      <c r="R36" s="1">
        <v>0</v>
      </c>
      <c r="S36" s="1">
        <v>0.1</v>
      </c>
      <c r="T36" s="1">
        <v>2</v>
      </c>
      <c r="U36" s="1">
        <v>1</v>
      </c>
      <c r="V36" s="1">
        <v>100</v>
      </c>
      <c r="W36" s="1">
        <v>0.03</v>
      </c>
      <c r="X36" s="1">
        <v>10</v>
      </c>
      <c r="Y36" s="1">
        <v>5</v>
      </c>
      <c r="Z36" s="6">
        <v>60</v>
      </c>
      <c r="AA36" s="6">
        <v>2</v>
      </c>
      <c r="AB36" s="50">
        <f t="shared" si="0"/>
        <v>5</v>
      </c>
      <c r="AC36" s="49">
        <f t="shared" si="1"/>
        <v>1.66</v>
      </c>
      <c r="AD36" s="50">
        <f t="shared" si="2"/>
        <v>10.4</v>
      </c>
      <c r="AE36" s="53">
        <f t="shared" si="3"/>
        <v>32</v>
      </c>
      <c r="AF36" s="50">
        <f t="shared" si="4"/>
        <v>112.8</v>
      </c>
      <c r="AG36" s="1" t="s">
        <v>146</v>
      </c>
    </row>
    <row r="37" spans="2:33" x14ac:dyDescent="0.55000000000000004">
      <c r="B37" s="41" t="s">
        <v>155</v>
      </c>
      <c r="C37" s="41" t="s">
        <v>157</v>
      </c>
      <c r="D37" s="52">
        <v>45392</v>
      </c>
      <c r="E37" s="52" t="s">
        <v>63</v>
      </c>
      <c r="F37" s="41" t="s">
        <v>156</v>
      </c>
      <c r="G37" s="41">
        <f t="shared" ref="G37" si="10">100-SUM(H37:S37)</f>
        <v>38.4</v>
      </c>
      <c r="H37" s="1">
        <v>0</v>
      </c>
      <c r="I37" s="1">
        <v>40</v>
      </c>
      <c r="J37" s="1">
        <v>0</v>
      </c>
      <c r="K37" s="1">
        <v>2</v>
      </c>
      <c r="L37" s="1">
        <v>1.5</v>
      </c>
      <c r="M37" s="1">
        <v>0</v>
      </c>
      <c r="N37" s="1">
        <v>0</v>
      </c>
      <c r="O37" s="1">
        <v>5</v>
      </c>
      <c r="P37" s="1">
        <v>5</v>
      </c>
      <c r="Q37" s="1">
        <v>8</v>
      </c>
      <c r="R37" s="1">
        <v>0</v>
      </c>
      <c r="S37" s="1">
        <v>0.1</v>
      </c>
      <c r="T37" s="1">
        <v>2</v>
      </c>
      <c r="U37" s="1">
        <v>1</v>
      </c>
      <c r="V37" s="1">
        <v>100</v>
      </c>
      <c r="W37" s="1">
        <v>0.03</v>
      </c>
      <c r="X37" s="1">
        <v>10</v>
      </c>
      <c r="Y37" s="1">
        <v>5</v>
      </c>
      <c r="Z37" s="6">
        <v>60</v>
      </c>
      <c r="AA37" s="6">
        <v>2</v>
      </c>
      <c r="AB37" s="50">
        <f t="shared" si="0"/>
        <v>5</v>
      </c>
      <c r="AC37" s="49">
        <f t="shared" si="1"/>
        <v>1.61</v>
      </c>
      <c r="AD37" s="50">
        <f t="shared" si="2"/>
        <v>10.199999999999999</v>
      </c>
      <c r="AE37" s="53">
        <f t="shared" si="3"/>
        <v>32</v>
      </c>
      <c r="AF37" s="50">
        <f t="shared" si="4"/>
        <v>12.6</v>
      </c>
      <c r="AG37" s="1" t="s">
        <v>147</v>
      </c>
    </row>
    <row r="39" spans="2:33" s="4" customFormat="1" x14ac:dyDescent="0.55000000000000004">
      <c r="B39" s="41" t="s">
        <v>121</v>
      </c>
      <c r="C39" s="11" t="s">
        <v>122</v>
      </c>
      <c r="D39" s="54"/>
      <c r="E39" s="54"/>
      <c r="F39" s="11"/>
      <c r="G39" s="11">
        <f t="shared" ref="G39" si="11">100-SUM(H39:S39)</f>
        <v>42.9</v>
      </c>
      <c r="H39" s="11">
        <v>0</v>
      </c>
      <c r="I39" s="11">
        <v>40</v>
      </c>
      <c r="J39" s="11">
        <v>0</v>
      </c>
      <c r="K39" s="11">
        <v>2</v>
      </c>
      <c r="L39" s="11">
        <v>1</v>
      </c>
      <c r="M39" s="11">
        <v>0</v>
      </c>
      <c r="N39" s="11">
        <v>0</v>
      </c>
      <c r="O39" s="11">
        <v>2</v>
      </c>
      <c r="P39" s="11">
        <v>6</v>
      </c>
      <c r="Q39" s="11">
        <v>6</v>
      </c>
      <c r="R39" s="11">
        <v>0</v>
      </c>
      <c r="S39" s="11">
        <v>0.1</v>
      </c>
      <c r="T39" s="11">
        <v>2</v>
      </c>
      <c r="U39" s="11">
        <v>1</v>
      </c>
      <c r="V39" s="11">
        <v>100</v>
      </c>
      <c r="W39" s="11">
        <v>0.03</v>
      </c>
      <c r="X39" s="11">
        <v>10</v>
      </c>
      <c r="Y39" s="11">
        <v>5</v>
      </c>
      <c r="Z39" s="55">
        <v>60</v>
      </c>
      <c r="AA39" s="55">
        <v>2</v>
      </c>
      <c r="AB39" s="50">
        <f t="shared" si="0"/>
        <v>5</v>
      </c>
      <c r="AC39" s="49">
        <f t="shared" si="1"/>
        <v>1.47</v>
      </c>
      <c r="AD39" s="50">
        <f t="shared" si="2"/>
        <v>8</v>
      </c>
      <c r="AE39" s="53">
        <f t="shared" si="3"/>
        <v>38</v>
      </c>
      <c r="AF39" s="50">
        <f t="shared" si="4"/>
        <v>9.8000000000000007</v>
      </c>
      <c r="AG39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2024-03-20T15:08:50Z</dcterms:modified>
</cp:coreProperties>
</file>