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ONS\Consultancy\"/>
    </mc:Choice>
  </mc:AlternateContent>
  <bookViews>
    <workbookView xWindow="0" yWindow="0" windowWidth="19200" windowHeight="7635" tabRatio="996" firstSheet="1" activeTab="2"/>
  </bookViews>
  <sheets>
    <sheet name="Notes and assumptions" sheetId="24" r:id="rId1"/>
    <sheet name="ONS vs York results " sheetId="25" r:id="rId2"/>
    <sheet name="Overall summary" sheetId="15" r:id="rId3"/>
    <sheet name="Primary care summary" sheetId="16" r:id="rId4"/>
    <sheet name="Secondary care summary" sheetId="1" r:id="rId5"/>
    <sheet name="2011 overall results" sheetId="27" r:id="rId6"/>
    <sheet name="2014 overall results" sheetId="26" r:id="rId7"/>
    <sheet name="2011 population" sheetId="4" r:id="rId8"/>
    <sheet name="2011 inpatient costs" sheetId="2" r:id="rId9"/>
    <sheet name="2011 inpatient weights" sheetId="3" r:id="rId10"/>
    <sheet name="2011 inpatient total" sheetId="9" r:id="rId11"/>
    <sheet name="2011 outpatient appointments" sheetId="5" r:id="rId12"/>
    <sheet name="2011 outpatient costs" sheetId="11" r:id="rId13"/>
    <sheet name="2011 outpatient weights" sheetId="6" r:id="rId14"/>
    <sheet name="2011 outpatient total" sheetId="10" r:id="rId15"/>
    <sheet name="2011 GP visits" sheetId="18" r:id="rId16"/>
    <sheet name="2011 primary care weights" sheetId="20" r:id="rId17"/>
    <sheet name="2011 GP and pharma total" sheetId="22" r:id="rId18"/>
    <sheet name="2014 population" sheetId="7" r:id="rId19"/>
    <sheet name="2014 inpatient total" sheetId="12" r:id="rId20"/>
    <sheet name="2014 outpatient total" sheetId="13" r:id="rId21"/>
    <sheet name="2014 GP visits" sheetId="19" r:id="rId22"/>
    <sheet name="2014 primary care weights" sheetId="21" r:id="rId23"/>
    <sheet name="2014 GP and pharma total" sheetId="23" r:id="rId24"/>
  </sheets>
  <definedNames>
    <definedName name="ave_appointment_cost_2011">'Secondary care summary'!$C$14</definedName>
    <definedName name="ave_inpatient_cost_2011">'Secondary care summary'!$C$8</definedName>
    <definedName name="ave_inpatient_cost_2014">'Secondary care summary'!$D$8</definedName>
    <definedName name="ave_inpatient_epi_2011">'Secondary care summary'!$C$6</definedName>
    <definedName name="ave_other_primary_care_2011">'Primary care summary'!$C$15</definedName>
    <definedName name="ave_other_primary_care_2014">'Primary care summary'!$D$15</definedName>
    <definedName name="ave_outpatient_appt_2011">'Secondary care summary'!$C$12</definedName>
    <definedName name="ave_outpatient_cost_2011">'Secondary care summary'!$C$15</definedName>
    <definedName name="ave_outpatient_cost_2014">'Secondary care summary'!$D$15</definedName>
    <definedName name="cost_inpatient_epi_2011">'Secondary care summary'!$C$7</definedName>
    <definedName name="cost_inpatient_epi_2014">'Secondary care summary'!$D$7</definedName>
    <definedName name="cost_outpatient_appt_2011">'Secondary care summary'!$C$13</definedName>
    <definedName name="cost_outpatient_appt_2014">'Secondary care summary'!$D$13</definedName>
    <definedName name="inpatient_norm_fctr_2014">'Secondary care summary'!$P$27</definedName>
    <definedName name="num_inpatient_epi_2011">'Secondary care summary'!$C$5</definedName>
    <definedName name="num_outpatient_apt_2011">'Secondary care summary'!$C$11</definedName>
    <definedName name="outpatient_norm_fctr_2014">'Secondary care summary'!$P$29</definedName>
    <definedName name="population_2011">'Overall summary'!$C$5</definedName>
    <definedName name="population_2014">'Overall summary'!$D$5</definedName>
    <definedName name="tot_den_cost_2011">'Primary care summary'!$C$12</definedName>
    <definedName name="tot_den_cost_2014">'Primary care summary'!$D$12</definedName>
    <definedName name="tot_gp_and_pharma_cost_2011">'Primary care summary'!$C$8</definedName>
    <definedName name="tot_gp_and_pharma_cost_2014">'Primary care summary'!$D$8</definedName>
    <definedName name="tot_gp_cost_2011">'Primary care summary'!$C$5</definedName>
    <definedName name="tot_gp_cost_2014">'Primary care summary'!$D$5</definedName>
    <definedName name="tot_gp_visits_2011">'Primary care summary'!$C$9</definedName>
    <definedName name="tot_gp_visits_2014">'Primary care summary'!$D$9</definedName>
    <definedName name="tot_opt_cost_2011">'Primary care summary'!$C$13</definedName>
    <definedName name="tot_opt_cost_2014">'Primary care summary'!$D$13</definedName>
    <definedName name="tot_other_primary_care_2011">'Primary care summary'!$C$14</definedName>
    <definedName name="tot_other_primary_care_2014">'Primary care summary'!$D$14</definedName>
    <definedName name="tot_pharma_cost_2011">'Primary care summary'!$C$7</definedName>
    <definedName name="tot_pharma_cost_2014">'Primary care summary'!$D$7</definedName>
    <definedName name="tot_presc_cost_2011">'Primary care summary'!$C$6</definedName>
    <definedName name="tot_presc_cost_2014">'Primary care summary'!$D$6</definedName>
    <definedName name="tot_primary_health_spend_2011">'Overall summary'!$C$7</definedName>
    <definedName name="tot_primary_health_spend_2014">'Overall summary'!$D$7</definedName>
    <definedName name="tot_secondary_health_spend_2011">'Overall summary'!$C$6</definedName>
    <definedName name="tot_secondary_health_spend_2014">'Overall summary'!$D$6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7" l="1"/>
  <c r="W6" i="27"/>
  <c r="W7" i="27"/>
  <c r="W8" i="27"/>
  <c r="W9" i="27"/>
  <c r="W10" i="27"/>
  <c r="W11" i="27"/>
  <c r="W90" i="27" s="1"/>
  <c r="W92" i="27" s="1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4" i="27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4" i="26"/>
  <c r="Q89" i="27"/>
  <c r="P89" i="27"/>
  <c r="O89" i="27"/>
  <c r="N89" i="27"/>
  <c r="M89" i="27"/>
  <c r="L89" i="27"/>
  <c r="K89" i="27"/>
  <c r="J89" i="27"/>
  <c r="H89" i="27"/>
  <c r="T89" i="27" s="1"/>
  <c r="G89" i="27"/>
  <c r="S89" i="27" s="1"/>
  <c r="F89" i="27"/>
  <c r="R89" i="27" s="1"/>
  <c r="E89" i="27"/>
  <c r="D89" i="27"/>
  <c r="S88" i="27"/>
  <c r="R88" i="27"/>
  <c r="N88" i="27"/>
  <c r="M88" i="27"/>
  <c r="L88" i="27"/>
  <c r="K88" i="27"/>
  <c r="Q88" i="27" s="1"/>
  <c r="J88" i="27"/>
  <c r="O88" i="27" s="1"/>
  <c r="I88" i="27"/>
  <c r="U88" i="27" s="1"/>
  <c r="H88" i="27"/>
  <c r="T88" i="27" s="1"/>
  <c r="G88" i="27"/>
  <c r="F88" i="27"/>
  <c r="E88" i="27"/>
  <c r="D88" i="27"/>
  <c r="T87" i="27"/>
  <c r="S87" i="27"/>
  <c r="R87" i="27"/>
  <c r="N87" i="27"/>
  <c r="M87" i="27"/>
  <c r="L87" i="27"/>
  <c r="K87" i="27"/>
  <c r="J87" i="27"/>
  <c r="H87" i="27"/>
  <c r="G87" i="27"/>
  <c r="F87" i="27"/>
  <c r="E87" i="27"/>
  <c r="Q87" i="27" s="1"/>
  <c r="D87" i="27"/>
  <c r="N86" i="27"/>
  <c r="T86" i="27" s="1"/>
  <c r="M86" i="27"/>
  <c r="O86" i="27" s="1"/>
  <c r="L86" i="27"/>
  <c r="K86" i="27"/>
  <c r="J86" i="27"/>
  <c r="H86" i="27"/>
  <c r="G86" i="27"/>
  <c r="F86" i="27"/>
  <c r="R86" i="27" s="1"/>
  <c r="E86" i="27"/>
  <c r="Q86" i="27" s="1"/>
  <c r="D86" i="27"/>
  <c r="Q85" i="27"/>
  <c r="P85" i="27"/>
  <c r="O85" i="27"/>
  <c r="N85" i="27"/>
  <c r="M85" i="27"/>
  <c r="L85" i="27"/>
  <c r="K85" i="27"/>
  <c r="J85" i="27"/>
  <c r="H85" i="27"/>
  <c r="T85" i="27" s="1"/>
  <c r="G85" i="27"/>
  <c r="S85" i="27" s="1"/>
  <c r="F85" i="27"/>
  <c r="R85" i="27" s="1"/>
  <c r="E85" i="27"/>
  <c r="D85" i="27"/>
  <c r="S84" i="27"/>
  <c r="R84" i="27"/>
  <c r="N84" i="27"/>
  <c r="M84" i="27"/>
  <c r="L84" i="27"/>
  <c r="K84" i="27"/>
  <c r="Q84" i="27" s="1"/>
  <c r="J84" i="27"/>
  <c r="O84" i="27" s="1"/>
  <c r="I84" i="27"/>
  <c r="U84" i="27" s="1"/>
  <c r="H84" i="27"/>
  <c r="T84" i="27" s="1"/>
  <c r="G84" i="27"/>
  <c r="F84" i="27"/>
  <c r="E84" i="27"/>
  <c r="D84" i="27"/>
  <c r="T83" i="27"/>
  <c r="S83" i="27"/>
  <c r="R83" i="27"/>
  <c r="N83" i="27"/>
  <c r="M83" i="27"/>
  <c r="L83" i="27"/>
  <c r="K83" i="27"/>
  <c r="J83" i="27"/>
  <c r="H83" i="27"/>
  <c r="G83" i="27"/>
  <c r="F83" i="27"/>
  <c r="E83" i="27"/>
  <c r="Q83" i="27" s="1"/>
  <c r="D83" i="27"/>
  <c r="N82" i="27"/>
  <c r="T82" i="27" s="1"/>
  <c r="M82" i="27"/>
  <c r="O82" i="27" s="1"/>
  <c r="L82" i="27"/>
  <c r="K82" i="27"/>
  <c r="J82" i="27"/>
  <c r="H82" i="27"/>
  <c r="G82" i="27"/>
  <c r="F82" i="27"/>
  <c r="R82" i="27" s="1"/>
  <c r="E82" i="27"/>
  <c r="Q82" i="27" s="1"/>
  <c r="D82" i="27"/>
  <c r="Q81" i="27"/>
  <c r="P81" i="27"/>
  <c r="O81" i="27"/>
  <c r="N81" i="27"/>
  <c r="M81" i="27"/>
  <c r="L81" i="27"/>
  <c r="K81" i="27"/>
  <c r="J81" i="27"/>
  <c r="H81" i="27"/>
  <c r="T81" i="27" s="1"/>
  <c r="G81" i="27"/>
  <c r="S81" i="27" s="1"/>
  <c r="F81" i="27"/>
  <c r="R81" i="27" s="1"/>
  <c r="E81" i="27"/>
  <c r="D81" i="27"/>
  <c r="S80" i="27"/>
  <c r="R80" i="27"/>
  <c r="N80" i="27"/>
  <c r="M80" i="27"/>
  <c r="L80" i="27"/>
  <c r="K80" i="27"/>
  <c r="Q80" i="27" s="1"/>
  <c r="J80" i="27"/>
  <c r="O80" i="27" s="1"/>
  <c r="I80" i="27"/>
  <c r="U80" i="27" s="1"/>
  <c r="H80" i="27"/>
  <c r="T80" i="27" s="1"/>
  <c r="G80" i="27"/>
  <c r="F80" i="27"/>
  <c r="E80" i="27"/>
  <c r="D80" i="27"/>
  <c r="T79" i="27"/>
  <c r="S79" i="27"/>
  <c r="R79" i="27"/>
  <c r="N79" i="27"/>
  <c r="M79" i="27"/>
  <c r="L79" i="27"/>
  <c r="K79" i="27"/>
  <c r="J79" i="27"/>
  <c r="H79" i="27"/>
  <c r="G79" i="27"/>
  <c r="F79" i="27"/>
  <c r="E79" i="27"/>
  <c r="Q79" i="27" s="1"/>
  <c r="D79" i="27"/>
  <c r="N78" i="27"/>
  <c r="T78" i="27" s="1"/>
  <c r="M78" i="27"/>
  <c r="O78" i="27" s="1"/>
  <c r="L78" i="27"/>
  <c r="K78" i="27"/>
  <c r="J78" i="27"/>
  <c r="H78" i="27"/>
  <c r="G78" i="27"/>
  <c r="F78" i="27"/>
  <c r="R78" i="27" s="1"/>
  <c r="E78" i="27"/>
  <c r="Q78" i="27" s="1"/>
  <c r="D78" i="27"/>
  <c r="Q77" i="27"/>
  <c r="P77" i="27"/>
  <c r="O77" i="27"/>
  <c r="N77" i="27"/>
  <c r="M77" i="27"/>
  <c r="L77" i="27"/>
  <c r="K77" i="27"/>
  <c r="J77" i="27"/>
  <c r="H77" i="27"/>
  <c r="T77" i="27" s="1"/>
  <c r="G77" i="27"/>
  <c r="S77" i="27" s="1"/>
  <c r="F77" i="27"/>
  <c r="R77" i="27" s="1"/>
  <c r="E77" i="27"/>
  <c r="D77" i="27"/>
  <c r="S76" i="27"/>
  <c r="R76" i="27"/>
  <c r="N76" i="27"/>
  <c r="M76" i="27"/>
  <c r="L76" i="27"/>
  <c r="K76" i="27"/>
  <c r="Q76" i="27" s="1"/>
  <c r="J76" i="27"/>
  <c r="O76" i="27" s="1"/>
  <c r="I76" i="27"/>
  <c r="U76" i="27" s="1"/>
  <c r="H76" i="27"/>
  <c r="T76" i="27" s="1"/>
  <c r="G76" i="27"/>
  <c r="F76" i="27"/>
  <c r="E76" i="27"/>
  <c r="D76" i="27"/>
  <c r="T75" i="27"/>
  <c r="S75" i="27"/>
  <c r="R75" i="27"/>
  <c r="N75" i="27"/>
  <c r="M75" i="27"/>
  <c r="L75" i="27"/>
  <c r="K75" i="27"/>
  <c r="J75" i="27"/>
  <c r="H75" i="27"/>
  <c r="G75" i="27"/>
  <c r="F75" i="27"/>
  <c r="E75" i="27"/>
  <c r="Q75" i="27" s="1"/>
  <c r="D75" i="27"/>
  <c r="N74" i="27"/>
  <c r="T74" i="27" s="1"/>
  <c r="M74" i="27"/>
  <c r="O74" i="27" s="1"/>
  <c r="L74" i="27"/>
  <c r="K74" i="27"/>
  <c r="J74" i="27"/>
  <c r="H74" i="27"/>
  <c r="G74" i="27"/>
  <c r="F74" i="27"/>
  <c r="R74" i="27" s="1"/>
  <c r="E74" i="27"/>
  <c r="Q74" i="27" s="1"/>
  <c r="D74" i="27"/>
  <c r="Q73" i="27"/>
  <c r="P73" i="27"/>
  <c r="O73" i="27"/>
  <c r="N73" i="27"/>
  <c r="M73" i="27"/>
  <c r="L73" i="27"/>
  <c r="K73" i="27"/>
  <c r="J73" i="27"/>
  <c r="H73" i="27"/>
  <c r="T73" i="27" s="1"/>
  <c r="G73" i="27"/>
  <c r="S73" i="27" s="1"/>
  <c r="F73" i="27"/>
  <c r="R73" i="27" s="1"/>
  <c r="E73" i="27"/>
  <c r="D73" i="27"/>
  <c r="S72" i="27"/>
  <c r="R72" i="27"/>
  <c r="N72" i="27"/>
  <c r="M72" i="27"/>
  <c r="L72" i="27"/>
  <c r="K72" i="27"/>
  <c r="Q72" i="27" s="1"/>
  <c r="J72" i="27"/>
  <c r="O72" i="27" s="1"/>
  <c r="I72" i="27"/>
  <c r="U72" i="27" s="1"/>
  <c r="H72" i="27"/>
  <c r="T72" i="27" s="1"/>
  <c r="G72" i="27"/>
  <c r="F72" i="27"/>
  <c r="E72" i="27"/>
  <c r="D72" i="27"/>
  <c r="T71" i="27"/>
  <c r="S71" i="27"/>
  <c r="R71" i="27"/>
  <c r="N71" i="27"/>
  <c r="M71" i="27"/>
  <c r="L71" i="27"/>
  <c r="K71" i="27"/>
  <c r="J71" i="27"/>
  <c r="H71" i="27"/>
  <c r="G71" i="27"/>
  <c r="F71" i="27"/>
  <c r="E71" i="27"/>
  <c r="Q71" i="27" s="1"/>
  <c r="D71" i="27"/>
  <c r="N70" i="27"/>
  <c r="T70" i="27" s="1"/>
  <c r="M70" i="27"/>
  <c r="O70" i="27" s="1"/>
  <c r="L70" i="27"/>
  <c r="K70" i="27"/>
  <c r="J70" i="27"/>
  <c r="H70" i="27"/>
  <c r="G70" i="27"/>
  <c r="F70" i="27"/>
  <c r="R70" i="27" s="1"/>
  <c r="E70" i="27"/>
  <c r="Q70" i="27" s="1"/>
  <c r="D70" i="27"/>
  <c r="Q69" i="27"/>
  <c r="P69" i="27"/>
  <c r="O69" i="27"/>
  <c r="N69" i="27"/>
  <c r="M69" i="27"/>
  <c r="L69" i="27"/>
  <c r="K69" i="27"/>
  <c r="J69" i="27"/>
  <c r="H69" i="27"/>
  <c r="T69" i="27" s="1"/>
  <c r="G69" i="27"/>
  <c r="S69" i="27" s="1"/>
  <c r="F69" i="27"/>
  <c r="R69" i="27" s="1"/>
  <c r="E69" i="27"/>
  <c r="D69" i="27"/>
  <c r="S68" i="27"/>
  <c r="R68" i="27"/>
  <c r="N68" i="27"/>
  <c r="M68" i="27"/>
  <c r="L68" i="27"/>
  <c r="K68" i="27"/>
  <c r="Q68" i="27" s="1"/>
  <c r="J68" i="27"/>
  <c r="O68" i="27" s="1"/>
  <c r="I68" i="27"/>
  <c r="U68" i="27" s="1"/>
  <c r="H68" i="27"/>
  <c r="T68" i="27" s="1"/>
  <c r="G68" i="27"/>
  <c r="F68" i="27"/>
  <c r="E68" i="27"/>
  <c r="D68" i="27"/>
  <c r="T67" i="27"/>
  <c r="S67" i="27"/>
  <c r="R67" i="27"/>
  <c r="N67" i="27"/>
  <c r="M67" i="27"/>
  <c r="L67" i="27"/>
  <c r="K67" i="27"/>
  <c r="J67" i="27"/>
  <c r="H67" i="27"/>
  <c r="G67" i="27"/>
  <c r="F67" i="27"/>
  <c r="E67" i="27"/>
  <c r="Q67" i="27" s="1"/>
  <c r="D67" i="27"/>
  <c r="N66" i="27"/>
  <c r="T66" i="27" s="1"/>
  <c r="M66" i="27"/>
  <c r="O66" i="27" s="1"/>
  <c r="L66" i="27"/>
  <c r="K66" i="27"/>
  <c r="J66" i="27"/>
  <c r="H66" i="27"/>
  <c r="G66" i="27"/>
  <c r="F66" i="27"/>
  <c r="R66" i="27" s="1"/>
  <c r="E66" i="27"/>
  <c r="Q66" i="27" s="1"/>
  <c r="D66" i="27"/>
  <c r="Q65" i="27"/>
  <c r="P65" i="27"/>
  <c r="O65" i="27"/>
  <c r="N65" i="27"/>
  <c r="M65" i="27"/>
  <c r="L65" i="27"/>
  <c r="K65" i="27"/>
  <c r="J65" i="27"/>
  <c r="H65" i="27"/>
  <c r="T65" i="27" s="1"/>
  <c r="G65" i="27"/>
  <c r="S65" i="27" s="1"/>
  <c r="F65" i="27"/>
  <c r="R65" i="27" s="1"/>
  <c r="E65" i="27"/>
  <c r="D65" i="27"/>
  <c r="S64" i="27"/>
  <c r="R64" i="27"/>
  <c r="N64" i="27"/>
  <c r="M64" i="27"/>
  <c r="L64" i="27"/>
  <c r="K64" i="27"/>
  <c r="Q64" i="27" s="1"/>
  <c r="J64" i="27"/>
  <c r="O64" i="27" s="1"/>
  <c r="I64" i="27"/>
  <c r="U64" i="27" s="1"/>
  <c r="H64" i="27"/>
  <c r="T64" i="27" s="1"/>
  <c r="G64" i="27"/>
  <c r="F64" i="27"/>
  <c r="E64" i="27"/>
  <c r="D64" i="27"/>
  <c r="T63" i="27"/>
  <c r="S63" i="27"/>
  <c r="R63" i="27"/>
  <c r="N63" i="27"/>
  <c r="M63" i="27"/>
  <c r="L63" i="27"/>
  <c r="K63" i="27"/>
  <c r="J63" i="27"/>
  <c r="H63" i="27"/>
  <c r="G63" i="27"/>
  <c r="F63" i="27"/>
  <c r="E63" i="27"/>
  <c r="Q63" i="27" s="1"/>
  <c r="D63" i="27"/>
  <c r="N62" i="27"/>
  <c r="T62" i="27" s="1"/>
  <c r="M62" i="27"/>
  <c r="O62" i="27" s="1"/>
  <c r="L62" i="27"/>
  <c r="K62" i="27"/>
  <c r="J62" i="27"/>
  <c r="H62" i="27"/>
  <c r="G62" i="27"/>
  <c r="F62" i="27"/>
  <c r="R62" i="27" s="1"/>
  <c r="E62" i="27"/>
  <c r="Q62" i="27" s="1"/>
  <c r="D62" i="27"/>
  <c r="Q61" i="27"/>
  <c r="P61" i="27"/>
  <c r="O61" i="27"/>
  <c r="N61" i="27"/>
  <c r="M61" i="27"/>
  <c r="L61" i="27"/>
  <c r="K61" i="27"/>
  <c r="J61" i="27"/>
  <c r="H61" i="27"/>
  <c r="T61" i="27" s="1"/>
  <c r="G61" i="27"/>
  <c r="S61" i="27" s="1"/>
  <c r="F61" i="27"/>
  <c r="R61" i="27" s="1"/>
  <c r="E61" i="27"/>
  <c r="D61" i="27"/>
  <c r="S60" i="27"/>
  <c r="R60" i="27"/>
  <c r="N60" i="27"/>
  <c r="M60" i="27"/>
  <c r="L60" i="27"/>
  <c r="K60" i="27"/>
  <c r="Q60" i="27" s="1"/>
  <c r="J60" i="27"/>
  <c r="O60" i="27" s="1"/>
  <c r="I60" i="27"/>
  <c r="U60" i="27" s="1"/>
  <c r="H60" i="27"/>
  <c r="T60" i="27" s="1"/>
  <c r="G60" i="27"/>
  <c r="F60" i="27"/>
  <c r="E60" i="27"/>
  <c r="D60" i="27"/>
  <c r="T59" i="27"/>
  <c r="S59" i="27"/>
  <c r="R59" i="27"/>
  <c r="N59" i="27"/>
  <c r="M59" i="27"/>
  <c r="L59" i="27"/>
  <c r="K59" i="27"/>
  <c r="J59" i="27"/>
  <c r="H59" i="27"/>
  <c r="G59" i="27"/>
  <c r="F59" i="27"/>
  <c r="E59" i="27"/>
  <c r="Q59" i="27" s="1"/>
  <c r="D59" i="27"/>
  <c r="N58" i="27"/>
  <c r="T58" i="27" s="1"/>
  <c r="M58" i="27"/>
  <c r="O58" i="27" s="1"/>
  <c r="L58" i="27"/>
  <c r="K58" i="27"/>
  <c r="J58" i="27"/>
  <c r="H58" i="27"/>
  <c r="G58" i="27"/>
  <c r="F58" i="27"/>
  <c r="R58" i="27" s="1"/>
  <c r="E58" i="27"/>
  <c r="Q58" i="27" s="1"/>
  <c r="D58" i="27"/>
  <c r="Q57" i="27"/>
  <c r="P57" i="27"/>
  <c r="O57" i="27"/>
  <c r="N57" i="27"/>
  <c r="M57" i="27"/>
  <c r="L57" i="27"/>
  <c r="K57" i="27"/>
  <c r="J57" i="27"/>
  <c r="H57" i="27"/>
  <c r="T57" i="27" s="1"/>
  <c r="G57" i="27"/>
  <c r="S57" i="27" s="1"/>
  <c r="F57" i="27"/>
  <c r="R57" i="27" s="1"/>
  <c r="E57" i="27"/>
  <c r="D57" i="27"/>
  <c r="S56" i="27"/>
  <c r="R56" i="27"/>
  <c r="N56" i="27"/>
  <c r="M56" i="27"/>
  <c r="L56" i="27"/>
  <c r="K56" i="27"/>
  <c r="Q56" i="27" s="1"/>
  <c r="J56" i="27"/>
  <c r="O56" i="27" s="1"/>
  <c r="I56" i="27"/>
  <c r="U56" i="27" s="1"/>
  <c r="H56" i="27"/>
  <c r="T56" i="27" s="1"/>
  <c r="G56" i="27"/>
  <c r="F56" i="27"/>
  <c r="E56" i="27"/>
  <c r="D56" i="27"/>
  <c r="T55" i="27"/>
  <c r="S55" i="27"/>
  <c r="R55" i="27"/>
  <c r="N55" i="27"/>
  <c r="M55" i="27"/>
  <c r="L55" i="27"/>
  <c r="K55" i="27"/>
  <c r="J55" i="27"/>
  <c r="H55" i="27"/>
  <c r="G55" i="27"/>
  <c r="F55" i="27"/>
  <c r="E55" i="27"/>
  <c r="Q55" i="27" s="1"/>
  <c r="D55" i="27"/>
  <c r="N54" i="27"/>
  <c r="T54" i="27" s="1"/>
  <c r="M54" i="27"/>
  <c r="O54" i="27" s="1"/>
  <c r="L54" i="27"/>
  <c r="K54" i="27"/>
  <c r="J54" i="27"/>
  <c r="H54" i="27"/>
  <c r="G54" i="27"/>
  <c r="F54" i="27"/>
  <c r="R54" i="27" s="1"/>
  <c r="E54" i="27"/>
  <c r="Q54" i="27" s="1"/>
  <c r="D54" i="27"/>
  <c r="Q53" i="27"/>
  <c r="P53" i="27"/>
  <c r="O53" i="27"/>
  <c r="N53" i="27"/>
  <c r="M53" i="27"/>
  <c r="L53" i="27"/>
  <c r="K53" i="27"/>
  <c r="J53" i="27"/>
  <c r="H53" i="27"/>
  <c r="T53" i="27" s="1"/>
  <c r="G53" i="27"/>
  <c r="S53" i="27" s="1"/>
  <c r="F53" i="27"/>
  <c r="R53" i="27" s="1"/>
  <c r="E53" i="27"/>
  <c r="D53" i="27"/>
  <c r="S52" i="27"/>
  <c r="R52" i="27"/>
  <c r="N52" i="27"/>
  <c r="M52" i="27"/>
  <c r="L52" i="27"/>
  <c r="K52" i="27"/>
  <c r="Q52" i="27" s="1"/>
  <c r="J52" i="27"/>
  <c r="O52" i="27" s="1"/>
  <c r="I52" i="27"/>
  <c r="U52" i="27" s="1"/>
  <c r="H52" i="27"/>
  <c r="T52" i="27" s="1"/>
  <c r="G52" i="27"/>
  <c r="F52" i="27"/>
  <c r="E52" i="27"/>
  <c r="D52" i="27"/>
  <c r="T51" i="27"/>
  <c r="S51" i="27"/>
  <c r="R51" i="27"/>
  <c r="N51" i="27"/>
  <c r="M51" i="27"/>
  <c r="L51" i="27"/>
  <c r="K51" i="27"/>
  <c r="J51" i="27"/>
  <c r="H51" i="27"/>
  <c r="G51" i="27"/>
  <c r="F51" i="27"/>
  <c r="E51" i="27"/>
  <c r="Q51" i="27" s="1"/>
  <c r="D51" i="27"/>
  <c r="N50" i="27"/>
  <c r="T50" i="27" s="1"/>
  <c r="M50" i="27"/>
  <c r="O50" i="27" s="1"/>
  <c r="L50" i="27"/>
  <c r="K50" i="27"/>
  <c r="J50" i="27"/>
  <c r="H50" i="27"/>
  <c r="G50" i="27"/>
  <c r="F50" i="27"/>
  <c r="R50" i="27" s="1"/>
  <c r="E50" i="27"/>
  <c r="Q50" i="27" s="1"/>
  <c r="D50" i="27"/>
  <c r="Q49" i="27"/>
  <c r="P49" i="27"/>
  <c r="O49" i="27"/>
  <c r="N49" i="27"/>
  <c r="M49" i="27"/>
  <c r="L49" i="27"/>
  <c r="K49" i="27"/>
  <c r="J49" i="27"/>
  <c r="H49" i="27"/>
  <c r="T49" i="27" s="1"/>
  <c r="G49" i="27"/>
  <c r="S49" i="27" s="1"/>
  <c r="F49" i="27"/>
  <c r="R49" i="27" s="1"/>
  <c r="E49" i="27"/>
  <c r="D49" i="27"/>
  <c r="S48" i="27"/>
  <c r="R48" i="27"/>
  <c r="N48" i="27"/>
  <c r="M48" i="27"/>
  <c r="L48" i="27"/>
  <c r="K48" i="27"/>
  <c r="Q48" i="27" s="1"/>
  <c r="J48" i="27"/>
  <c r="O48" i="27" s="1"/>
  <c r="I48" i="27"/>
  <c r="U48" i="27" s="1"/>
  <c r="H48" i="27"/>
  <c r="T48" i="27" s="1"/>
  <c r="G48" i="27"/>
  <c r="F48" i="27"/>
  <c r="E48" i="27"/>
  <c r="D48" i="27"/>
  <c r="T47" i="27"/>
  <c r="S47" i="27"/>
  <c r="R47" i="27"/>
  <c r="N47" i="27"/>
  <c r="M47" i="27"/>
  <c r="L47" i="27"/>
  <c r="K47" i="27"/>
  <c r="J47" i="27"/>
  <c r="H47" i="27"/>
  <c r="G47" i="27"/>
  <c r="F47" i="27"/>
  <c r="E47" i="27"/>
  <c r="Q47" i="27" s="1"/>
  <c r="D47" i="27"/>
  <c r="N46" i="27"/>
  <c r="T46" i="27" s="1"/>
  <c r="M46" i="27"/>
  <c r="O46" i="27" s="1"/>
  <c r="L46" i="27"/>
  <c r="K46" i="27"/>
  <c r="J46" i="27"/>
  <c r="H46" i="27"/>
  <c r="G46" i="27"/>
  <c r="F46" i="27"/>
  <c r="R46" i="27" s="1"/>
  <c r="E46" i="27"/>
  <c r="Q46" i="27" s="1"/>
  <c r="D46" i="27"/>
  <c r="Q45" i="27"/>
  <c r="P45" i="27"/>
  <c r="O45" i="27"/>
  <c r="N45" i="27"/>
  <c r="M45" i="27"/>
  <c r="L45" i="27"/>
  <c r="K45" i="27"/>
  <c r="J45" i="27"/>
  <c r="H45" i="27"/>
  <c r="T45" i="27" s="1"/>
  <c r="G45" i="27"/>
  <c r="S45" i="27" s="1"/>
  <c r="F45" i="27"/>
  <c r="R45" i="27" s="1"/>
  <c r="E45" i="27"/>
  <c r="D45" i="27"/>
  <c r="S44" i="27"/>
  <c r="R44" i="27"/>
  <c r="N44" i="27"/>
  <c r="M44" i="27"/>
  <c r="L44" i="27"/>
  <c r="K44" i="27"/>
  <c r="Q44" i="27" s="1"/>
  <c r="J44" i="27"/>
  <c r="O44" i="27" s="1"/>
  <c r="I44" i="27"/>
  <c r="U44" i="27" s="1"/>
  <c r="H44" i="27"/>
  <c r="T44" i="27" s="1"/>
  <c r="G44" i="27"/>
  <c r="F44" i="27"/>
  <c r="E44" i="27"/>
  <c r="D44" i="27"/>
  <c r="T43" i="27"/>
  <c r="S43" i="27"/>
  <c r="R43" i="27"/>
  <c r="N43" i="27"/>
  <c r="M43" i="27"/>
  <c r="L43" i="27"/>
  <c r="K43" i="27"/>
  <c r="J43" i="27"/>
  <c r="H43" i="27"/>
  <c r="G43" i="27"/>
  <c r="F43" i="27"/>
  <c r="E43" i="27"/>
  <c r="Q43" i="27" s="1"/>
  <c r="D43" i="27"/>
  <c r="N42" i="27"/>
  <c r="T42" i="27" s="1"/>
  <c r="M42" i="27"/>
  <c r="O42" i="27" s="1"/>
  <c r="L42" i="27"/>
  <c r="K42" i="27"/>
  <c r="J42" i="27"/>
  <c r="H42" i="27"/>
  <c r="G42" i="27"/>
  <c r="F42" i="27"/>
  <c r="R42" i="27" s="1"/>
  <c r="E42" i="27"/>
  <c r="Q42" i="27" s="1"/>
  <c r="D42" i="27"/>
  <c r="Q41" i="27"/>
  <c r="P41" i="27"/>
  <c r="O41" i="27"/>
  <c r="N41" i="27"/>
  <c r="M41" i="27"/>
  <c r="L41" i="27"/>
  <c r="K41" i="27"/>
  <c r="J41" i="27"/>
  <c r="H41" i="27"/>
  <c r="T41" i="27" s="1"/>
  <c r="G41" i="27"/>
  <c r="S41" i="27" s="1"/>
  <c r="F41" i="27"/>
  <c r="R41" i="27" s="1"/>
  <c r="E41" i="27"/>
  <c r="D41" i="27"/>
  <c r="S40" i="27"/>
  <c r="R40" i="27"/>
  <c r="N40" i="27"/>
  <c r="M40" i="27"/>
  <c r="L40" i="27"/>
  <c r="K40" i="27"/>
  <c r="Q40" i="27" s="1"/>
  <c r="J40" i="27"/>
  <c r="O40" i="27" s="1"/>
  <c r="I40" i="27"/>
  <c r="U40" i="27" s="1"/>
  <c r="H40" i="27"/>
  <c r="T40" i="27" s="1"/>
  <c r="G40" i="27"/>
  <c r="F40" i="27"/>
  <c r="E40" i="27"/>
  <c r="D40" i="27"/>
  <c r="T39" i="27"/>
  <c r="S39" i="27"/>
  <c r="R39" i="27"/>
  <c r="N39" i="27"/>
  <c r="M39" i="27"/>
  <c r="L39" i="27"/>
  <c r="K39" i="27"/>
  <c r="J39" i="27"/>
  <c r="H39" i="27"/>
  <c r="G39" i="27"/>
  <c r="F39" i="27"/>
  <c r="E39" i="27"/>
  <c r="Q39" i="27" s="1"/>
  <c r="D39" i="27"/>
  <c r="N38" i="27"/>
  <c r="T38" i="27" s="1"/>
  <c r="M38" i="27"/>
  <c r="O38" i="27" s="1"/>
  <c r="L38" i="27"/>
  <c r="K38" i="27"/>
  <c r="J38" i="27"/>
  <c r="H38" i="27"/>
  <c r="G38" i="27"/>
  <c r="F38" i="27"/>
  <c r="R38" i="27" s="1"/>
  <c r="E38" i="27"/>
  <c r="Q38" i="27" s="1"/>
  <c r="D38" i="27"/>
  <c r="Q37" i="27"/>
  <c r="P37" i="27"/>
  <c r="O37" i="27"/>
  <c r="N37" i="27"/>
  <c r="M37" i="27"/>
  <c r="L37" i="27"/>
  <c r="K37" i="27"/>
  <c r="J37" i="27"/>
  <c r="H37" i="27"/>
  <c r="T37" i="27" s="1"/>
  <c r="G37" i="27"/>
  <c r="S37" i="27" s="1"/>
  <c r="F37" i="27"/>
  <c r="R37" i="27" s="1"/>
  <c r="E37" i="27"/>
  <c r="D37" i="27"/>
  <c r="S36" i="27"/>
  <c r="R36" i="27"/>
  <c r="N36" i="27"/>
  <c r="M36" i="27"/>
  <c r="L36" i="27"/>
  <c r="K36" i="27"/>
  <c r="Q36" i="27" s="1"/>
  <c r="J36" i="27"/>
  <c r="O36" i="27" s="1"/>
  <c r="I36" i="27"/>
  <c r="U36" i="27" s="1"/>
  <c r="H36" i="27"/>
  <c r="T36" i="27" s="1"/>
  <c r="G36" i="27"/>
  <c r="F36" i="27"/>
  <c r="E36" i="27"/>
  <c r="D36" i="27"/>
  <c r="T35" i="27"/>
  <c r="S35" i="27"/>
  <c r="R35" i="27"/>
  <c r="N35" i="27"/>
  <c r="M35" i="27"/>
  <c r="L35" i="27"/>
  <c r="K35" i="27"/>
  <c r="J35" i="27"/>
  <c r="H35" i="27"/>
  <c r="G35" i="27"/>
  <c r="F35" i="27"/>
  <c r="E35" i="27"/>
  <c r="Q35" i="27" s="1"/>
  <c r="D35" i="27"/>
  <c r="N34" i="27"/>
  <c r="T34" i="27" s="1"/>
  <c r="M34" i="27"/>
  <c r="O34" i="27" s="1"/>
  <c r="L34" i="27"/>
  <c r="K34" i="27"/>
  <c r="J34" i="27"/>
  <c r="H34" i="27"/>
  <c r="G34" i="27"/>
  <c r="F34" i="27"/>
  <c r="R34" i="27" s="1"/>
  <c r="E34" i="27"/>
  <c r="Q34" i="27" s="1"/>
  <c r="D34" i="27"/>
  <c r="Q33" i="27"/>
  <c r="P33" i="27"/>
  <c r="O33" i="27"/>
  <c r="N33" i="27"/>
  <c r="M33" i="27"/>
  <c r="L33" i="27"/>
  <c r="K33" i="27"/>
  <c r="J33" i="27"/>
  <c r="H33" i="27"/>
  <c r="T33" i="27" s="1"/>
  <c r="G33" i="27"/>
  <c r="S33" i="27" s="1"/>
  <c r="F33" i="27"/>
  <c r="R33" i="27" s="1"/>
  <c r="E33" i="27"/>
  <c r="D33" i="27"/>
  <c r="S32" i="27"/>
  <c r="R32" i="27"/>
  <c r="N32" i="27"/>
  <c r="M32" i="27"/>
  <c r="L32" i="27"/>
  <c r="K32" i="27"/>
  <c r="Q32" i="27" s="1"/>
  <c r="J32" i="27"/>
  <c r="O32" i="27" s="1"/>
  <c r="I32" i="27"/>
  <c r="U32" i="27" s="1"/>
  <c r="H32" i="27"/>
  <c r="T32" i="27" s="1"/>
  <c r="G32" i="27"/>
  <c r="F32" i="27"/>
  <c r="E32" i="27"/>
  <c r="D32" i="27"/>
  <c r="T31" i="27"/>
  <c r="S31" i="27"/>
  <c r="R31" i="27"/>
  <c r="N31" i="27"/>
  <c r="M31" i="27"/>
  <c r="L31" i="27"/>
  <c r="K31" i="27"/>
  <c r="J31" i="27"/>
  <c r="H31" i="27"/>
  <c r="G31" i="27"/>
  <c r="F31" i="27"/>
  <c r="E31" i="27"/>
  <c r="Q31" i="27" s="1"/>
  <c r="D31" i="27"/>
  <c r="N30" i="27"/>
  <c r="T30" i="27" s="1"/>
  <c r="M30" i="27"/>
  <c r="O30" i="27" s="1"/>
  <c r="L30" i="27"/>
  <c r="K30" i="27"/>
  <c r="J30" i="27"/>
  <c r="H30" i="27"/>
  <c r="G30" i="27"/>
  <c r="F30" i="27"/>
  <c r="R30" i="27" s="1"/>
  <c r="E30" i="27"/>
  <c r="Q30" i="27" s="1"/>
  <c r="D30" i="27"/>
  <c r="Q29" i="27"/>
  <c r="P29" i="27"/>
  <c r="O29" i="27"/>
  <c r="N29" i="27"/>
  <c r="M29" i="27"/>
  <c r="L29" i="27"/>
  <c r="K29" i="27"/>
  <c r="J29" i="27"/>
  <c r="H29" i="27"/>
  <c r="T29" i="27" s="1"/>
  <c r="G29" i="27"/>
  <c r="S29" i="27" s="1"/>
  <c r="F29" i="27"/>
  <c r="R29" i="27" s="1"/>
  <c r="E29" i="27"/>
  <c r="D29" i="27"/>
  <c r="S28" i="27"/>
  <c r="R28" i="27"/>
  <c r="N28" i="27"/>
  <c r="M28" i="27"/>
  <c r="L28" i="27"/>
  <c r="K28" i="27"/>
  <c r="Q28" i="27" s="1"/>
  <c r="J28" i="27"/>
  <c r="O28" i="27" s="1"/>
  <c r="I28" i="27"/>
  <c r="U28" i="27" s="1"/>
  <c r="H28" i="27"/>
  <c r="T28" i="27" s="1"/>
  <c r="G28" i="27"/>
  <c r="F28" i="27"/>
  <c r="E28" i="27"/>
  <c r="D28" i="27"/>
  <c r="T27" i="27"/>
  <c r="S27" i="27"/>
  <c r="R27" i="27"/>
  <c r="N27" i="27"/>
  <c r="M27" i="27"/>
  <c r="L27" i="27"/>
  <c r="K27" i="27"/>
  <c r="J27" i="27"/>
  <c r="H27" i="27"/>
  <c r="G27" i="27"/>
  <c r="F27" i="27"/>
  <c r="E27" i="27"/>
  <c r="Q27" i="27" s="1"/>
  <c r="D27" i="27"/>
  <c r="N26" i="27"/>
  <c r="T26" i="27" s="1"/>
  <c r="M26" i="27"/>
  <c r="O26" i="27" s="1"/>
  <c r="L26" i="27"/>
  <c r="K26" i="27"/>
  <c r="J26" i="27"/>
  <c r="H26" i="27"/>
  <c r="G26" i="27"/>
  <c r="F26" i="27"/>
  <c r="R26" i="27" s="1"/>
  <c r="E26" i="27"/>
  <c r="Q26" i="27" s="1"/>
  <c r="D26" i="27"/>
  <c r="Q25" i="27"/>
  <c r="P25" i="27"/>
  <c r="O25" i="27"/>
  <c r="N25" i="27"/>
  <c r="M25" i="27"/>
  <c r="L25" i="27"/>
  <c r="K25" i="27"/>
  <c r="J25" i="27"/>
  <c r="H25" i="27"/>
  <c r="T25" i="27" s="1"/>
  <c r="G25" i="27"/>
  <c r="S25" i="27" s="1"/>
  <c r="F25" i="27"/>
  <c r="R25" i="27" s="1"/>
  <c r="E25" i="27"/>
  <c r="D25" i="27"/>
  <c r="S24" i="27"/>
  <c r="R24" i="27"/>
  <c r="N24" i="27"/>
  <c r="M24" i="27"/>
  <c r="L24" i="27"/>
  <c r="K24" i="27"/>
  <c r="Q24" i="27" s="1"/>
  <c r="J24" i="27"/>
  <c r="O24" i="27" s="1"/>
  <c r="I24" i="27"/>
  <c r="U24" i="27" s="1"/>
  <c r="H24" i="27"/>
  <c r="T24" i="27" s="1"/>
  <c r="G24" i="27"/>
  <c r="F24" i="27"/>
  <c r="E24" i="27"/>
  <c r="D24" i="27"/>
  <c r="S23" i="27"/>
  <c r="N23" i="27"/>
  <c r="M23" i="27"/>
  <c r="L23" i="27"/>
  <c r="K23" i="27"/>
  <c r="J23" i="27"/>
  <c r="O23" i="27" s="1"/>
  <c r="H23" i="27"/>
  <c r="T23" i="27" s="1"/>
  <c r="G23" i="27"/>
  <c r="F23" i="27"/>
  <c r="R23" i="27" s="1"/>
  <c r="E23" i="27"/>
  <c r="Q23" i="27" s="1"/>
  <c r="D23" i="27"/>
  <c r="R22" i="27"/>
  <c r="Q22" i="27"/>
  <c r="N22" i="27"/>
  <c r="T22" i="27" s="1"/>
  <c r="M22" i="27"/>
  <c r="L22" i="27"/>
  <c r="K22" i="27"/>
  <c r="J22" i="27"/>
  <c r="P22" i="27" s="1"/>
  <c r="I22" i="27"/>
  <c r="H22" i="27"/>
  <c r="G22" i="27"/>
  <c r="S22" i="27" s="1"/>
  <c r="F22" i="27"/>
  <c r="E22" i="27"/>
  <c r="D22" i="27"/>
  <c r="T21" i="27"/>
  <c r="S21" i="27"/>
  <c r="N21" i="27"/>
  <c r="M21" i="27"/>
  <c r="L21" i="27"/>
  <c r="R21" i="27" s="1"/>
  <c r="K21" i="27"/>
  <c r="J21" i="27"/>
  <c r="H21" i="27"/>
  <c r="G21" i="27"/>
  <c r="F21" i="27"/>
  <c r="E21" i="27"/>
  <c r="D21" i="27"/>
  <c r="P21" i="27" s="1"/>
  <c r="N20" i="27"/>
  <c r="T20" i="27" s="1"/>
  <c r="M20" i="27"/>
  <c r="L20" i="27"/>
  <c r="K20" i="27"/>
  <c r="J20" i="27"/>
  <c r="O20" i="27" s="1"/>
  <c r="H20" i="27"/>
  <c r="G20" i="27"/>
  <c r="S20" i="27" s="1"/>
  <c r="F20" i="27"/>
  <c r="R20" i="27" s="1"/>
  <c r="E20" i="27"/>
  <c r="Q20" i="27" s="1"/>
  <c r="D20" i="27"/>
  <c r="Q19" i="27"/>
  <c r="P19" i="27"/>
  <c r="O19" i="27"/>
  <c r="N19" i="27"/>
  <c r="M19" i="27"/>
  <c r="L19" i="27"/>
  <c r="K19" i="27"/>
  <c r="J19" i="27"/>
  <c r="H19" i="27"/>
  <c r="T19" i="27" s="1"/>
  <c r="G19" i="27"/>
  <c r="S19" i="27" s="1"/>
  <c r="F19" i="27"/>
  <c r="R19" i="27" s="1"/>
  <c r="E19" i="27"/>
  <c r="D19" i="27"/>
  <c r="I19" i="27" s="1"/>
  <c r="S18" i="27"/>
  <c r="R18" i="27"/>
  <c r="Q18" i="27"/>
  <c r="N18" i="27"/>
  <c r="M18" i="27"/>
  <c r="L18" i="27"/>
  <c r="K18" i="27"/>
  <c r="J18" i="27"/>
  <c r="P18" i="27" s="1"/>
  <c r="I18" i="27"/>
  <c r="H18" i="27"/>
  <c r="T18" i="27" s="1"/>
  <c r="G18" i="27"/>
  <c r="F18" i="27"/>
  <c r="E18" i="27"/>
  <c r="D18" i="27"/>
  <c r="T17" i="27"/>
  <c r="S17" i="27"/>
  <c r="N17" i="27"/>
  <c r="M17" i="27"/>
  <c r="L17" i="27"/>
  <c r="R17" i="27" s="1"/>
  <c r="K17" i="27"/>
  <c r="J17" i="27"/>
  <c r="H17" i="27"/>
  <c r="G17" i="27"/>
  <c r="F17" i="27"/>
  <c r="E17" i="27"/>
  <c r="Q17" i="27" s="1"/>
  <c r="D17" i="27"/>
  <c r="I17" i="27" s="1"/>
  <c r="N16" i="27"/>
  <c r="T16" i="27" s="1"/>
  <c r="M16" i="27"/>
  <c r="L16" i="27"/>
  <c r="K16" i="27"/>
  <c r="J16" i="27"/>
  <c r="O16" i="27" s="1"/>
  <c r="H16" i="27"/>
  <c r="G16" i="27"/>
  <c r="S16" i="27" s="1"/>
  <c r="F16" i="27"/>
  <c r="R16" i="27" s="1"/>
  <c r="E16" i="27"/>
  <c r="Q16" i="27" s="1"/>
  <c r="D16" i="27"/>
  <c r="Q15" i="27"/>
  <c r="P15" i="27"/>
  <c r="O15" i="27"/>
  <c r="N15" i="27"/>
  <c r="M15" i="27"/>
  <c r="L15" i="27"/>
  <c r="K15" i="27"/>
  <c r="J15" i="27"/>
  <c r="H15" i="27"/>
  <c r="T15" i="27" s="1"/>
  <c r="G15" i="27"/>
  <c r="S15" i="27" s="1"/>
  <c r="F15" i="27"/>
  <c r="R15" i="27" s="1"/>
  <c r="E15" i="27"/>
  <c r="D15" i="27"/>
  <c r="I15" i="27" s="1"/>
  <c r="U15" i="27" s="1"/>
  <c r="S14" i="27"/>
  <c r="R14" i="27"/>
  <c r="Q14" i="27"/>
  <c r="N14" i="27"/>
  <c r="M14" i="27"/>
  <c r="L14" i="27"/>
  <c r="K14" i="27"/>
  <c r="J14" i="27"/>
  <c r="P14" i="27" s="1"/>
  <c r="I14" i="27"/>
  <c r="H14" i="27"/>
  <c r="T14" i="27" s="1"/>
  <c r="G14" i="27"/>
  <c r="F14" i="27"/>
  <c r="E14" i="27"/>
  <c r="D14" i="27"/>
  <c r="T13" i="27"/>
  <c r="S13" i="27"/>
  <c r="N13" i="27"/>
  <c r="M13" i="27"/>
  <c r="L13" i="27"/>
  <c r="R13" i="27" s="1"/>
  <c r="K13" i="27"/>
  <c r="J13" i="27"/>
  <c r="H13" i="27"/>
  <c r="G13" i="27"/>
  <c r="F13" i="27"/>
  <c r="E13" i="27"/>
  <c r="D13" i="27"/>
  <c r="P13" i="27" s="1"/>
  <c r="N12" i="27"/>
  <c r="T12" i="27" s="1"/>
  <c r="M12" i="27"/>
  <c r="L12" i="27"/>
  <c r="K12" i="27"/>
  <c r="J12" i="27"/>
  <c r="O12" i="27" s="1"/>
  <c r="H12" i="27"/>
  <c r="G12" i="27"/>
  <c r="S12" i="27" s="1"/>
  <c r="F12" i="27"/>
  <c r="R12" i="27" s="1"/>
  <c r="E12" i="27"/>
  <c r="Q12" i="27" s="1"/>
  <c r="D12" i="27"/>
  <c r="Q11" i="27"/>
  <c r="P11" i="27"/>
  <c r="O11" i="27"/>
  <c r="N11" i="27"/>
  <c r="M11" i="27"/>
  <c r="L11" i="27"/>
  <c r="K11" i="27"/>
  <c r="J11" i="27"/>
  <c r="H11" i="27"/>
  <c r="T11" i="27" s="1"/>
  <c r="G11" i="27"/>
  <c r="S11" i="27" s="1"/>
  <c r="F11" i="27"/>
  <c r="R11" i="27" s="1"/>
  <c r="E11" i="27"/>
  <c r="D11" i="27"/>
  <c r="S10" i="27"/>
  <c r="R10" i="27"/>
  <c r="Q10" i="27"/>
  <c r="N10" i="27"/>
  <c r="M10" i="27"/>
  <c r="L10" i="27"/>
  <c r="K10" i="27"/>
  <c r="J10" i="27"/>
  <c r="P10" i="27" s="1"/>
  <c r="I10" i="27"/>
  <c r="H10" i="27"/>
  <c r="T10" i="27" s="1"/>
  <c r="G10" i="27"/>
  <c r="F10" i="27"/>
  <c r="E10" i="27"/>
  <c r="D10" i="27"/>
  <c r="T9" i="27"/>
  <c r="S9" i="27"/>
  <c r="N9" i="27"/>
  <c r="M9" i="27"/>
  <c r="L9" i="27"/>
  <c r="R9" i="27" s="1"/>
  <c r="K9" i="27"/>
  <c r="J9" i="27"/>
  <c r="O9" i="27" s="1"/>
  <c r="H9" i="27"/>
  <c r="G9" i="27"/>
  <c r="F9" i="27"/>
  <c r="E9" i="27"/>
  <c r="D9" i="27"/>
  <c r="P9" i="27" s="1"/>
  <c r="N8" i="27"/>
  <c r="T8" i="27" s="1"/>
  <c r="M8" i="27"/>
  <c r="L8" i="27"/>
  <c r="K8" i="27"/>
  <c r="J8" i="27"/>
  <c r="H8" i="27"/>
  <c r="G8" i="27"/>
  <c r="F8" i="27"/>
  <c r="R8" i="27" s="1"/>
  <c r="E8" i="27"/>
  <c r="Q8" i="27" s="1"/>
  <c r="D8" i="27"/>
  <c r="I8" i="27" s="1"/>
  <c r="Q7" i="27"/>
  <c r="P7" i="27"/>
  <c r="O7" i="27"/>
  <c r="N7" i="27"/>
  <c r="M7" i="27"/>
  <c r="L7" i="27"/>
  <c r="K7" i="27"/>
  <c r="J7" i="27"/>
  <c r="H7" i="27"/>
  <c r="T7" i="27" s="1"/>
  <c r="G7" i="27"/>
  <c r="S7" i="27" s="1"/>
  <c r="F7" i="27"/>
  <c r="R7" i="27" s="1"/>
  <c r="E7" i="27"/>
  <c r="D7" i="27"/>
  <c r="I7" i="27" s="1"/>
  <c r="U7" i="27" s="1"/>
  <c r="S6" i="27"/>
  <c r="R6" i="27"/>
  <c r="Q6" i="27"/>
  <c r="N6" i="27"/>
  <c r="M6" i="27"/>
  <c r="L6" i="27"/>
  <c r="K6" i="27"/>
  <c r="J6" i="27"/>
  <c r="P6" i="27" s="1"/>
  <c r="I6" i="27"/>
  <c r="H6" i="27"/>
  <c r="T6" i="27" s="1"/>
  <c r="G6" i="27"/>
  <c r="F6" i="27"/>
  <c r="E6" i="27"/>
  <c r="D6" i="27"/>
  <c r="T5" i="27"/>
  <c r="S5" i="27"/>
  <c r="N5" i="27"/>
  <c r="M5" i="27"/>
  <c r="L5" i="27"/>
  <c r="R5" i="27" s="1"/>
  <c r="K5" i="27"/>
  <c r="J5" i="27"/>
  <c r="H5" i="27"/>
  <c r="G5" i="27"/>
  <c r="F5" i="27"/>
  <c r="E5" i="27"/>
  <c r="D5" i="27"/>
  <c r="P5" i="27" s="1"/>
  <c r="U4" i="27"/>
  <c r="T4" i="27"/>
  <c r="S4" i="27"/>
  <c r="R4" i="27"/>
  <c r="Q4" i="27"/>
  <c r="P4" i="27"/>
  <c r="N4" i="27"/>
  <c r="M4" i="27"/>
  <c r="L4" i="27"/>
  <c r="K4" i="27"/>
  <c r="J4" i="27"/>
  <c r="O4" i="27" s="1"/>
  <c r="I4" i="27"/>
  <c r="H4" i="27"/>
  <c r="G4" i="27"/>
  <c r="F4" i="27"/>
  <c r="E4" i="27"/>
  <c r="D4" i="27"/>
  <c r="U19" i="27" l="1"/>
  <c r="Q5" i="27"/>
  <c r="I12" i="27"/>
  <c r="U12" i="27" s="1"/>
  <c r="O13" i="27"/>
  <c r="Q21" i="27"/>
  <c r="U22" i="27"/>
  <c r="S8" i="27"/>
  <c r="Q9" i="27"/>
  <c r="I16" i="27"/>
  <c r="U16" i="27" s="1"/>
  <c r="O17" i="27"/>
  <c r="I26" i="27"/>
  <c r="U26" i="27" s="1"/>
  <c r="P26" i="27"/>
  <c r="O8" i="27"/>
  <c r="U8" i="27" s="1"/>
  <c r="U17" i="27"/>
  <c r="I11" i="27"/>
  <c r="U11" i="27" s="1"/>
  <c r="O5" i="27"/>
  <c r="Q13" i="27"/>
  <c r="I20" i="27"/>
  <c r="U20" i="27" s="1"/>
  <c r="O21" i="27"/>
  <c r="I30" i="27"/>
  <c r="U30" i="27" s="1"/>
  <c r="P30" i="27"/>
  <c r="I38" i="27"/>
  <c r="U38" i="27" s="1"/>
  <c r="P38" i="27"/>
  <c r="I42" i="27"/>
  <c r="U42" i="27" s="1"/>
  <c r="P42" i="27"/>
  <c r="I58" i="27"/>
  <c r="U58" i="27" s="1"/>
  <c r="P58" i="27"/>
  <c r="I62" i="27"/>
  <c r="U62" i="27" s="1"/>
  <c r="P62" i="27"/>
  <c r="I66" i="27"/>
  <c r="U66" i="27" s="1"/>
  <c r="P66" i="27"/>
  <c r="I78" i="27"/>
  <c r="U78" i="27" s="1"/>
  <c r="P78" i="27"/>
  <c r="I86" i="27"/>
  <c r="U86" i="27" s="1"/>
  <c r="P86" i="27"/>
  <c r="O27" i="27"/>
  <c r="O35" i="27"/>
  <c r="O43" i="27"/>
  <c r="O47" i="27"/>
  <c r="O51" i="27"/>
  <c r="O83" i="27"/>
  <c r="O87" i="27"/>
  <c r="P8" i="27"/>
  <c r="P12" i="27"/>
  <c r="P16" i="27"/>
  <c r="P20" i="27"/>
  <c r="S26" i="27"/>
  <c r="S30" i="27"/>
  <c r="S34" i="27"/>
  <c r="S38" i="27"/>
  <c r="S42" i="27"/>
  <c r="S46" i="27"/>
  <c r="S50" i="27"/>
  <c r="S54" i="27"/>
  <c r="S58" i="27"/>
  <c r="S62" i="27"/>
  <c r="S66" i="27"/>
  <c r="S70" i="27"/>
  <c r="S74" i="27"/>
  <c r="S78" i="27"/>
  <c r="S82" i="27"/>
  <c r="S86" i="27"/>
  <c r="I34" i="27"/>
  <c r="U34" i="27" s="1"/>
  <c r="P34" i="27"/>
  <c r="I50" i="27"/>
  <c r="U50" i="27" s="1"/>
  <c r="P50" i="27"/>
  <c r="I82" i="27"/>
  <c r="U82" i="27" s="1"/>
  <c r="P82" i="27"/>
  <c r="O31" i="27"/>
  <c r="O39" i="27"/>
  <c r="O55" i="27"/>
  <c r="O59" i="27"/>
  <c r="O63" i="27"/>
  <c r="O67" i="27"/>
  <c r="O71" i="27"/>
  <c r="O75" i="27"/>
  <c r="O79" i="27"/>
  <c r="I23" i="27"/>
  <c r="U23" i="27" s="1"/>
  <c r="I54" i="27"/>
  <c r="U54" i="27" s="1"/>
  <c r="P54" i="27"/>
  <c r="I70" i="27"/>
  <c r="U70" i="27" s="1"/>
  <c r="P70" i="27"/>
  <c r="I74" i="27"/>
  <c r="U74" i="27" s="1"/>
  <c r="P74" i="27"/>
  <c r="P17" i="27"/>
  <c r="I79" i="27"/>
  <c r="P79" i="27"/>
  <c r="I83" i="27"/>
  <c r="P83" i="27"/>
  <c r="I87" i="27"/>
  <c r="U87" i="27" s="1"/>
  <c r="P87" i="27"/>
  <c r="I5" i="27"/>
  <c r="U5" i="27" s="1"/>
  <c r="O6" i="27"/>
  <c r="U6" i="27" s="1"/>
  <c r="I9" i="27"/>
  <c r="U9" i="27" s="1"/>
  <c r="O10" i="27"/>
  <c r="U10" i="27" s="1"/>
  <c r="I13" i="27"/>
  <c r="O14" i="27"/>
  <c r="U14" i="27" s="1"/>
  <c r="O18" i="27"/>
  <c r="U18" i="27" s="1"/>
  <c r="I21" i="27"/>
  <c r="U21" i="27" s="1"/>
  <c r="O22" i="27"/>
  <c r="P23" i="27"/>
  <c r="P24" i="27"/>
  <c r="P28" i="27"/>
  <c r="P32" i="27"/>
  <c r="P36" i="27"/>
  <c r="P40" i="27"/>
  <c r="P44" i="27"/>
  <c r="P48" i="27"/>
  <c r="P52" i="27"/>
  <c r="P56" i="27"/>
  <c r="P60" i="27"/>
  <c r="P64" i="27"/>
  <c r="P68" i="27"/>
  <c r="P72" i="27"/>
  <c r="P76" i="27"/>
  <c r="P80" i="27"/>
  <c r="P84" i="27"/>
  <c r="P88" i="27"/>
  <c r="I46" i="27"/>
  <c r="U46" i="27" s="1"/>
  <c r="P46" i="27"/>
  <c r="I27" i="27"/>
  <c r="U27" i="27" s="1"/>
  <c r="P27" i="27"/>
  <c r="I31" i="27"/>
  <c r="U31" i="27" s="1"/>
  <c r="P31" i="27"/>
  <c r="I35" i="27"/>
  <c r="U35" i="27" s="1"/>
  <c r="P35" i="27"/>
  <c r="I39" i="27"/>
  <c r="U39" i="27" s="1"/>
  <c r="P39" i="27"/>
  <c r="I43" i="27"/>
  <c r="U43" i="27" s="1"/>
  <c r="P43" i="27"/>
  <c r="I47" i="27"/>
  <c r="U47" i="27" s="1"/>
  <c r="P47" i="27"/>
  <c r="I51" i="27"/>
  <c r="U51" i="27" s="1"/>
  <c r="P51" i="27"/>
  <c r="I55" i="27"/>
  <c r="U55" i="27" s="1"/>
  <c r="P55" i="27"/>
  <c r="I59" i="27"/>
  <c r="U59" i="27" s="1"/>
  <c r="P59" i="27"/>
  <c r="I63" i="27"/>
  <c r="U63" i="27" s="1"/>
  <c r="P63" i="27"/>
  <c r="I67" i="27"/>
  <c r="P67" i="27"/>
  <c r="I71" i="27"/>
  <c r="P71" i="27"/>
  <c r="I75" i="27"/>
  <c r="U75" i="27" s="1"/>
  <c r="P75" i="27"/>
  <c r="I25" i="27"/>
  <c r="U25" i="27" s="1"/>
  <c r="I29" i="27"/>
  <c r="U29" i="27" s="1"/>
  <c r="I33" i="27"/>
  <c r="U33" i="27" s="1"/>
  <c r="I37" i="27"/>
  <c r="U37" i="27" s="1"/>
  <c r="I41" i="27"/>
  <c r="U41" i="27" s="1"/>
  <c r="I45" i="27"/>
  <c r="U45" i="27" s="1"/>
  <c r="I49" i="27"/>
  <c r="U49" i="27" s="1"/>
  <c r="I53" i="27"/>
  <c r="U53" i="27" s="1"/>
  <c r="I57" i="27"/>
  <c r="U57" i="27" s="1"/>
  <c r="I61" i="27"/>
  <c r="U61" i="27" s="1"/>
  <c r="I65" i="27"/>
  <c r="U65" i="27" s="1"/>
  <c r="I69" i="27"/>
  <c r="U69" i="27" s="1"/>
  <c r="I73" i="27"/>
  <c r="U73" i="27" s="1"/>
  <c r="I77" i="27"/>
  <c r="U77" i="27" s="1"/>
  <c r="I81" i="27"/>
  <c r="U81" i="27" s="1"/>
  <c r="I85" i="27"/>
  <c r="U85" i="27" s="1"/>
  <c r="I89" i="27"/>
  <c r="U89" i="27" s="1"/>
  <c r="D5" i="15"/>
  <c r="H6" i="25"/>
  <c r="H23" i="25"/>
  <c r="G23" i="25"/>
  <c r="F23" i="25"/>
  <c r="E23" i="25"/>
  <c r="D23" i="25"/>
  <c r="C23" i="25"/>
  <c r="D6" i="25"/>
  <c r="E6" i="25"/>
  <c r="F6" i="25"/>
  <c r="G6" i="25"/>
  <c r="C6" i="25"/>
  <c r="U13" i="27" l="1"/>
  <c r="U83" i="27"/>
  <c r="U71" i="27"/>
  <c r="U79" i="27"/>
  <c r="U67" i="27"/>
  <c r="D14" i="16"/>
  <c r="D15" i="16" s="1"/>
  <c r="C14" i="16"/>
  <c r="C15" i="16" s="1"/>
  <c r="J30" i="16" l="1"/>
  <c r="J44" i="16" s="1"/>
  <c r="I30" i="16"/>
  <c r="I44" i="16" s="1"/>
  <c r="F30" i="16"/>
  <c r="F44" i="16" s="1"/>
  <c r="G30" i="16"/>
  <c r="G44" i="16" s="1"/>
  <c r="M30" i="16"/>
  <c r="M44" i="16" s="1"/>
  <c r="E30" i="16"/>
  <c r="E44" i="16" s="1"/>
  <c r="K37" i="16"/>
  <c r="K51" i="16" s="1"/>
  <c r="C37" i="16"/>
  <c r="C51" i="16" s="1"/>
  <c r="L37" i="16"/>
  <c r="D30" i="16"/>
  <c r="D44" i="16" s="1"/>
  <c r="L30" i="16"/>
  <c r="L44" i="16" s="1"/>
  <c r="K30" i="16"/>
  <c r="K44" i="16" s="1"/>
  <c r="C30" i="16"/>
  <c r="D37" i="16"/>
  <c r="M37" i="16"/>
  <c r="G37" i="16"/>
  <c r="I37" i="16"/>
  <c r="J37" i="16"/>
  <c r="J51" i="16" s="1"/>
  <c r="E37" i="16"/>
  <c r="E51" i="16" s="1"/>
  <c r="F37" i="16"/>
  <c r="F51" i="16" s="1"/>
  <c r="D8" i="16"/>
  <c r="D7" i="15" s="1"/>
  <c r="C8" i="16"/>
  <c r="C7" i="15" s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4" i="18"/>
  <c r="L51" i="16" l="1"/>
  <c r="O37" i="16"/>
  <c r="C44" i="16"/>
  <c r="O30" i="16"/>
  <c r="G51" i="16"/>
  <c r="M51" i="16"/>
  <c r="I51" i="16"/>
  <c r="D51" i="16"/>
  <c r="I5" i="19"/>
  <c r="M5" i="19" s="1"/>
  <c r="I6" i="19"/>
  <c r="I7" i="19"/>
  <c r="N7" i="19" s="1"/>
  <c r="I8" i="19"/>
  <c r="N8" i="19" s="1"/>
  <c r="I9" i="19"/>
  <c r="L9" i="19" s="1"/>
  <c r="I10" i="19"/>
  <c r="L10" i="19" s="1"/>
  <c r="I11" i="19"/>
  <c r="N11" i="19" s="1"/>
  <c r="I12" i="19"/>
  <c r="L12" i="19" s="1"/>
  <c r="I13" i="19"/>
  <c r="I14" i="19"/>
  <c r="N14" i="19" s="1"/>
  <c r="I15" i="19"/>
  <c r="L15" i="19" s="1"/>
  <c r="I16" i="19"/>
  <c r="I17" i="19"/>
  <c r="M17" i="19" s="1"/>
  <c r="I18" i="19"/>
  <c r="K18" i="19" s="1"/>
  <c r="I19" i="19"/>
  <c r="J19" i="19" s="1"/>
  <c r="I20" i="19"/>
  <c r="L20" i="19" s="1"/>
  <c r="I21" i="19"/>
  <c r="N21" i="19" s="1"/>
  <c r="I22" i="19"/>
  <c r="L22" i="19" s="1"/>
  <c r="I23" i="19"/>
  <c r="I24" i="19"/>
  <c r="L24" i="19" s="1"/>
  <c r="I25" i="19"/>
  <c r="K25" i="19" s="1"/>
  <c r="I26" i="19"/>
  <c r="N26" i="19" s="1"/>
  <c r="I27" i="19"/>
  <c r="N27" i="19" s="1"/>
  <c r="I28" i="19"/>
  <c r="I29" i="19"/>
  <c r="K29" i="19" s="1"/>
  <c r="I30" i="19"/>
  <c r="L30" i="19" s="1"/>
  <c r="I31" i="19"/>
  <c r="N31" i="19" s="1"/>
  <c r="I32" i="19"/>
  <c r="M32" i="19" s="1"/>
  <c r="I33" i="19"/>
  <c r="K33" i="19" s="1"/>
  <c r="I34" i="19"/>
  <c r="N34" i="19" s="1"/>
  <c r="I35" i="19"/>
  <c r="N35" i="19" s="1"/>
  <c r="I36" i="19"/>
  <c r="M36" i="19" s="1"/>
  <c r="I37" i="19"/>
  <c r="L37" i="19" s="1"/>
  <c r="I38" i="19"/>
  <c r="I39" i="19"/>
  <c r="L39" i="19" s="1"/>
  <c r="I40" i="19"/>
  <c r="N40" i="19" s="1"/>
  <c r="I41" i="19"/>
  <c r="L41" i="19" s="1"/>
  <c r="I42" i="19"/>
  <c r="K42" i="19" s="1"/>
  <c r="I43" i="19"/>
  <c r="M43" i="19" s="1"/>
  <c r="I44" i="19"/>
  <c r="L44" i="19" s="1"/>
  <c r="I45" i="19"/>
  <c r="L45" i="19" s="1"/>
  <c r="I46" i="19"/>
  <c r="I47" i="19"/>
  <c r="M47" i="19" s="1"/>
  <c r="I48" i="19"/>
  <c r="I49" i="19"/>
  <c r="M49" i="19" s="1"/>
  <c r="I50" i="19"/>
  <c r="M50" i="19" s="1"/>
  <c r="I51" i="19"/>
  <c r="N51" i="19" s="1"/>
  <c r="I52" i="19"/>
  <c r="N52" i="19" s="1"/>
  <c r="I53" i="19"/>
  <c r="I54" i="19"/>
  <c r="N54" i="19" s="1"/>
  <c r="I55" i="19"/>
  <c r="I56" i="19"/>
  <c r="N56" i="19" s="1"/>
  <c r="I57" i="19"/>
  <c r="M57" i="19" s="1"/>
  <c r="I58" i="19"/>
  <c r="N58" i="19" s="1"/>
  <c r="I59" i="19"/>
  <c r="L59" i="19" s="1"/>
  <c r="I60" i="19"/>
  <c r="N60" i="19" s="1"/>
  <c r="I61" i="19"/>
  <c r="I62" i="19"/>
  <c r="J62" i="19" s="1"/>
  <c r="I63" i="19"/>
  <c r="L63" i="19" s="1"/>
  <c r="I64" i="19"/>
  <c r="J64" i="19" s="1"/>
  <c r="I65" i="19"/>
  <c r="N65" i="19" s="1"/>
  <c r="I66" i="19"/>
  <c r="N66" i="19" s="1"/>
  <c r="I67" i="19"/>
  <c r="M67" i="19" s="1"/>
  <c r="I68" i="19"/>
  <c r="J68" i="19" s="1"/>
  <c r="I69" i="19"/>
  <c r="I70" i="19"/>
  <c r="J70" i="19" s="1"/>
  <c r="I71" i="19"/>
  <c r="N71" i="19" s="1"/>
  <c r="I72" i="19"/>
  <c r="N72" i="19" s="1"/>
  <c r="I73" i="19"/>
  <c r="N73" i="19" s="1"/>
  <c r="I74" i="19"/>
  <c r="M74" i="19" s="1"/>
  <c r="I75" i="19"/>
  <c r="I76" i="19"/>
  <c r="N76" i="19" s="1"/>
  <c r="I77" i="19"/>
  <c r="I78" i="19"/>
  <c r="I79" i="19"/>
  <c r="I80" i="19"/>
  <c r="N80" i="19" s="1"/>
  <c r="I81" i="19"/>
  <c r="M81" i="19" s="1"/>
  <c r="I82" i="19"/>
  <c r="I83" i="19"/>
  <c r="K83" i="19" s="1"/>
  <c r="I84" i="19"/>
  <c r="N84" i="19" s="1"/>
  <c r="I85" i="19"/>
  <c r="N85" i="19" s="1"/>
  <c r="I86" i="19"/>
  <c r="J86" i="19" s="1"/>
  <c r="I87" i="19"/>
  <c r="M87" i="19" s="1"/>
  <c r="I88" i="19"/>
  <c r="N88" i="19" s="1"/>
  <c r="I89" i="19"/>
  <c r="M89" i="19" s="1"/>
  <c r="I4" i="19"/>
  <c r="C5" i="19"/>
  <c r="D5" i="19" s="1"/>
  <c r="C6" i="19"/>
  <c r="D6" i="19" s="1"/>
  <c r="C7" i="19"/>
  <c r="F7" i="19" s="1"/>
  <c r="C8" i="19"/>
  <c r="C9" i="19"/>
  <c r="H9" i="19" s="1"/>
  <c r="C10" i="19"/>
  <c r="H10" i="19" s="1"/>
  <c r="C11" i="19"/>
  <c r="F11" i="19" s="1"/>
  <c r="C12" i="19"/>
  <c r="D12" i="19" s="1"/>
  <c r="C13" i="19"/>
  <c r="G13" i="19" s="1"/>
  <c r="C14" i="19"/>
  <c r="H14" i="19" s="1"/>
  <c r="C15" i="19"/>
  <c r="C16" i="19"/>
  <c r="H16" i="19" s="1"/>
  <c r="C17" i="19"/>
  <c r="F17" i="19" s="1"/>
  <c r="C18" i="19"/>
  <c r="C19" i="19"/>
  <c r="H19" i="19" s="1"/>
  <c r="C20" i="19"/>
  <c r="D20" i="19" s="1"/>
  <c r="C21" i="19"/>
  <c r="C22" i="19"/>
  <c r="H22" i="19" s="1"/>
  <c r="C23" i="19"/>
  <c r="E23" i="19" s="1"/>
  <c r="C24" i="19"/>
  <c r="E24" i="19" s="1"/>
  <c r="C25" i="19"/>
  <c r="G25" i="19" s="1"/>
  <c r="C26" i="19"/>
  <c r="C27" i="19"/>
  <c r="H27" i="19" s="1"/>
  <c r="C28" i="19"/>
  <c r="E28" i="19" s="1"/>
  <c r="C29" i="19"/>
  <c r="G29" i="19" s="1"/>
  <c r="C30" i="19"/>
  <c r="H30" i="19" s="1"/>
  <c r="C31" i="19"/>
  <c r="E31" i="19" s="1"/>
  <c r="C32" i="19"/>
  <c r="H32" i="19" s="1"/>
  <c r="C33" i="19"/>
  <c r="E33" i="19" s="1"/>
  <c r="C34" i="19"/>
  <c r="H34" i="19" s="1"/>
  <c r="C35" i="19"/>
  <c r="G35" i="19" s="1"/>
  <c r="C36" i="19"/>
  <c r="D36" i="19" s="1"/>
  <c r="C37" i="19"/>
  <c r="E37" i="19" s="1"/>
  <c r="C38" i="19"/>
  <c r="H38" i="19" s="1"/>
  <c r="C39" i="19"/>
  <c r="C40" i="19"/>
  <c r="H40" i="19" s="1"/>
  <c r="C41" i="19"/>
  <c r="F41" i="19" s="1"/>
  <c r="C42" i="19"/>
  <c r="C43" i="19"/>
  <c r="E43" i="19" s="1"/>
  <c r="C44" i="19"/>
  <c r="F44" i="19" s="1"/>
  <c r="C45" i="19"/>
  <c r="D45" i="19" s="1"/>
  <c r="C46" i="19"/>
  <c r="F46" i="19" s="1"/>
  <c r="C47" i="19"/>
  <c r="C48" i="19"/>
  <c r="H48" i="19" s="1"/>
  <c r="C49" i="19"/>
  <c r="C50" i="19"/>
  <c r="G50" i="19" s="1"/>
  <c r="C51" i="19"/>
  <c r="G51" i="19" s="1"/>
  <c r="C52" i="19"/>
  <c r="G52" i="19" s="1"/>
  <c r="C53" i="19"/>
  <c r="C54" i="19"/>
  <c r="D54" i="19" s="1"/>
  <c r="C55" i="19"/>
  <c r="F55" i="19" s="1"/>
  <c r="C56" i="19"/>
  <c r="H56" i="19" s="1"/>
  <c r="C57" i="19"/>
  <c r="C58" i="19"/>
  <c r="D58" i="19" s="1"/>
  <c r="C59" i="19"/>
  <c r="D59" i="19" s="1"/>
  <c r="C60" i="19"/>
  <c r="F60" i="19" s="1"/>
  <c r="C61" i="19"/>
  <c r="C62" i="19"/>
  <c r="H62" i="19" s="1"/>
  <c r="C63" i="19"/>
  <c r="D63" i="19" s="1"/>
  <c r="C64" i="19"/>
  <c r="F64" i="19" s="1"/>
  <c r="C65" i="19"/>
  <c r="F65" i="19" s="1"/>
  <c r="C66" i="19"/>
  <c r="D66" i="19" s="1"/>
  <c r="C67" i="19"/>
  <c r="F67" i="19" s="1"/>
  <c r="C68" i="19"/>
  <c r="E68" i="19" s="1"/>
  <c r="C69" i="19"/>
  <c r="F69" i="19" s="1"/>
  <c r="C70" i="19"/>
  <c r="E70" i="19" s="1"/>
  <c r="C71" i="19"/>
  <c r="D71" i="19" s="1"/>
  <c r="C72" i="19"/>
  <c r="G72" i="19" s="1"/>
  <c r="C73" i="19"/>
  <c r="F73" i="19" s="1"/>
  <c r="C74" i="19"/>
  <c r="H74" i="19" s="1"/>
  <c r="C75" i="19"/>
  <c r="F75" i="19" s="1"/>
  <c r="C76" i="19"/>
  <c r="D76" i="19" s="1"/>
  <c r="C77" i="19"/>
  <c r="F77" i="19" s="1"/>
  <c r="C78" i="19"/>
  <c r="G78" i="19" s="1"/>
  <c r="C79" i="19"/>
  <c r="D79" i="19" s="1"/>
  <c r="C80" i="19"/>
  <c r="F80" i="19" s="1"/>
  <c r="C81" i="19"/>
  <c r="F81" i="19" s="1"/>
  <c r="C82" i="19"/>
  <c r="E82" i="19" s="1"/>
  <c r="C83" i="19"/>
  <c r="E83" i="19" s="1"/>
  <c r="C84" i="19"/>
  <c r="G84" i="19" s="1"/>
  <c r="C85" i="19"/>
  <c r="E85" i="19" s="1"/>
  <c r="C86" i="19"/>
  <c r="E86" i="19" s="1"/>
  <c r="C87" i="19"/>
  <c r="D87" i="19" s="1"/>
  <c r="C88" i="19"/>
  <c r="H88" i="19" s="1"/>
  <c r="C89" i="19"/>
  <c r="F89" i="19" s="1"/>
  <c r="C4" i="19"/>
  <c r="G4" i="19" s="1"/>
  <c r="N89" i="19"/>
  <c r="M22" i="19"/>
  <c r="M18" i="19"/>
  <c r="J5" i="18"/>
  <c r="K5" i="18"/>
  <c r="L5" i="18"/>
  <c r="M5" i="18"/>
  <c r="N5" i="18"/>
  <c r="J6" i="18"/>
  <c r="K6" i="18"/>
  <c r="L6" i="18"/>
  <c r="M6" i="18"/>
  <c r="N6" i="18"/>
  <c r="J7" i="18"/>
  <c r="K7" i="18"/>
  <c r="L7" i="18"/>
  <c r="M7" i="18"/>
  <c r="N7" i="18"/>
  <c r="J8" i="18"/>
  <c r="K8" i="18"/>
  <c r="L8" i="18"/>
  <c r="M8" i="18"/>
  <c r="N8" i="18"/>
  <c r="J9" i="18"/>
  <c r="K9" i="18"/>
  <c r="L9" i="18"/>
  <c r="M9" i="18"/>
  <c r="N9" i="18"/>
  <c r="J10" i="18"/>
  <c r="K10" i="18"/>
  <c r="L10" i="18"/>
  <c r="M10" i="18"/>
  <c r="N10" i="18"/>
  <c r="J11" i="18"/>
  <c r="K11" i="18"/>
  <c r="L11" i="18"/>
  <c r="M11" i="18"/>
  <c r="N11" i="18"/>
  <c r="J12" i="18"/>
  <c r="K12" i="18"/>
  <c r="L12" i="18"/>
  <c r="M12" i="18"/>
  <c r="N12" i="18"/>
  <c r="J13" i="18"/>
  <c r="K13" i="18"/>
  <c r="L13" i="18"/>
  <c r="M13" i="18"/>
  <c r="N13" i="18"/>
  <c r="J14" i="18"/>
  <c r="K14" i="18"/>
  <c r="L14" i="18"/>
  <c r="M14" i="18"/>
  <c r="N14" i="18"/>
  <c r="J15" i="18"/>
  <c r="K15" i="18"/>
  <c r="L15" i="18"/>
  <c r="M15" i="18"/>
  <c r="N15" i="18"/>
  <c r="J16" i="18"/>
  <c r="K16" i="18"/>
  <c r="L16" i="18"/>
  <c r="M16" i="18"/>
  <c r="N16" i="18"/>
  <c r="J17" i="18"/>
  <c r="K17" i="18"/>
  <c r="L17" i="18"/>
  <c r="M17" i="18"/>
  <c r="N17" i="18"/>
  <c r="J18" i="18"/>
  <c r="K18" i="18"/>
  <c r="L18" i="18"/>
  <c r="M18" i="18"/>
  <c r="N18" i="18"/>
  <c r="J19" i="18"/>
  <c r="K19" i="18"/>
  <c r="L19" i="18"/>
  <c r="M19" i="18"/>
  <c r="N19" i="18"/>
  <c r="J20" i="18"/>
  <c r="K20" i="18"/>
  <c r="L20" i="18"/>
  <c r="M20" i="18"/>
  <c r="N20" i="18"/>
  <c r="J21" i="18"/>
  <c r="K21" i="18"/>
  <c r="L21" i="18"/>
  <c r="M21" i="18"/>
  <c r="N21" i="18"/>
  <c r="J22" i="18"/>
  <c r="K22" i="18"/>
  <c r="L22" i="18"/>
  <c r="M22" i="18"/>
  <c r="N22" i="18"/>
  <c r="J23" i="18"/>
  <c r="K23" i="18"/>
  <c r="L23" i="18"/>
  <c r="M23" i="18"/>
  <c r="N23" i="18"/>
  <c r="J24" i="18"/>
  <c r="K24" i="18"/>
  <c r="L24" i="18"/>
  <c r="M24" i="18"/>
  <c r="N24" i="18"/>
  <c r="J25" i="18"/>
  <c r="K25" i="18"/>
  <c r="L25" i="18"/>
  <c r="M25" i="18"/>
  <c r="N25" i="18"/>
  <c r="J26" i="18"/>
  <c r="K26" i="18"/>
  <c r="L26" i="18"/>
  <c r="M26" i="18"/>
  <c r="N26" i="18"/>
  <c r="J27" i="18"/>
  <c r="K27" i="18"/>
  <c r="L27" i="18"/>
  <c r="M27" i="18"/>
  <c r="N27" i="18"/>
  <c r="J28" i="18"/>
  <c r="K28" i="18"/>
  <c r="L28" i="18"/>
  <c r="M28" i="18"/>
  <c r="N28" i="18"/>
  <c r="J29" i="18"/>
  <c r="K29" i="18"/>
  <c r="L29" i="18"/>
  <c r="M29" i="18"/>
  <c r="N29" i="18"/>
  <c r="J30" i="18"/>
  <c r="K30" i="18"/>
  <c r="L30" i="18"/>
  <c r="M30" i="18"/>
  <c r="N30" i="18"/>
  <c r="J31" i="18"/>
  <c r="K31" i="18"/>
  <c r="L31" i="18"/>
  <c r="M31" i="18"/>
  <c r="N31" i="18"/>
  <c r="J32" i="18"/>
  <c r="K32" i="18"/>
  <c r="L32" i="18"/>
  <c r="M32" i="18"/>
  <c r="N32" i="18"/>
  <c r="J33" i="18"/>
  <c r="K33" i="18"/>
  <c r="L33" i="18"/>
  <c r="M33" i="18"/>
  <c r="N33" i="18"/>
  <c r="J34" i="18"/>
  <c r="K34" i="18"/>
  <c r="L34" i="18"/>
  <c r="M34" i="18"/>
  <c r="N34" i="18"/>
  <c r="J35" i="18"/>
  <c r="K35" i="18"/>
  <c r="L35" i="18"/>
  <c r="M35" i="18"/>
  <c r="N35" i="18"/>
  <c r="J36" i="18"/>
  <c r="K36" i="18"/>
  <c r="L36" i="18"/>
  <c r="M36" i="18"/>
  <c r="N36" i="18"/>
  <c r="J37" i="18"/>
  <c r="K37" i="18"/>
  <c r="L37" i="18"/>
  <c r="M37" i="18"/>
  <c r="N37" i="18"/>
  <c r="J38" i="18"/>
  <c r="K38" i="18"/>
  <c r="L38" i="18"/>
  <c r="M38" i="18"/>
  <c r="N38" i="18"/>
  <c r="J39" i="18"/>
  <c r="K39" i="18"/>
  <c r="L39" i="18"/>
  <c r="M39" i="18"/>
  <c r="N39" i="18"/>
  <c r="J40" i="18"/>
  <c r="K40" i="18"/>
  <c r="L40" i="18"/>
  <c r="M40" i="18"/>
  <c r="N40" i="18"/>
  <c r="J41" i="18"/>
  <c r="K41" i="18"/>
  <c r="L41" i="18"/>
  <c r="M41" i="18"/>
  <c r="N41" i="18"/>
  <c r="J42" i="18"/>
  <c r="K42" i="18"/>
  <c r="L42" i="18"/>
  <c r="M42" i="18"/>
  <c r="N42" i="18"/>
  <c r="J43" i="18"/>
  <c r="K43" i="18"/>
  <c r="L43" i="18"/>
  <c r="M43" i="18"/>
  <c r="N43" i="18"/>
  <c r="J44" i="18"/>
  <c r="K44" i="18"/>
  <c r="L44" i="18"/>
  <c r="M44" i="18"/>
  <c r="N44" i="18"/>
  <c r="J45" i="18"/>
  <c r="K45" i="18"/>
  <c r="L45" i="18"/>
  <c r="M45" i="18"/>
  <c r="N45" i="18"/>
  <c r="J46" i="18"/>
  <c r="K46" i="18"/>
  <c r="L46" i="18"/>
  <c r="M46" i="18"/>
  <c r="N46" i="18"/>
  <c r="J47" i="18"/>
  <c r="K47" i="18"/>
  <c r="L47" i="18"/>
  <c r="M47" i="18"/>
  <c r="N47" i="18"/>
  <c r="J48" i="18"/>
  <c r="K48" i="18"/>
  <c r="L48" i="18"/>
  <c r="M48" i="18"/>
  <c r="N48" i="18"/>
  <c r="J49" i="18"/>
  <c r="K49" i="18"/>
  <c r="L49" i="18"/>
  <c r="M49" i="18"/>
  <c r="N49" i="18"/>
  <c r="J50" i="18"/>
  <c r="K50" i="18"/>
  <c r="L50" i="18"/>
  <c r="M50" i="18"/>
  <c r="N50" i="18"/>
  <c r="J51" i="18"/>
  <c r="K51" i="18"/>
  <c r="L51" i="18"/>
  <c r="M51" i="18"/>
  <c r="N51" i="18"/>
  <c r="J52" i="18"/>
  <c r="K52" i="18"/>
  <c r="L52" i="18"/>
  <c r="M52" i="18"/>
  <c r="N52" i="18"/>
  <c r="J53" i="18"/>
  <c r="K53" i="18"/>
  <c r="L53" i="18"/>
  <c r="M53" i="18"/>
  <c r="N53" i="18"/>
  <c r="J54" i="18"/>
  <c r="K54" i="18"/>
  <c r="L54" i="18"/>
  <c r="M54" i="18"/>
  <c r="N54" i="18"/>
  <c r="J55" i="18"/>
  <c r="K55" i="18"/>
  <c r="L55" i="18"/>
  <c r="M55" i="18"/>
  <c r="N55" i="18"/>
  <c r="J56" i="18"/>
  <c r="K56" i="18"/>
  <c r="L56" i="18"/>
  <c r="M56" i="18"/>
  <c r="N56" i="18"/>
  <c r="J57" i="18"/>
  <c r="K57" i="18"/>
  <c r="L57" i="18"/>
  <c r="M57" i="18"/>
  <c r="N57" i="18"/>
  <c r="J58" i="18"/>
  <c r="K58" i="18"/>
  <c r="L58" i="18"/>
  <c r="M58" i="18"/>
  <c r="N58" i="18"/>
  <c r="J59" i="18"/>
  <c r="K59" i="18"/>
  <c r="L59" i="18"/>
  <c r="M59" i="18"/>
  <c r="N59" i="18"/>
  <c r="J60" i="18"/>
  <c r="K60" i="18"/>
  <c r="L60" i="18"/>
  <c r="M60" i="18"/>
  <c r="N60" i="18"/>
  <c r="J61" i="18"/>
  <c r="K61" i="18"/>
  <c r="L61" i="18"/>
  <c r="M61" i="18"/>
  <c r="N61" i="18"/>
  <c r="J62" i="18"/>
  <c r="K62" i="18"/>
  <c r="L62" i="18"/>
  <c r="M62" i="18"/>
  <c r="N62" i="18"/>
  <c r="J63" i="18"/>
  <c r="K63" i="18"/>
  <c r="L63" i="18"/>
  <c r="M63" i="18"/>
  <c r="N63" i="18"/>
  <c r="J64" i="18"/>
  <c r="K64" i="18"/>
  <c r="L64" i="18"/>
  <c r="M64" i="18"/>
  <c r="N64" i="18"/>
  <c r="J65" i="18"/>
  <c r="K65" i="18"/>
  <c r="L65" i="18"/>
  <c r="M65" i="18"/>
  <c r="N65" i="18"/>
  <c r="J66" i="18"/>
  <c r="K66" i="18"/>
  <c r="L66" i="18"/>
  <c r="M66" i="18"/>
  <c r="N66" i="18"/>
  <c r="J67" i="18"/>
  <c r="K67" i="18"/>
  <c r="L67" i="18"/>
  <c r="M67" i="18"/>
  <c r="N67" i="18"/>
  <c r="J68" i="18"/>
  <c r="K68" i="18"/>
  <c r="L68" i="18"/>
  <c r="M68" i="18"/>
  <c r="N68" i="18"/>
  <c r="J69" i="18"/>
  <c r="K69" i="18"/>
  <c r="L69" i="18"/>
  <c r="M69" i="18"/>
  <c r="N69" i="18"/>
  <c r="J70" i="18"/>
  <c r="K70" i="18"/>
  <c r="L70" i="18"/>
  <c r="M70" i="18"/>
  <c r="N70" i="18"/>
  <c r="J71" i="18"/>
  <c r="K71" i="18"/>
  <c r="L71" i="18"/>
  <c r="M71" i="18"/>
  <c r="N71" i="18"/>
  <c r="J72" i="18"/>
  <c r="K72" i="18"/>
  <c r="L72" i="18"/>
  <c r="M72" i="18"/>
  <c r="N72" i="18"/>
  <c r="J73" i="18"/>
  <c r="K73" i="18"/>
  <c r="L73" i="18"/>
  <c r="M73" i="18"/>
  <c r="N73" i="18"/>
  <c r="J74" i="18"/>
  <c r="K74" i="18"/>
  <c r="L74" i="18"/>
  <c r="M74" i="18"/>
  <c r="N74" i="18"/>
  <c r="J75" i="18"/>
  <c r="K75" i="18"/>
  <c r="L75" i="18"/>
  <c r="M75" i="18"/>
  <c r="N75" i="18"/>
  <c r="J76" i="18"/>
  <c r="K76" i="18"/>
  <c r="L76" i="18"/>
  <c r="M76" i="18"/>
  <c r="N76" i="18"/>
  <c r="J77" i="18"/>
  <c r="K77" i="18"/>
  <c r="L77" i="18"/>
  <c r="M77" i="18"/>
  <c r="N77" i="18"/>
  <c r="J78" i="18"/>
  <c r="K78" i="18"/>
  <c r="L78" i="18"/>
  <c r="M78" i="18"/>
  <c r="N78" i="18"/>
  <c r="J79" i="18"/>
  <c r="K79" i="18"/>
  <c r="L79" i="18"/>
  <c r="M79" i="18"/>
  <c r="N79" i="18"/>
  <c r="J80" i="18"/>
  <c r="K80" i="18"/>
  <c r="L80" i="18"/>
  <c r="M80" i="18"/>
  <c r="N80" i="18"/>
  <c r="J81" i="18"/>
  <c r="K81" i="18"/>
  <c r="L81" i="18"/>
  <c r="M81" i="18"/>
  <c r="N81" i="18"/>
  <c r="J82" i="18"/>
  <c r="K82" i="18"/>
  <c r="L82" i="18"/>
  <c r="M82" i="18"/>
  <c r="N82" i="18"/>
  <c r="J83" i="18"/>
  <c r="K83" i="18"/>
  <c r="L83" i="18"/>
  <c r="M83" i="18"/>
  <c r="N83" i="18"/>
  <c r="J84" i="18"/>
  <c r="K84" i="18"/>
  <c r="L84" i="18"/>
  <c r="M84" i="18"/>
  <c r="N84" i="18"/>
  <c r="J85" i="18"/>
  <c r="K85" i="18"/>
  <c r="L85" i="18"/>
  <c r="M85" i="18"/>
  <c r="N85" i="18"/>
  <c r="J86" i="18"/>
  <c r="K86" i="18"/>
  <c r="L86" i="18"/>
  <c r="M86" i="18"/>
  <c r="N86" i="18"/>
  <c r="J87" i="18"/>
  <c r="K87" i="18"/>
  <c r="L87" i="18"/>
  <c r="M87" i="18"/>
  <c r="N87" i="18"/>
  <c r="J88" i="18"/>
  <c r="K88" i="18"/>
  <c r="L88" i="18"/>
  <c r="M88" i="18"/>
  <c r="N88" i="18"/>
  <c r="J89" i="18"/>
  <c r="K89" i="18"/>
  <c r="L89" i="18"/>
  <c r="M89" i="18"/>
  <c r="N89" i="18"/>
  <c r="K4" i="18"/>
  <c r="L4" i="18"/>
  <c r="M4" i="18"/>
  <c r="N4" i="18"/>
  <c r="J4" i="18"/>
  <c r="D5" i="18"/>
  <c r="E5" i="18"/>
  <c r="F5" i="18"/>
  <c r="G5" i="18"/>
  <c r="H5" i="18"/>
  <c r="D6" i="18"/>
  <c r="E6" i="18"/>
  <c r="F6" i="18"/>
  <c r="G6" i="18"/>
  <c r="H6" i="18"/>
  <c r="D7" i="18"/>
  <c r="E7" i="18"/>
  <c r="F7" i="18"/>
  <c r="G7" i="18"/>
  <c r="H7" i="18"/>
  <c r="D8" i="18"/>
  <c r="E8" i="18"/>
  <c r="F8" i="18"/>
  <c r="G8" i="18"/>
  <c r="H8" i="18"/>
  <c r="D9" i="18"/>
  <c r="E9" i="18"/>
  <c r="F9" i="18"/>
  <c r="G9" i="18"/>
  <c r="H9" i="18"/>
  <c r="D10" i="18"/>
  <c r="E10" i="18"/>
  <c r="F10" i="18"/>
  <c r="G10" i="18"/>
  <c r="H10" i="18"/>
  <c r="D11" i="18"/>
  <c r="E11" i="18"/>
  <c r="F11" i="18"/>
  <c r="G11" i="18"/>
  <c r="H11" i="18"/>
  <c r="D12" i="18"/>
  <c r="E12" i="18"/>
  <c r="F12" i="18"/>
  <c r="G12" i="18"/>
  <c r="H12" i="18"/>
  <c r="D13" i="18"/>
  <c r="E13" i="18"/>
  <c r="F13" i="18"/>
  <c r="G13" i="18"/>
  <c r="H13" i="18"/>
  <c r="D14" i="18"/>
  <c r="E14" i="18"/>
  <c r="F14" i="18"/>
  <c r="G14" i="18"/>
  <c r="H14" i="18"/>
  <c r="D15" i="18"/>
  <c r="E15" i="18"/>
  <c r="F15" i="18"/>
  <c r="G15" i="18"/>
  <c r="H15" i="18"/>
  <c r="D16" i="18"/>
  <c r="E16" i="18"/>
  <c r="F16" i="18"/>
  <c r="G16" i="18"/>
  <c r="H16" i="18"/>
  <c r="D17" i="18"/>
  <c r="E17" i="18"/>
  <c r="F17" i="18"/>
  <c r="G17" i="18"/>
  <c r="H17" i="18"/>
  <c r="D18" i="18"/>
  <c r="E18" i="18"/>
  <c r="F18" i="18"/>
  <c r="G18" i="18"/>
  <c r="H18" i="18"/>
  <c r="D19" i="18"/>
  <c r="E19" i="18"/>
  <c r="F19" i="18"/>
  <c r="G19" i="18"/>
  <c r="H19" i="18"/>
  <c r="D20" i="18"/>
  <c r="E20" i="18"/>
  <c r="F20" i="18"/>
  <c r="G20" i="18"/>
  <c r="H20" i="18"/>
  <c r="D21" i="18"/>
  <c r="E21" i="18"/>
  <c r="F21" i="18"/>
  <c r="G21" i="18"/>
  <c r="H21" i="18"/>
  <c r="D22" i="18"/>
  <c r="E22" i="18"/>
  <c r="F22" i="18"/>
  <c r="G22" i="18"/>
  <c r="H22" i="18"/>
  <c r="D23" i="18"/>
  <c r="E23" i="18"/>
  <c r="F23" i="18"/>
  <c r="G23" i="18"/>
  <c r="H23" i="18"/>
  <c r="D24" i="18"/>
  <c r="E24" i="18"/>
  <c r="F24" i="18"/>
  <c r="G24" i="18"/>
  <c r="H24" i="18"/>
  <c r="D25" i="18"/>
  <c r="E25" i="18"/>
  <c r="F25" i="18"/>
  <c r="G25" i="18"/>
  <c r="H25" i="18"/>
  <c r="D26" i="18"/>
  <c r="E26" i="18"/>
  <c r="F26" i="18"/>
  <c r="G26" i="18"/>
  <c r="H26" i="18"/>
  <c r="D27" i="18"/>
  <c r="E27" i="18"/>
  <c r="F27" i="18"/>
  <c r="G27" i="18"/>
  <c r="H27" i="18"/>
  <c r="D28" i="18"/>
  <c r="E28" i="18"/>
  <c r="F28" i="18"/>
  <c r="G28" i="18"/>
  <c r="H28" i="18"/>
  <c r="D29" i="18"/>
  <c r="E29" i="18"/>
  <c r="F29" i="18"/>
  <c r="G29" i="18"/>
  <c r="H29" i="18"/>
  <c r="D30" i="18"/>
  <c r="E30" i="18"/>
  <c r="F30" i="18"/>
  <c r="G30" i="18"/>
  <c r="H30" i="18"/>
  <c r="D31" i="18"/>
  <c r="E31" i="18"/>
  <c r="F31" i="18"/>
  <c r="G31" i="18"/>
  <c r="H31" i="18"/>
  <c r="D32" i="18"/>
  <c r="E32" i="18"/>
  <c r="F32" i="18"/>
  <c r="G32" i="18"/>
  <c r="H32" i="18"/>
  <c r="D33" i="18"/>
  <c r="E33" i="18"/>
  <c r="F33" i="18"/>
  <c r="G33" i="18"/>
  <c r="H33" i="18"/>
  <c r="D34" i="18"/>
  <c r="E34" i="18"/>
  <c r="F34" i="18"/>
  <c r="G34" i="18"/>
  <c r="H34" i="18"/>
  <c r="D35" i="18"/>
  <c r="E35" i="18"/>
  <c r="F35" i="18"/>
  <c r="G35" i="18"/>
  <c r="H35" i="18"/>
  <c r="D36" i="18"/>
  <c r="E36" i="18"/>
  <c r="F36" i="18"/>
  <c r="G36" i="18"/>
  <c r="H36" i="18"/>
  <c r="D37" i="18"/>
  <c r="E37" i="18"/>
  <c r="F37" i="18"/>
  <c r="G37" i="18"/>
  <c r="H37" i="18"/>
  <c r="D38" i="18"/>
  <c r="E38" i="18"/>
  <c r="F38" i="18"/>
  <c r="G38" i="18"/>
  <c r="H38" i="18"/>
  <c r="D39" i="18"/>
  <c r="E39" i="18"/>
  <c r="F39" i="18"/>
  <c r="G39" i="18"/>
  <c r="H39" i="18"/>
  <c r="D40" i="18"/>
  <c r="E40" i="18"/>
  <c r="F40" i="18"/>
  <c r="G40" i="18"/>
  <c r="H40" i="18"/>
  <c r="D41" i="18"/>
  <c r="E41" i="18"/>
  <c r="F41" i="18"/>
  <c r="G41" i="18"/>
  <c r="H41" i="18"/>
  <c r="D42" i="18"/>
  <c r="E42" i="18"/>
  <c r="F42" i="18"/>
  <c r="G42" i="18"/>
  <c r="H42" i="18"/>
  <c r="D43" i="18"/>
  <c r="E43" i="18"/>
  <c r="F43" i="18"/>
  <c r="G43" i="18"/>
  <c r="H43" i="18"/>
  <c r="D44" i="18"/>
  <c r="E44" i="18"/>
  <c r="F44" i="18"/>
  <c r="G44" i="18"/>
  <c r="H44" i="18"/>
  <c r="D45" i="18"/>
  <c r="E45" i="18"/>
  <c r="F45" i="18"/>
  <c r="G45" i="18"/>
  <c r="H45" i="18"/>
  <c r="D46" i="18"/>
  <c r="E46" i="18"/>
  <c r="F46" i="18"/>
  <c r="G46" i="18"/>
  <c r="H46" i="18"/>
  <c r="D47" i="18"/>
  <c r="E47" i="18"/>
  <c r="F47" i="18"/>
  <c r="G47" i="18"/>
  <c r="H47" i="18"/>
  <c r="D48" i="18"/>
  <c r="E48" i="18"/>
  <c r="F48" i="18"/>
  <c r="G48" i="18"/>
  <c r="H48" i="18"/>
  <c r="D49" i="18"/>
  <c r="E49" i="18"/>
  <c r="F49" i="18"/>
  <c r="G49" i="18"/>
  <c r="H49" i="18"/>
  <c r="D50" i="18"/>
  <c r="E50" i="18"/>
  <c r="F50" i="18"/>
  <c r="G50" i="18"/>
  <c r="H50" i="18"/>
  <c r="D51" i="18"/>
  <c r="E51" i="18"/>
  <c r="F51" i="18"/>
  <c r="G51" i="18"/>
  <c r="H51" i="18"/>
  <c r="D52" i="18"/>
  <c r="E52" i="18"/>
  <c r="F52" i="18"/>
  <c r="G52" i="18"/>
  <c r="H52" i="18"/>
  <c r="D53" i="18"/>
  <c r="E53" i="18"/>
  <c r="F53" i="18"/>
  <c r="G53" i="18"/>
  <c r="H53" i="18"/>
  <c r="D54" i="18"/>
  <c r="E54" i="18"/>
  <c r="F54" i="18"/>
  <c r="G54" i="18"/>
  <c r="H54" i="18"/>
  <c r="D55" i="18"/>
  <c r="E55" i="18"/>
  <c r="F55" i="18"/>
  <c r="G55" i="18"/>
  <c r="H55" i="18"/>
  <c r="D56" i="18"/>
  <c r="E56" i="18"/>
  <c r="F56" i="18"/>
  <c r="G56" i="18"/>
  <c r="H56" i="18"/>
  <c r="D57" i="18"/>
  <c r="E57" i="18"/>
  <c r="F57" i="18"/>
  <c r="G57" i="18"/>
  <c r="H57" i="18"/>
  <c r="D58" i="18"/>
  <c r="E58" i="18"/>
  <c r="F58" i="18"/>
  <c r="G58" i="18"/>
  <c r="H58" i="18"/>
  <c r="D59" i="18"/>
  <c r="E59" i="18"/>
  <c r="F59" i="18"/>
  <c r="G59" i="18"/>
  <c r="H59" i="18"/>
  <c r="D60" i="18"/>
  <c r="E60" i="18"/>
  <c r="F60" i="18"/>
  <c r="G60" i="18"/>
  <c r="H60" i="18"/>
  <c r="D61" i="18"/>
  <c r="E61" i="18"/>
  <c r="F61" i="18"/>
  <c r="G61" i="18"/>
  <c r="H61" i="18"/>
  <c r="D62" i="18"/>
  <c r="E62" i="18"/>
  <c r="F62" i="18"/>
  <c r="G62" i="18"/>
  <c r="H62" i="18"/>
  <c r="D63" i="18"/>
  <c r="E63" i="18"/>
  <c r="F63" i="18"/>
  <c r="G63" i="18"/>
  <c r="H63" i="18"/>
  <c r="D64" i="18"/>
  <c r="E64" i="18"/>
  <c r="F64" i="18"/>
  <c r="G64" i="18"/>
  <c r="H64" i="18"/>
  <c r="D65" i="18"/>
  <c r="E65" i="18"/>
  <c r="F65" i="18"/>
  <c r="G65" i="18"/>
  <c r="H65" i="18"/>
  <c r="D66" i="18"/>
  <c r="E66" i="18"/>
  <c r="F66" i="18"/>
  <c r="G66" i="18"/>
  <c r="H66" i="18"/>
  <c r="D67" i="18"/>
  <c r="E67" i="18"/>
  <c r="F67" i="18"/>
  <c r="G67" i="18"/>
  <c r="H67" i="18"/>
  <c r="D68" i="18"/>
  <c r="E68" i="18"/>
  <c r="F68" i="18"/>
  <c r="G68" i="18"/>
  <c r="H68" i="18"/>
  <c r="D69" i="18"/>
  <c r="E69" i="18"/>
  <c r="F69" i="18"/>
  <c r="G69" i="18"/>
  <c r="H69" i="18"/>
  <c r="D70" i="18"/>
  <c r="E70" i="18"/>
  <c r="F70" i="18"/>
  <c r="G70" i="18"/>
  <c r="H70" i="18"/>
  <c r="D71" i="18"/>
  <c r="E71" i="18"/>
  <c r="F71" i="18"/>
  <c r="G71" i="18"/>
  <c r="H71" i="18"/>
  <c r="D72" i="18"/>
  <c r="E72" i="18"/>
  <c r="F72" i="18"/>
  <c r="G72" i="18"/>
  <c r="H72" i="18"/>
  <c r="D73" i="18"/>
  <c r="E73" i="18"/>
  <c r="F73" i="18"/>
  <c r="G73" i="18"/>
  <c r="H73" i="18"/>
  <c r="D74" i="18"/>
  <c r="E74" i="18"/>
  <c r="F74" i="18"/>
  <c r="G74" i="18"/>
  <c r="H74" i="18"/>
  <c r="D75" i="18"/>
  <c r="E75" i="18"/>
  <c r="F75" i="18"/>
  <c r="G75" i="18"/>
  <c r="H75" i="18"/>
  <c r="D76" i="18"/>
  <c r="E76" i="18"/>
  <c r="F76" i="18"/>
  <c r="G76" i="18"/>
  <c r="H76" i="18"/>
  <c r="D77" i="18"/>
  <c r="E77" i="18"/>
  <c r="F77" i="18"/>
  <c r="G77" i="18"/>
  <c r="H77" i="18"/>
  <c r="D78" i="18"/>
  <c r="E78" i="18"/>
  <c r="F78" i="18"/>
  <c r="G78" i="18"/>
  <c r="H78" i="18"/>
  <c r="D79" i="18"/>
  <c r="E79" i="18"/>
  <c r="F79" i="18"/>
  <c r="G79" i="18"/>
  <c r="H79" i="18"/>
  <c r="D80" i="18"/>
  <c r="E80" i="18"/>
  <c r="F80" i="18"/>
  <c r="G80" i="18"/>
  <c r="H80" i="18"/>
  <c r="D81" i="18"/>
  <c r="E81" i="18"/>
  <c r="F81" i="18"/>
  <c r="G81" i="18"/>
  <c r="H81" i="18"/>
  <c r="D82" i="18"/>
  <c r="E82" i="18"/>
  <c r="F82" i="18"/>
  <c r="G82" i="18"/>
  <c r="H82" i="18"/>
  <c r="D83" i="18"/>
  <c r="E83" i="18"/>
  <c r="F83" i="18"/>
  <c r="G83" i="18"/>
  <c r="H83" i="18"/>
  <c r="D84" i="18"/>
  <c r="E84" i="18"/>
  <c r="F84" i="18"/>
  <c r="G84" i="18"/>
  <c r="H84" i="18"/>
  <c r="D85" i="18"/>
  <c r="E85" i="18"/>
  <c r="F85" i="18"/>
  <c r="G85" i="18"/>
  <c r="H85" i="18"/>
  <c r="D86" i="18"/>
  <c r="E86" i="18"/>
  <c r="F86" i="18"/>
  <c r="G86" i="18"/>
  <c r="H86" i="18"/>
  <c r="D87" i="18"/>
  <c r="E87" i="18"/>
  <c r="F87" i="18"/>
  <c r="G87" i="18"/>
  <c r="H87" i="18"/>
  <c r="D88" i="18"/>
  <c r="E88" i="18"/>
  <c r="F88" i="18"/>
  <c r="G88" i="18"/>
  <c r="H88" i="18"/>
  <c r="D89" i="18"/>
  <c r="E89" i="18"/>
  <c r="F89" i="18"/>
  <c r="G89" i="18"/>
  <c r="H89" i="18"/>
  <c r="E4" i="18"/>
  <c r="F4" i="18"/>
  <c r="G4" i="18"/>
  <c r="H4" i="18"/>
  <c r="D4" i="18"/>
  <c r="F5" i="19" l="1"/>
  <c r="F54" i="19"/>
  <c r="J18" i="19"/>
  <c r="N68" i="19"/>
  <c r="K27" i="19"/>
  <c r="M34" i="19"/>
  <c r="M83" i="19"/>
  <c r="L50" i="19"/>
  <c r="J50" i="19"/>
  <c r="E5" i="19"/>
  <c r="L18" i="19"/>
  <c r="M26" i="19"/>
  <c r="K34" i="19"/>
  <c r="G45" i="19"/>
  <c r="F68" i="19"/>
  <c r="L83" i="19"/>
  <c r="H29" i="19"/>
  <c r="H5" i="19"/>
  <c r="N50" i="19"/>
  <c r="M11" i="19"/>
  <c r="E20" i="19"/>
  <c r="E29" i="19"/>
  <c r="N74" i="19"/>
  <c r="F85" i="19"/>
  <c r="D29" i="19"/>
  <c r="F29" i="19"/>
  <c r="H13" i="19"/>
  <c r="L26" i="19"/>
  <c r="G44" i="19"/>
  <c r="J66" i="19"/>
  <c r="D77" i="19"/>
  <c r="G5" i="19"/>
  <c r="L35" i="19"/>
  <c r="N18" i="19"/>
  <c r="E36" i="19"/>
  <c r="G60" i="19"/>
  <c r="E76" i="19"/>
  <c r="K26" i="19"/>
  <c r="L34" i="19"/>
  <c r="N67" i="19"/>
  <c r="F49" i="19"/>
  <c r="G49" i="19"/>
  <c r="N79" i="19"/>
  <c r="L79" i="19"/>
  <c r="H17" i="19"/>
  <c r="C9" i="16"/>
  <c r="D71" i="20" s="1"/>
  <c r="F25" i="19"/>
  <c r="F38" i="19"/>
  <c r="J44" i="19"/>
  <c r="M79" i="19"/>
  <c r="E74" i="19"/>
  <c r="K47" i="19"/>
  <c r="D65" i="19"/>
  <c r="H84" i="19"/>
  <c r="H49" i="19"/>
  <c r="N22" i="19"/>
  <c r="G80" i="19"/>
  <c r="E54" i="19"/>
  <c r="H31" i="19"/>
  <c r="G14" i="19"/>
  <c r="J22" i="19"/>
  <c r="G34" i="19"/>
  <c r="G38" i="19"/>
  <c r="F62" i="19"/>
  <c r="G70" i="19"/>
  <c r="F78" i="19"/>
  <c r="F86" i="19"/>
  <c r="K22" i="19"/>
  <c r="G62" i="19"/>
  <c r="F72" i="19"/>
  <c r="G86" i="19"/>
  <c r="F74" i="19"/>
  <c r="J31" i="19"/>
  <c r="H80" i="19"/>
  <c r="L14" i="19"/>
  <c r="H24" i="19"/>
  <c r="L31" i="19"/>
  <c r="N81" i="19"/>
  <c r="F24" i="19"/>
  <c r="F10" i="19"/>
  <c r="H25" i="19"/>
  <c r="H33" i="19"/>
  <c r="G64" i="19"/>
  <c r="F82" i="19"/>
  <c r="J87" i="19"/>
  <c r="G10" i="19"/>
  <c r="M15" i="19"/>
  <c r="E25" i="19"/>
  <c r="L33" i="19"/>
  <c r="M37" i="19"/>
  <c r="N47" i="19"/>
  <c r="H64" i="19"/>
  <c r="D88" i="19"/>
  <c r="J65" i="19"/>
  <c r="J5" i="19"/>
  <c r="N37" i="19"/>
  <c r="E71" i="19"/>
  <c r="N5" i="19"/>
  <c r="J15" i="19"/>
  <c r="N25" i="19"/>
  <c r="N32" i="19"/>
  <c r="D38" i="19"/>
  <c r="D49" i="19"/>
  <c r="G54" i="19"/>
  <c r="E7" i="19"/>
  <c r="H23" i="19"/>
  <c r="J57" i="19"/>
  <c r="M8" i="19"/>
  <c r="D14" i="19"/>
  <c r="D17" i="19"/>
  <c r="J21" i="19"/>
  <c r="E30" i="19"/>
  <c r="F33" i="19"/>
  <c r="M40" i="19"/>
  <c r="D46" i="19"/>
  <c r="E58" i="19"/>
  <c r="E73" i="19"/>
  <c r="D81" i="19"/>
  <c r="J85" i="19"/>
  <c r="D89" i="19"/>
  <c r="D33" i="19"/>
  <c r="H50" i="19"/>
  <c r="D73" i="19"/>
  <c r="J80" i="19"/>
  <c r="F14" i="19"/>
  <c r="G17" i="19"/>
  <c r="M21" i="19"/>
  <c r="G33" i="19"/>
  <c r="N36" i="19"/>
  <c r="G46" i="19"/>
  <c r="F59" i="19"/>
  <c r="N64" i="19"/>
  <c r="F70" i="19"/>
  <c r="E78" i="19"/>
  <c r="E81" i="19"/>
  <c r="M85" i="19"/>
  <c r="E89" i="19"/>
  <c r="M33" i="19"/>
  <c r="H35" i="19"/>
  <c r="J49" i="19"/>
  <c r="K57" i="19"/>
  <c r="K65" i="19"/>
  <c r="H7" i="19"/>
  <c r="J9" i="19"/>
  <c r="H11" i="19"/>
  <c r="N17" i="19"/>
  <c r="K21" i="19"/>
  <c r="F31" i="19"/>
  <c r="N33" i="19"/>
  <c r="D35" i="19"/>
  <c r="M41" i="19"/>
  <c r="K49" i="19"/>
  <c r="L57" i="19"/>
  <c r="D62" i="19"/>
  <c r="L65" i="19"/>
  <c r="H70" i="19"/>
  <c r="H78" i="19"/>
  <c r="G82" i="19"/>
  <c r="K85" i="19"/>
  <c r="H86" i="19"/>
  <c r="D7" i="19"/>
  <c r="K9" i="19"/>
  <c r="D11" i="19"/>
  <c r="E14" i="19"/>
  <c r="N15" i="19"/>
  <c r="L21" i="19"/>
  <c r="D25" i="19"/>
  <c r="G31" i="19"/>
  <c r="E34" i="19"/>
  <c r="E38" i="19"/>
  <c r="J41" i="19"/>
  <c r="L47" i="19"/>
  <c r="L49" i="19"/>
  <c r="H54" i="19"/>
  <c r="N57" i="19"/>
  <c r="E62" i="19"/>
  <c r="M64" i="19"/>
  <c r="M65" i="19"/>
  <c r="M73" i="19"/>
  <c r="J79" i="19"/>
  <c r="H82" i="19"/>
  <c r="L85" i="19"/>
  <c r="G11" i="19"/>
  <c r="K41" i="19"/>
  <c r="H51" i="19"/>
  <c r="J73" i="19"/>
  <c r="K5" i="19"/>
  <c r="M9" i="19"/>
  <c r="D23" i="19"/>
  <c r="E27" i="19"/>
  <c r="N49" i="19"/>
  <c r="G55" i="19"/>
  <c r="K73" i="19"/>
  <c r="K81" i="19"/>
  <c r="K89" i="19"/>
  <c r="H4" i="19"/>
  <c r="L5" i="19"/>
  <c r="N9" i="19"/>
  <c r="E17" i="19"/>
  <c r="F23" i="19"/>
  <c r="F30" i="19"/>
  <c r="L32" i="19"/>
  <c r="J33" i="19"/>
  <c r="N41" i="19"/>
  <c r="E46" i="19"/>
  <c r="E49" i="19"/>
  <c r="E50" i="19"/>
  <c r="L52" i="19"/>
  <c r="M56" i="19"/>
  <c r="G58" i="19"/>
  <c r="E65" i="19"/>
  <c r="F66" i="19"/>
  <c r="D70" i="19"/>
  <c r="L73" i="19"/>
  <c r="L81" i="19"/>
  <c r="D86" i="19"/>
  <c r="K87" i="19"/>
  <c r="L89" i="19"/>
  <c r="D27" i="19"/>
  <c r="J81" i="19"/>
  <c r="J89" i="19"/>
  <c r="G7" i="19"/>
  <c r="D51" i="19"/>
  <c r="F58" i="19"/>
  <c r="E66" i="19"/>
  <c r="L8" i="19"/>
  <c r="D10" i="19"/>
  <c r="J12" i="19"/>
  <c r="G23" i="19"/>
  <c r="J32" i="19"/>
  <c r="K39" i="19"/>
  <c r="E59" i="19"/>
  <c r="G66" i="19"/>
  <c r="M72" i="19"/>
  <c r="D78" i="19"/>
  <c r="N87" i="19"/>
  <c r="K12" i="19"/>
  <c r="K44" i="19"/>
  <c r="J52" i="19"/>
  <c r="J8" i="19"/>
  <c r="M12" i="19"/>
  <c r="J27" i="19"/>
  <c r="K32" i="19"/>
  <c r="M44" i="19"/>
  <c r="K52" i="19"/>
  <c r="K59" i="19"/>
  <c r="J67" i="19"/>
  <c r="N83" i="19"/>
  <c r="J88" i="19"/>
  <c r="K8" i="19"/>
  <c r="L11" i="19"/>
  <c r="N12" i="19"/>
  <c r="J26" i="19"/>
  <c r="L27" i="19"/>
  <c r="K31" i="19"/>
  <c r="J34" i="19"/>
  <c r="J47" i="19"/>
  <c r="L51" i="19"/>
  <c r="M52" i="19"/>
  <c r="K67" i="19"/>
  <c r="J72" i="19"/>
  <c r="K79" i="19"/>
  <c r="M27" i="19"/>
  <c r="J36" i="19"/>
  <c r="K51" i="19"/>
  <c r="K15" i="19"/>
  <c r="M31" i="19"/>
  <c r="K36" i="19"/>
  <c r="K50" i="19"/>
  <c r="M51" i="19"/>
  <c r="M58" i="19"/>
  <c r="M66" i="19"/>
  <c r="J83" i="19"/>
  <c r="L87" i="19"/>
  <c r="L36" i="19"/>
  <c r="J51" i="19"/>
  <c r="L67" i="19"/>
  <c r="J84" i="19"/>
  <c r="F20" i="19"/>
  <c r="F36" i="19"/>
  <c r="H60" i="19"/>
  <c r="G68" i="19"/>
  <c r="F76" i="19"/>
  <c r="E11" i="19"/>
  <c r="G20" i="19"/>
  <c r="F27" i="19"/>
  <c r="E35" i="19"/>
  <c r="G36" i="19"/>
  <c r="H43" i="19"/>
  <c r="E48" i="19"/>
  <c r="E51" i="19"/>
  <c r="D52" i="19"/>
  <c r="H68" i="19"/>
  <c r="D72" i="19"/>
  <c r="G76" i="19"/>
  <c r="E88" i="19"/>
  <c r="E10" i="19"/>
  <c r="H20" i="19"/>
  <c r="G27" i="19"/>
  <c r="F35" i="19"/>
  <c r="H36" i="19"/>
  <c r="D43" i="19"/>
  <c r="F51" i="19"/>
  <c r="E52" i="19"/>
  <c r="H58" i="19"/>
  <c r="H66" i="19"/>
  <c r="E72" i="19"/>
  <c r="D74" i="19"/>
  <c r="D75" i="19"/>
  <c r="H76" i="19"/>
  <c r="F88" i="19"/>
  <c r="F52" i="19"/>
  <c r="E75" i="19"/>
  <c r="D83" i="19"/>
  <c r="F43" i="19"/>
  <c r="D80" i="19"/>
  <c r="E84" i="19"/>
  <c r="D16" i="19"/>
  <c r="D31" i="19"/>
  <c r="H52" i="19"/>
  <c r="E60" i="19"/>
  <c r="E64" i="19"/>
  <c r="D68" i="19"/>
  <c r="H72" i="19"/>
  <c r="G74" i="19"/>
  <c r="E80" i="19"/>
  <c r="D82" i="19"/>
  <c r="F84" i="19"/>
  <c r="D84" i="19"/>
  <c r="G88" i="19"/>
  <c r="D60" i="19"/>
  <c r="D64" i="19"/>
  <c r="D8" i="19"/>
  <c r="H8" i="19"/>
  <c r="G8" i="19"/>
  <c r="F8" i="19"/>
  <c r="L38" i="19"/>
  <c r="M38" i="19"/>
  <c r="K38" i="19"/>
  <c r="J38" i="19"/>
  <c r="N38" i="19"/>
  <c r="N4" i="19"/>
  <c r="L4" i="19"/>
  <c r="K4" i="19"/>
  <c r="J4" i="19"/>
  <c r="M4" i="19"/>
  <c r="H15" i="19"/>
  <c r="F15" i="19"/>
  <c r="D15" i="19"/>
  <c r="G15" i="19"/>
  <c r="E15" i="19"/>
  <c r="H21" i="19"/>
  <c r="G21" i="19"/>
  <c r="E21" i="19"/>
  <c r="F21" i="19"/>
  <c r="N55" i="19"/>
  <c r="M55" i="19"/>
  <c r="J55" i="19"/>
  <c r="L55" i="19"/>
  <c r="K55" i="19"/>
  <c r="L16" i="19"/>
  <c r="J16" i="19"/>
  <c r="M16" i="19"/>
  <c r="K16" i="19"/>
  <c r="N16" i="19"/>
  <c r="D18" i="19"/>
  <c r="G18" i="19"/>
  <c r="E18" i="19"/>
  <c r="H18" i="19"/>
  <c r="F18" i="19"/>
  <c r="D21" i="19"/>
  <c r="L28" i="19"/>
  <c r="M28" i="19"/>
  <c r="K28" i="19"/>
  <c r="N28" i="19"/>
  <c r="H61" i="19"/>
  <c r="G61" i="19"/>
  <c r="E61" i="19"/>
  <c r="F61" i="19"/>
  <c r="D61" i="19"/>
  <c r="L48" i="19"/>
  <c r="K48" i="19"/>
  <c r="M48" i="19"/>
  <c r="J48" i="19"/>
  <c r="N48" i="19"/>
  <c r="K53" i="19"/>
  <c r="J53" i="19"/>
  <c r="L53" i="19"/>
  <c r="N53" i="19"/>
  <c r="M53" i="19"/>
  <c r="N13" i="19"/>
  <c r="L13" i="19"/>
  <c r="K13" i="19"/>
  <c r="J13" i="19"/>
  <c r="M13" i="19"/>
  <c r="K19" i="19"/>
  <c r="N19" i="19"/>
  <c r="M19" i="19"/>
  <c r="L19" i="19"/>
  <c r="G26" i="19"/>
  <c r="D26" i="19"/>
  <c r="F26" i="19"/>
  <c r="E26" i="19"/>
  <c r="H26" i="19"/>
  <c r="J28" i="19"/>
  <c r="L6" i="19"/>
  <c r="N6" i="19"/>
  <c r="M6" i="19"/>
  <c r="K6" i="19"/>
  <c r="J6" i="19"/>
  <c r="E8" i="19"/>
  <c r="K23" i="19"/>
  <c r="M23" i="19"/>
  <c r="J23" i="19"/>
  <c r="N23" i="19"/>
  <c r="L23" i="19"/>
  <c r="D42" i="19"/>
  <c r="F42" i="19"/>
  <c r="E42" i="19"/>
  <c r="L46" i="19"/>
  <c r="M46" i="19"/>
  <c r="K46" i="19"/>
  <c r="K77" i="19"/>
  <c r="J77" i="19"/>
  <c r="E41" i="19"/>
  <c r="H57" i="19"/>
  <c r="G57" i="19"/>
  <c r="D57" i="19"/>
  <c r="J63" i="19"/>
  <c r="L77" i="19"/>
  <c r="L78" i="19"/>
  <c r="K78" i="19"/>
  <c r="N78" i="19"/>
  <c r="J7" i="19"/>
  <c r="N46" i="19"/>
  <c r="K61" i="19"/>
  <c r="J61" i="19"/>
  <c r="J78" i="19"/>
  <c r="D4" i="19"/>
  <c r="E6" i="19"/>
  <c r="F12" i="19"/>
  <c r="J17" i="19"/>
  <c r="J20" i="19"/>
  <c r="E22" i="19"/>
  <c r="K24" i="19"/>
  <c r="L29" i="19"/>
  <c r="J30" i="19"/>
  <c r="F32" i="19"/>
  <c r="H39" i="19"/>
  <c r="E39" i="19"/>
  <c r="D39" i="19"/>
  <c r="J43" i="19"/>
  <c r="H47" i="19"/>
  <c r="E47" i="19"/>
  <c r="H53" i="19"/>
  <c r="F53" i="19"/>
  <c r="E56" i="19"/>
  <c r="L61" i="19"/>
  <c r="N69" i="19"/>
  <c r="K69" i="19"/>
  <c r="M71" i="19"/>
  <c r="N75" i="19"/>
  <c r="M75" i="19"/>
  <c r="J75" i="19"/>
  <c r="N77" i="19"/>
  <c r="M78" i="19"/>
  <c r="E4" i="19"/>
  <c r="F6" i="19"/>
  <c r="L7" i="19"/>
  <c r="F9" i="19"/>
  <c r="M10" i="19"/>
  <c r="J11" i="19"/>
  <c r="G12" i="19"/>
  <c r="D13" i="19"/>
  <c r="J14" i="19"/>
  <c r="E16" i="19"/>
  <c r="K17" i="19"/>
  <c r="E19" i="19"/>
  <c r="K20" i="19"/>
  <c r="F22" i="19"/>
  <c r="M24" i="19"/>
  <c r="J25" i="19"/>
  <c r="M29" i="19"/>
  <c r="K30" i="19"/>
  <c r="J35" i="19"/>
  <c r="F39" i="19"/>
  <c r="D47" i="19"/>
  <c r="D48" i="19"/>
  <c r="G48" i="19"/>
  <c r="F48" i="19"/>
  <c r="D53" i="19"/>
  <c r="H55" i="19"/>
  <c r="E55" i="19"/>
  <c r="D55" i="19"/>
  <c r="F56" i="19"/>
  <c r="M61" i="19"/>
  <c r="N63" i="19"/>
  <c r="J69" i="19"/>
  <c r="L70" i="19"/>
  <c r="K70" i="19"/>
  <c r="N70" i="19"/>
  <c r="M70" i="19"/>
  <c r="L74" i="19"/>
  <c r="K74" i="19"/>
  <c r="J74" i="19"/>
  <c r="K75" i="19"/>
  <c r="H79" i="19"/>
  <c r="G79" i="19"/>
  <c r="F79" i="19"/>
  <c r="E79" i="19"/>
  <c r="H83" i="19"/>
  <c r="G83" i="19"/>
  <c r="F83" i="19"/>
  <c r="L54" i="19"/>
  <c r="M54" i="19"/>
  <c r="D40" i="19"/>
  <c r="G40" i="19"/>
  <c r="J46" i="19"/>
  <c r="H69" i="19"/>
  <c r="G69" i="19"/>
  <c r="E69" i="19"/>
  <c r="D69" i="19"/>
  <c r="D9" i="19"/>
  <c r="E12" i="19"/>
  <c r="J24" i="19"/>
  <c r="H37" i="19"/>
  <c r="F37" i="19"/>
  <c r="L43" i="19"/>
  <c r="K43" i="19"/>
  <c r="K54" i="19"/>
  <c r="E9" i="19"/>
  <c r="K10" i="19"/>
  <c r="D19" i="19"/>
  <c r="G28" i="19"/>
  <c r="D28" i="19"/>
  <c r="D37" i="19"/>
  <c r="F40" i="19"/>
  <c r="L42" i="19"/>
  <c r="N42" i="19"/>
  <c r="J42" i="19"/>
  <c r="F57" i="19"/>
  <c r="L62" i="19"/>
  <c r="K62" i="19"/>
  <c r="N62" i="19"/>
  <c r="M63" i="19"/>
  <c r="L76" i="19"/>
  <c r="K76" i="19"/>
  <c r="M76" i="19"/>
  <c r="J76" i="19"/>
  <c r="M82" i="19"/>
  <c r="L82" i="19"/>
  <c r="K82" i="19"/>
  <c r="N82" i="19"/>
  <c r="J82" i="19"/>
  <c r="M86" i="19"/>
  <c r="L86" i="19"/>
  <c r="K86" i="19"/>
  <c r="N86" i="19"/>
  <c r="F4" i="19"/>
  <c r="G6" i="19"/>
  <c r="M7" i="19"/>
  <c r="G9" i="19"/>
  <c r="N10" i="19"/>
  <c r="K11" i="19"/>
  <c r="H12" i="19"/>
  <c r="E13" i="19"/>
  <c r="K14" i="19"/>
  <c r="F16" i="19"/>
  <c r="L17" i="19"/>
  <c r="F19" i="19"/>
  <c r="M20" i="19"/>
  <c r="G24" i="19"/>
  <c r="D24" i="19"/>
  <c r="N24" i="19"/>
  <c r="L25" i="19"/>
  <c r="F28" i="19"/>
  <c r="N29" i="19"/>
  <c r="M30" i="19"/>
  <c r="D34" i="19"/>
  <c r="F34" i="19"/>
  <c r="K35" i="19"/>
  <c r="G37" i="19"/>
  <c r="G39" i="19"/>
  <c r="L40" i="19"/>
  <c r="K40" i="19"/>
  <c r="J40" i="19"/>
  <c r="M42" i="19"/>
  <c r="N43" i="19"/>
  <c r="H45" i="19"/>
  <c r="F45" i="19"/>
  <c r="E45" i="19"/>
  <c r="F47" i="19"/>
  <c r="E53" i="19"/>
  <c r="N59" i="19"/>
  <c r="M59" i="19"/>
  <c r="J59" i="19"/>
  <c r="L60" i="19"/>
  <c r="K60" i="19"/>
  <c r="M60" i="19"/>
  <c r="J60" i="19"/>
  <c r="N61" i="19"/>
  <c r="M62" i="19"/>
  <c r="L69" i="19"/>
  <c r="L75" i="19"/>
  <c r="H77" i="19"/>
  <c r="G77" i="19"/>
  <c r="E77" i="19"/>
  <c r="H85" i="19"/>
  <c r="G85" i="19"/>
  <c r="D85" i="19"/>
  <c r="H87" i="19"/>
  <c r="G87" i="19"/>
  <c r="F87" i="19"/>
  <c r="E87" i="19"/>
  <c r="H41" i="19"/>
  <c r="G41" i="19"/>
  <c r="D41" i="19"/>
  <c r="N45" i="19"/>
  <c r="K45" i="19"/>
  <c r="G32" i="19"/>
  <c r="D32" i="19"/>
  <c r="G42" i="19"/>
  <c r="J45" i="19"/>
  <c r="J54" i="19"/>
  <c r="H67" i="19"/>
  <c r="G67" i="19"/>
  <c r="D67" i="19"/>
  <c r="L71" i="19"/>
  <c r="K71" i="19"/>
  <c r="J10" i="19"/>
  <c r="G22" i="19"/>
  <c r="D22" i="19"/>
  <c r="J29" i="19"/>
  <c r="E32" i="19"/>
  <c r="E40" i="19"/>
  <c r="H42" i="19"/>
  <c r="D56" i="19"/>
  <c r="G56" i="19"/>
  <c r="E57" i="19"/>
  <c r="K63" i="19"/>
  <c r="E67" i="19"/>
  <c r="J71" i="19"/>
  <c r="M77" i="19"/>
  <c r="K7" i="19"/>
  <c r="M45" i="19"/>
  <c r="H6" i="19"/>
  <c r="F13" i="19"/>
  <c r="M14" i="19"/>
  <c r="G16" i="19"/>
  <c r="G19" i="19"/>
  <c r="N20" i="19"/>
  <c r="M25" i="19"/>
  <c r="H28" i="19"/>
  <c r="G30" i="19"/>
  <c r="D30" i="19"/>
  <c r="N30" i="19"/>
  <c r="M35" i="19"/>
  <c r="K37" i="19"/>
  <c r="J37" i="19"/>
  <c r="N39" i="19"/>
  <c r="M39" i="19"/>
  <c r="J39" i="19"/>
  <c r="D44" i="19"/>
  <c r="H44" i="19"/>
  <c r="E44" i="19"/>
  <c r="G47" i="19"/>
  <c r="D50" i="19"/>
  <c r="F50" i="19"/>
  <c r="G53" i="19"/>
  <c r="L56" i="19"/>
  <c r="K56" i="19"/>
  <c r="J56" i="19"/>
  <c r="L58" i="19"/>
  <c r="K58" i="19"/>
  <c r="J58" i="19"/>
  <c r="H63" i="19"/>
  <c r="G63" i="19"/>
  <c r="F63" i="19"/>
  <c r="E63" i="19"/>
  <c r="L68" i="19"/>
  <c r="K68" i="19"/>
  <c r="M68" i="19"/>
  <c r="M69" i="19"/>
  <c r="H71" i="19"/>
  <c r="G71" i="19"/>
  <c r="F71" i="19"/>
  <c r="G43" i="19"/>
  <c r="N44" i="19"/>
  <c r="H46" i="19"/>
  <c r="L64" i="19"/>
  <c r="K64" i="19"/>
  <c r="H73" i="19"/>
  <c r="G73" i="19"/>
  <c r="M80" i="19"/>
  <c r="L80" i="19"/>
  <c r="K80" i="19"/>
  <c r="M88" i="19"/>
  <c r="L88" i="19"/>
  <c r="K88" i="19"/>
  <c r="H59" i="19"/>
  <c r="G59" i="19"/>
  <c r="L66" i="19"/>
  <c r="K66" i="19"/>
  <c r="H75" i="19"/>
  <c r="G75" i="19"/>
  <c r="H81" i="19"/>
  <c r="G81" i="19"/>
  <c r="H89" i="19"/>
  <c r="G89" i="19"/>
  <c r="H65" i="19"/>
  <c r="G65" i="19"/>
  <c r="L72" i="19"/>
  <c r="K72" i="19"/>
  <c r="M84" i="19"/>
  <c r="L84" i="19"/>
  <c r="K84" i="19"/>
  <c r="M11" i="20" l="1"/>
  <c r="M11" i="22" s="1"/>
  <c r="K29" i="20"/>
  <c r="N46" i="20"/>
  <c r="N46" i="22" s="1"/>
  <c r="N62" i="20"/>
  <c r="N62" i="22" s="1"/>
  <c r="M83" i="20"/>
  <c r="M83" i="22" s="1"/>
  <c r="H40" i="20"/>
  <c r="H40" i="22" s="1"/>
  <c r="E87" i="20"/>
  <c r="E87" i="22" s="1"/>
  <c r="H7" i="20"/>
  <c r="H7" i="22" s="1"/>
  <c r="L5" i="20"/>
  <c r="L5" i="22" s="1"/>
  <c r="K42" i="20"/>
  <c r="M72" i="20"/>
  <c r="M72" i="22" s="1"/>
  <c r="H29" i="20"/>
  <c r="H29" i="22" s="1"/>
  <c r="F63" i="20"/>
  <c r="F63" i="22" s="1"/>
  <c r="M13" i="20"/>
  <c r="M13" i="22" s="1"/>
  <c r="L12" i="20"/>
  <c r="L12" i="22" s="1"/>
  <c r="M73" i="20"/>
  <c r="M73" i="22" s="1"/>
  <c r="N14" i="20"/>
  <c r="N14" i="22" s="1"/>
  <c r="N30" i="20"/>
  <c r="L48" i="20"/>
  <c r="M67" i="20"/>
  <c r="M67" i="22" s="1"/>
  <c r="K85" i="20"/>
  <c r="K85" i="22" s="1"/>
  <c r="F18" i="20"/>
  <c r="F18" i="22" s="1"/>
  <c r="F42" i="20"/>
  <c r="F42" i="22" s="1"/>
  <c r="H64" i="20"/>
  <c r="H64" i="22" s="1"/>
  <c r="G4" i="20"/>
  <c r="G4" i="22" s="1"/>
  <c r="E22" i="20"/>
  <c r="K10" i="20"/>
  <c r="K10" i="22" s="1"/>
  <c r="L45" i="20"/>
  <c r="L45" i="22" s="1"/>
  <c r="M80" i="20"/>
  <c r="M80" i="22" s="1"/>
  <c r="D33" i="20"/>
  <c r="D33" i="22" s="1"/>
  <c r="E76" i="20"/>
  <c r="E76" i="22" s="1"/>
  <c r="L18" i="20"/>
  <c r="L18" i="22" s="1"/>
  <c r="J86" i="20"/>
  <c r="J86" i="22" s="1"/>
  <c r="K75" i="20"/>
  <c r="L16" i="20"/>
  <c r="L16" i="22" s="1"/>
  <c r="L32" i="20"/>
  <c r="L32" i="22" s="1"/>
  <c r="K53" i="20"/>
  <c r="K53" i="22" s="1"/>
  <c r="K69" i="20"/>
  <c r="K69" i="22" s="1"/>
  <c r="L88" i="20"/>
  <c r="L88" i="22" s="1"/>
  <c r="D20" i="20"/>
  <c r="D20" i="22" s="1"/>
  <c r="G45" i="20"/>
  <c r="G45" i="22" s="1"/>
  <c r="E71" i="20"/>
  <c r="J9" i="20"/>
  <c r="J9" i="22" s="1"/>
  <c r="D27" i="20"/>
  <c r="D27" i="22" s="1"/>
  <c r="L13" i="20"/>
  <c r="L13" i="22" s="1"/>
  <c r="J47" i="20"/>
  <c r="J47" i="22" s="1"/>
  <c r="L85" i="20"/>
  <c r="L85" i="22" s="1"/>
  <c r="G34" i="20"/>
  <c r="G34" i="22" s="1"/>
  <c r="H77" i="20"/>
  <c r="H77" i="22" s="1"/>
  <c r="N56" i="20"/>
  <c r="E51" i="20"/>
  <c r="E51" i="22" s="1"/>
  <c r="E4" i="20"/>
  <c r="E4" i="22" s="1"/>
  <c r="M27" i="20"/>
  <c r="M27" i="22" s="1"/>
  <c r="K61" i="20"/>
  <c r="K61" i="22" s="1"/>
  <c r="G13" i="20"/>
  <c r="G13" i="22" s="1"/>
  <c r="D60" i="20"/>
  <c r="D60" i="22" s="1"/>
  <c r="N69" i="20"/>
  <c r="N69" i="22" s="1"/>
  <c r="N35" i="20"/>
  <c r="J12" i="20"/>
  <c r="J12" i="22" s="1"/>
  <c r="H16" i="20"/>
  <c r="H16" i="22" s="1"/>
  <c r="J18" i="20"/>
  <c r="J18" i="22" s="1"/>
  <c r="K37" i="20"/>
  <c r="K37" i="22" s="1"/>
  <c r="N54" i="20"/>
  <c r="N54" i="22" s="1"/>
  <c r="N70" i="20"/>
  <c r="N70" i="22" s="1"/>
  <c r="K4" i="20"/>
  <c r="K4" i="22" s="1"/>
  <c r="H24" i="20"/>
  <c r="L23" i="20"/>
  <c r="L23" i="22" s="1"/>
  <c r="M24" i="20"/>
  <c r="J87" i="20"/>
  <c r="J87" i="22" s="1"/>
  <c r="E84" i="20"/>
  <c r="E84" i="22" s="1"/>
  <c r="L81" i="20"/>
  <c r="L81" i="22" s="1"/>
  <c r="N22" i="20"/>
  <c r="N22" i="22" s="1"/>
  <c r="L40" i="20"/>
  <c r="L40" i="22" s="1"/>
  <c r="L56" i="20"/>
  <c r="J74" i="20"/>
  <c r="J74" i="22" s="1"/>
  <c r="G5" i="20"/>
  <c r="G5" i="22" s="1"/>
  <c r="F26" i="20"/>
  <c r="F26" i="22" s="1"/>
  <c r="F50" i="20"/>
  <c r="F50" i="22" s="1"/>
  <c r="F74" i="20"/>
  <c r="F74" i="22" s="1"/>
  <c r="K52" i="20"/>
  <c r="K52" i="22" s="1"/>
  <c r="G36" i="20"/>
  <c r="G36" i="22" s="1"/>
  <c r="K26" i="20"/>
  <c r="M56" i="20"/>
  <c r="H5" i="20"/>
  <c r="H5" i="22" s="1"/>
  <c r="F55" i="20"/>
  <c r="F55" i="22" s="1"/>
  <c r="F87" i="20"/>
  <c r="F87" i="22" s="1"/>
  <c r="E9" i="20"/>
  <c r="E9" i="22" s="1"/>
  <c r="G89" i="20"/>
  <c r="G89" i="22" s="1"/>
  <c r="J10" i="20"/>
  <c r="J10" i="22" s="1"/>
  <c r="K45" i="20"/>
  <c r="J82" i="20"/>
  <c r="J82" i="22" s="1"/>
  <c r="F34" i="20"/>
  <c r="F34" i="22" s="1"/>
  <c r="G85" i="20"/>
  <c r="G85" i="22" s="1"/>
  <c r="F89" i="20"/>
  <c r="F89" i="22" s="1"/>
  <c r="L69" i="20"/>
  <c r="L69" i="22" s="1"/>
  <c r="E60" i="20"/>
  <c r="E60" i="22" s="1"/>
  <c r="L17" i="20"/>
  <c r="L17" i="22" s="1"/>
  <c r="G61" i="20"/>
  <c r="E47" i="20"/>
  <c r="E47" i="22" s="1"/>
  <c r="H72" i="20"/>
  <c r="H72" i="22" s="1"/>
  <c r="H31" i="20"/>
  <c r="H31" i="22" s="1"/>
  <c r="K50" i="20"/>
  <c r="K50" i="22" s="1"/>
  <c r="G42" i="20"/>
  <c r="G42" i="22" s="1"/>
  <c r="K71" i="20"/>
  <c r="K71" i="22" s="1"/>
  <c r="N6" i="20"/>
  <c r="N6" i="22" s="1"/>
  <c r="L24" i="20"/>
  <c r="J42" i="20"/>
  <c r="J42" i="22" s="1"/>
  <c r="J58" i="20"/>
  <c r="J58" i="22" s="1"/>
  <c r="M75" i="20"/>
  <c r="M75" i="22" s="1"/>
  <c r="F10" i="20"/>
  <c r="F10" i="22" s="1"/>
  <c r="D28" i="20"/>
  <c r="D28" i="22" s="1"/>
  <c r="H56" i="20"/>
  <c r="H56" i="22" s="1"/>
  <c r="D76" i="20"/>
  <c r="D76" i="22" s="1"/>
  <c r="K60" i="20"/>
  <c r="E54" i="20"/>
  <c r="E54" i="22" s="1"/>
  <c r="L29" i="20"/>
  <c r="L29" i="22" s="1"/>
  <c r="M64" i="20"/>
  <c r="M64" i="22" s="1"/>
  <c r="G10" i="20"/>
  <c r="G10" i="22" s="1"/>
  <c r="D57" i="20"/>
  <c r="D57" i="22" s="1"/>
  <c r="E89" i="20"/>
  <c r="E89" i="22" s="1"/>
  <c r="D54" i="20"/>
  <c r="K78" i="20"/>
  <c r="D25" i="20"/>
  <c r="D25" i="22" s="1"/>
  <c r="L8" i="20"/>
  <c r="L8" i="22" s="1"/>
  <c r="J26" i="20"/>
  <c r="J26" i="22" s="1"/>
  <c r="M43" i="20"/>
  <c r="M43" i="22" s="1"/>
  <c r="M59" i="20"/>
  <c r="M59" i="22" s="1"/>
  <c r="K77" i="20"/>
  <c r="K77" i="22" s="1"/>
  <c r="D12" i="20"/>
  <c r="D12" i="22" s="1"/>
  <c r="E31" i="20"/>
  <c r="F58" i="20"/>
  <c r="F58" i="22" s="1"/>
  <c r="E79" i="20"/>
  <c r="E79" i="22" s="1"/>
  <c r="J65" i="20"/>
  <c r="J65" i="22" s="1"/>
  <c r="H79" i="20"/>
  <c r="H79" i="22" s="1"/>
  <c r="J31" i="20"/>
  <c r="J31" i="22" s="1"/>
  <c r="N67" i="20"/>
  <c r="N67" i="22" s="1"/>
  <c r="F15" i="20"/>
  <c r="G58" i="20"/>
  <c r="H15" i="20"/>
  <c r="H15" i="22" s="1"/>
  <c r="E73" i="20"/>
  <c r="K5" i="20"/>
  <c r="K5" i="22" s="1"/>
  <c r="M19" i="20"/>
  <c r="M19" i="22" s="1"/>
  <c r="J34" i="20"/>
  <c r="J34" i="22" s="1"/>
  <c r="M51" i="20"/>
  <c r="M51" i="22" s="1"/>
  <c r="J66" i="20"/>
  <c r="J66" i="22" s="1"/>
  <c r="L80" i="20"/>
  <c r="L80" i="22" s="1"/>
  <c r="H8" i="20"/>
  <c r="H8" i="22" s="1"/>
  <c r="E23" i="20"/>
  <c r="E39" i="20"/>
  <c r="E39" i="22" s="1"/>
  <c r="E55" i="20"/>
  <c r="E55" i="22" s="1"/>
  <c r="G69" i="20"/>
  <c r="G69" i="22" s="1"/>
  <c r="D84" i="20"/>
  <c r="D84" i="22" s="1"/>
  <c r="L39" i="20"/>
  <c r="L39" i="22" s="1"/>
  <c r="F17" i="20"/>
  <c r="F17" i="22" s="1"/>
  <c r="D75" i="20"/>
  <c r="D75" i="22" s="1"/>
  <c r="N19" i="20"/>
  <c r="N19" i="22" s="1"/>
  <c r="M40" i="20"/>
  <c r="M40" i="22" s="1"/>
  <c r="L61" i="20"/>
  <c r="L61" i="22" s="1"/>
  <c r="N83" i="20"/>
  <c r="N83" i="22" s="1"/>
  <c r="E20" i="20"/>
  <c r="E20" i="22" s="1"/>
  <c r="H45" i="20"/>
  <c r="H45" i="22" s="1"/>
  <c r="G74" i="20"/>
  <c r="G74" i="22" s="1"/>
  <c r="M82" i="20"/>
  <c r="M82" i="22" s="1"/>
  <c r="M69" i="20"/>
  <c r="M69" i="22" s="1"/>
  <c r="F33" i="20"/>
  <c r="F33" i="22" s="1"/>
  <c r="M47" i="20"/>
  <c r="M47" i="22" s="1"/>
  <c r="M9" i="20"/>
  <c r="M9" i="22" s="1"/>
  <c r="H32" i="20"/>
  <c r="H32" i="22" s="1"/>
  <c r="H48" i="20"/>
  <c r="H48" i="22" s="1"/>
  <c r="E63" i="20"/>
  <c r="E63" i="22" s="1"/>
  <c r="G77" i="20"/>
  <c r="G77" i="22" s="1"/>
  <c r="N13" i="20"/>
  <c r="N13" i="22" s="1"/>
  <c r="L79" i="20"/>
  <c r="L79" i="22" s="1"/>
  <c r="F49" i="20"/>
  <c r="F49" i="22" s="1"/>
  <c r="N11" i="20"/>
  <c r="N11" i="22" s="1"/>
  <c r="M32" i="20"/>
  <c r="M32" i="22" s="1"/>
  <c r="J55" i="20"/>
  <c r="J55" i="22" s="1"/>
  <c r="N75" i="20"/>
  <c r="N75" i="22" s="1"/>
  <c r="H13" i="20"/>
  <c r="H13" i="22" s="1"/>
  <c r="D41" i="20"/>
  <c r="D41" i="22" s="1"/>
  <c r="H61" i="20"/>
  <c r="H61" i="22" s="1"/>
  <c r="F84" i="20"/>
  <c r="F84" i="22" s="1"/>
  <c r="L26" i="20"/>
  <c r="L26" i="22" s="1"/>
  <c r="G87" i="20"/>
  <c r="G87" i="22" s="1"/>
  <c r="H33" i="20"/>
  <c r="M44" i="20"/>
  <c r="M44" i="22" s="1"/>
  <c r="D87" i="20"/>
  <c r="D87" i="22" s="1"/>
  <c r="K46" i="20"/>
  <c r="K46" i="22" s="1"/>
  <c r="N78" i="20"/>
  <c r="N78" i="22" s="1"/>
  <c r="E7" i="20"/>
  <c r="E7" i="22" s="1"/>
  <c r="G21" i="20"/>
  <c r="G21" i="22" s="1"/>
  <c r="D36" i="20"/>
  <c r="D36" i="22" s="1"/>
  <c r="G53" i="20"/>
  <c r="G53" i="22" s="1"/>
  <c r="D68" i="20"/>
  <c r="D68" i="22" s="1"/>
  <c r="F82" i="20"/>
  <c r="F82" i="22" s="1"/>
  <c r="L31" i="20"/>
  <c r="L31" i="22" s="1"/>
  <c r="G12" i="20"/>
  <c r="G12" i="22" s="1"/>
  <c r="D59" i="20"/>
  <c r="D59" i="22" s="1"/>
  <c r="M16" i="20"/>
  <c r="M16" i="22" s="1"/>
  <c r="J39" i="20"/>
  <c r="J39" i="22" s="1"/>
  <c r="K58" i="20"/>
  <c r="K58" i="22" s="1"/>
  <c r="K82" i="20"/>
  <c r="K82" i="22" s="1"/>
  <c r="G18" i="20"/>
  <c r="E44" i="20"/>
  <c r="E44" i="22" s="1"/>
  <c r="F71" i="20"/>
  <c r="F71" i="22" s="1"/>
  <c r="L63" i="20"/>
  <c r="L63" i="22" s="1"/>
  <c r="K63" i="20"/>
  <c r="K63" i="22" s="1"/>
  <c r="K20" i="20"/>
  <c r="K20" i="22" s="1"/>
  <c r="L44" i="20"/>
  <c r="L44" i="22" s="1"/>
  <c r="F85" i="20"/>
  <c r="G73" i="20"/>
  <c r="G73" i="22" s="1"/>
  <c r="L84" i="20"/>
  <c r="L84" i="22" s="1"/>
  <c r="J19" i="20"/>
  <c r="J19" i="22" s="1"/>
  <c r="J24" i="20"/>
  <c r="J24" i="22" s="1"/>
  <c r="J20" i="20"/>
  <c r="J20" i="22" s="1"/>
  <c r="D22" i="20"/>
  <c r="D22" i="22" s="1"/>
  <c r="G52" i="20"/>
  <c r="G52" i="22" s="1"/>
  <c r="J5" i="20"/>
  <c r="J5" i="22" s="1"/>
  <c r="E64" i="20"/>
  <c r="E64" i="22" s="1"/>
  <c r="M84" i="20"/>
  <c r="M84" i="22" s="1"/>
  <c r="D18" i="20"/>
  <c r="D18" i="22" s="1"/>
  <c r="M6" i="20"/>
  <c r="M6" i="22" s="1"/>
  <c r="L53" i="20"/>
  <c r="L53" i="22" s="1"/>
  <c r="J71" i="20"/>
  <c r="J71" i="22" s="1"/>
  <c r="L4" i="20"/>
  <c r="L4" i="22" s="1"/>
  <c r="G26" i="20"/>
  <c r="G26" i="22" s="1"/>
  <c r="D49" i="20"/>
  <c r="D49" i="22" s="1"/>
  <c r="D73" i="20"/>
  <c r="D73" i="22" s="1"/>
  <c r="L47" i="20"/>
  <c r="L47" i="22" s="1"/>
  <c r="N24" i="20"/>
  <c r="N24" i="22" s="1"/>
  <c r="G47" i="20"/>
  <c r="G47" i="22" s="1"/>
  <c r="K9" i="20"/>
  <c r="K9" i="22" s="1"/>
  <c r="F61" i="20"/>
  <c r="F61" i="22" s="1"/>
  <c r="F83" i="20"/>
  <c r="F83" i="22" s="1"/>
  <c r="L51" i="20"/>
  <c r="L51" i="22" s="1"/>
  <c r="D26" i="20"/>
  <c r="D26" i="22" s="1"/>
  <c r="F5" i="20"/>
  <c r="F5" i="22" s="1"/>
  <c r="J85" i="20"/>
  <c r="J85" i="22" s="1"/>
  <c r="J77" i="20"/>
  <c r="J77" i="22" s="1"/>
  <c r="F40" i="20"/>
  <c r="F40" i="22" s="1"/>
  <c r="D79" i="20"/>
  <c r="D79" i="22" s="1"/>
  <c r="H82" i="20"/>
  <c r="H82" i="22" s="1"/>
  <c r="H55" i="20"/>
  <c r="H55" i="22" s="1"/>
  <c r="L50" i="20"/>
  <c r="E41" i="20"/>
  <c r="E41" i="22" s="1"/>
  <c r="N61" i="20"/>
  <c r="N61" i="22" s="1"/>
  <c r="F46" i="20"/>
  <c r="F46" i="22" s="1"/>
  <c r="E18" i="20"/>
  <c r="E18" i="22" s="1"/>
  <c r="G65" i="20"/>
  <c r="G65" i="22" s="1"/>
  <c r="K6" i="20"/>
  <c r="K6" i="22" s="1"/>
  <c r="G54" i="20"/>
  <c r="G54" i="22" s="1"/>
  <c r="N60" i="20"/>
  <c r="N60" i="22" s="1"/>
  <c r="E77" i="20"/>
  <c r="E77" i="22" s="1"/>
  <c r="J61" i="20"/>
  <c r="J61" i="22" s="1"/>
  <c r="M39" i="20"/>
  <c r="M39" i="22" s="1"/>
  <c r="F67" i="20"/>
  <c r="F67" i="22" s="1"/>
  <c r="M71" i="20"/>
  <c r="M71" i="22" s="1"/>
  <c r="N41" i="20"/>
  <c r="N41" i="22" s="1"/>
  <c r="K62" i="20"/>
  <c r="K62" i="22" s="1"/>
  <c r="L22" i="20"/>
  <c r="L22" i="22" s="1"/>
  <c r="H38" i="20"/>
  <c r="H38" i="22" s="1"/>
  <c r="M26" i="20"/>
  <c r="M26" i="22" s="1"/>
  <c r="K84" i="20"/>
  <c r="K84" i="22" s="1"/>
  <c r="F41" i="20"/>
  <c r="F41" i="22" s="1"/>
  <c r="J7" i="20"/>
  <c r="J7" i="22" s="1"/>
  <c r="N27" i="20"/>
  <c r="N27" i="22" s="1"/>
  <c r="N43" i="20"/>
  <c r="N43" i="22" s="1"/>
  <c r="N59" i="20"/>
  <c r="N59" i="22" s="1"/>
  <c r="L77" i="20"/>
  <c r="L77" i="22" s="1"/>
  <c r="D9" i="20"/>
  <c r="D9" i="22" s="1"/>
  <c r="E28" i="20"/>
  <c r="E28" i="22" s="1"/>
  <c r="F47" i="20"/>
  <c r="F47" i="22" s="1"/>
  <c r="H69" i="20"/>
  <c r="H69" i="22" s="1"/>
  <c r="D89" i="20"/>
  <c r="D89" i="22" s="1"/>
  <c r="D35" i="20"/>
  <c r="D35" i="22" s="1"/>
  <c r="J44" i="20"/>
  <c r="J44" i="22" s="1"/>
  <c r="H34" i="20"/>
  <c r="H34" i="22" s="1"/>
  <c r="J41" i="20"/>
  <c r="J41" i="22" s="1"/>
  <c r="K89" i="20"/>
  <c r="K89" i="22" s="1"/>
  <c r="K80" i="20"/>
  <c r="K80" i="22" s="1"/>
  <c r="H52" i="20"/>
  <c r="H52" i="22" s="1"/>
  <c r="H49" i="20"/>
  <c r="H49" i="22" s="1"/>
  <c r="M49" i="20"/>
  <c r="M49" i="22" s="1"/>
  <c r="D66" i="20"/>
  <c r="D66" i="22" s="1"/>
  <c r="J29" i="20"/>
  <c r="J29" i="22" s="1"/>
  <c r="H71" i="20"/>
  <c r="H71" i="22" s="1"/>
  <c r="H28" i="20"/>
  <c r="H28" i="22" s="1"/>
  <c r="G62" i="20"/>
  <c r="G62" i="22" s="1"/>
  <c r="F37" i="20"/>
  <c r="F37" i="22" s="1"/>
  <c r="K57" i="20"/>
  <c r="K57" i="22" s="1"/>
  <c r="H76" i="20"/>
  <c r="H76" i="22" s="1"/>
  <c r="L35" i="20"/>
  <c r="L35" i="22" s="1"/>
  <c r="N7" i="20"/>
  <c r="N7" i="22" s="1"/>
  <c r="M60" i="20"/>
  <c r="M60" i="22" s="1"/>
  <c r="L27" i="20"/>
  <c r="L27" i="22" s="1"/>
  <c r="N20" i="20"/>
  <c r="N20" i="22" s="1"/>
  <c r="L62" i="20"/>
  <c r="L62" i="22" s="1"/>
  <c r="G27" i="20"/>
  <c r="G27" i="22" s="1"/>
  <c r="H78" i="20"/>
  <c r="H78" i="22" s="1"/>
  <c r="J37" i="20"/>
  <c r="J37" i="22" s="1"/>
  <c r="L11" i="20"/>
  <c r="L11" i="22" s="1"/>
  <c r="M7" i="20"/>
  <c r="M7" i="22" s="1"/>
  <c r="E11" i="20"/>
  <c r="E11" i="22" s="1"/>
  <c r="H9" i="20"/>
  <c r="H9" i="22" s="1"/>
  <c r="N89" i="20"/>
  <c r="N89" i="22" s="1"/>
  <c r="M20" i="20"/>
  <c r="M20" i="22" s="1"/>
  <c r="L89" i="20"/>
  <c r="L89" i="22" s="1"/>
  <c r="F13" i="20"/>
  <c r="F13" i="22" s="1"/>
  <c r="K35" i="20"/>
  <c r="K35" i="22" s="1"/>
  <c r="L86" i="20"/>
  <c r="L86" i="22" s="1"/>
  <c r="G51" i="20"/>
  <c r="G51" i="22" s="1"/>
  <c r="D15" i="20"/>
  <c r="D15" i="22" s="1"/>
  <c r="H21" i="20"/>
  <c r="H21" i="22" s="1"/>
  <c r="E36" i="20"/>
  <c r="E36" i="22" s="1"/>
  <c r="G50" i="20"/>
  <c r="G50" i="22" s="1"/>
  <c r="D65" i="20"/>
  <c r="D65" i="22" s="1"/>
  <c r="F79" i="20"/>
  <c r="F79" i="22" s="1"/>
  <c r="N5" i="20"/>
  <c r="N5" i="22" s="1"/>
  <c r="F73" i="20"/>
  <c r="F73" i="22" s="1"/>
  <c r="K31" i="20"/>
  <c r="K31" i="22" s="1"/>
  <c r="L82" i="20"/>
  <c r="L82" i="22" s="1"/>
  <c r="G55" i="20"/>
  <c r="G55" i="22" s="1"/>
  <c r="J81" i="20"/>
  <c r="J81" i="22" s="1"/>
  <c r="L60" i="20"/>
  <c r="L60" i="22" s="1"/>
  <c r="F78" i="20"/>
  <c r="F78" i="22" s="1"/>
  <c r="K32" i="20"/>
  <c r="K32" i="22" s="1"/>
  <c r="J22" i="20"/>
  <c r="J22" i="22" s="1"/>
  <c r="D24" i="20"/>
  <c r="D24" i="22" s="1"/>
  <c r="F27" i="20"/>
  <c r="F27" i="22" s="1"/>
  <c r="F45" i="20"/>
  <c r="F45" i="22" s="1"/>
  <c r="N31" i="20"/>
  <c r="N31" i="22" s="1"/>
  <c r="E8" i="20"/>
  <c r="E8" i="22" s="1"/>
  <c r="E42" i="20"/>
  <c r="E42" i="22" s="1"/>
  <c r="N36" i="20"/>
  <c r="N36" i="22" s="1"/>
  <c r="J88" i="20"/>
  <c r="J88" i="22" s="1"/>
  <c r="E53" i="20"/>
  <c r="E53" i="22" s="1"/>
  <c r="D39" i="20"/>
  <c r="D39" i="22" s="1"/>
  <c r="K18" i="20"/>
  <c r="K18" i="22" s="1"/>
  <c r="K34" i="20"/>
  <c r="K34" i="22" s="1"/>
  <c r="M48" i="20"/>
  <c r="M48" i="22" s="1"/>
  <c r="J63" i="20"/>
  <c r="J63" i="22" s="1"/>
  <c r="J79" i="20"/>
  <c r="J79" i="22" s="1"/>
  <c r="F7" i="20"/>
  <c r="F7" i="22" s="1"/>
  <c r="F23" i="20"/>
  <c r="F23" i="22" s="1"/>
  <c r="H37" i="20"/>
  <c r="H37" i="22" s="1"/>
  <c r="E52" i="20"/>
  <c r="E52" i="22" s="1"/>
  <c r="G66" i="20"/>
  <c r="G66" i="22" s="1"/>
  <c r="D81" i="20"/>
  <c r="D81" i="22" s="1"/>
  <c r="K28" i="20"/>
  <c r="K28" i="22" s="1"/>
  <c r="M5" i="20"/>
  <c r="M5" i="22" s="1"/>
  <c r="M37" i="20"/>
  <c r="M37" i="22" s="1"/>
  <c r="N88" i="20"/>
  <c r="N88" i="22" s="1"/>
  <c r="F60" i="20"/>
  <c r="F60" i="22" s="1"/>
  <c r="E14" i="20"/>
  <c r="E14" i="22" s="1"/>
  <c r="M63" i="20"/>
  <c r="M63" i="22" s="1"/>
  <c r="M76" i="20"/>
  <c r="M76" i="22" s="1"/>
  <c r="K56" i="20"/>
  <c r="K56" i="22" s="1"/>
  <c r="K33" i="20"/>
  <c r="K33" i="22" s="1"/>
  <c r="D40" i="20"/>
  <c r="D40" i="22" s="1"/>
  <c r="G46" i="20"/>
  <c r="G46" i="22" s="1"/>
  <c r="H51" i="20"/>
  <c r="H51" i="22" s="1"/>
  <c r="L33" i="20"/>
  <c r="L33" i="22" s="1"/>
  <c r="D21" i="20"/>
  <c r="D21" i="22" s="1"/>
  <c r="D63" i="20"/>
  <c r="D63" i="22" s="1"/>
  <c r="J48" i="20"/>
  <c r="J48" i="22" s="1"/>
  <c r="E13" i="20"/>
  <c r="E13" i="22" s="1"/>
  <c r="F64" i="20"/>
  <c r="F64" i="22" s="1"/>
  <c r="H33" i="22"/>
  <c r="K26" i="22"/>
  <c r="G58" i="22"/>
  <c r="E23" i="22"/>
  <c r="K42" i="22"/>
  <c r="M56" i="22"/>
  <c r="F15" i="22"/>
  <c r="H24" i="22"/>
  <c r="E71" i="22"/>
  <c r="G18" i="22"/>
  <c r="K78" i="22"/>
  <c r="K75" i="22"/>
  <c r="N56" i="22"/>
  <c r="L24" i="22"/>
  <c r="D54" i="22"/>
  <c r="K60" i="22"/>
  <c r="E31" i="22"/>
  <c r="G61" i="22"/>
  <c r="D71" i="22"/>
  <c r="N30" i="22"/>
  <c r="M24" i="22"/>
  <c r="L50" i="22"/>
  <c r="L48" i="22"/>
  <c r="L56" i="22"/>
  <c r="E22" i="22"/>
  <c r="K29" i="22"/>
  <c r="K45" i="22"/>
  <c r="N35" i="22"/>
  <c r="E73" i="22"/>
  <c r="F85" i="22"/>
  <c r="K13" i="20"/>
  <c r="K21" i="20"/>
  <c r="M35" i="20"/>
  <c r="J50" i="20"/>
  <c r="L64" i="20"/>
  <c r="L72" i="20"/>
  <c r="N86" i="20"/>
  <c r="E15" i="20"/>
  <c r="G29" i="20"/>
  <c r="G37" i="20"/>
  <c r="D44" i="20"/>
  <c r="D52" i="20"/>
  <c r="F66" i="20"/>
  <c r="H80" i="20"/>
  <c r="H88" i="20"/>
  <c r="L7" i="20"/>
  <c r="K44" i="20"/>
  <c r="J89" i="20"/>
  <c r="E70" i="20"/>
  <c r="J15" i="20"/>
  <c r="J23" i="20"/>
  <c r="L37" i="20"/>
  <c r="N51" i="20"/>
  <c r="K66" i="20"/>
  <c r="K74" i="20"/>
  <c r="M88" i="20"/>
  <c r="D17" i="20"/>
  <c r="F31" i="20"/>
  <c r="F39" i="20"/>
  <c r="H53" i="20"/>
  <c r="E68" i="20"/>
  <c r="G82" i="20"/>
  <c r="G79" i="20"/>
  <c r="G39" i="20"/>
  <c r="L15" i="20"/>
  <c r="L55" i="20"/>
  <c r="F9" i="20"/>
  <c r="K17" i="20"/>
  <c r="J46" i="20"/>
  <c r="J70" i="20"/>
  <c r="G9" i="20"/>
  <c r="E35" i="20"/>
  <c r="G57" i="20"/>
  <c r="H84" i="20"/>
  <c r="G6" i="20"/>
  <c r="E40" i="20"/>
  <c r="F75" i="20"/>
  <c r="K81" i="20"/>
  <c r="K8" i="20"/>
  <c r="M54" i="20"/>
  <c r="G16" i="20"/>
  <c r="E66" i="20"/>
  <c r="J11" i="20"/>
  <c r="N23" i="20"/>
  <c r="M36" i="20"/>
  <c r="M52" i="20"/>
  <c r="J67" i="20"/>
  <c r="H65" i="20"/>
  <c r="L14" i="20"/>
  <c r="K27" i="20"/>
  <c r="J40" i="20"/>
  <c r="N52" i="20"/>
  <c r="M65" i="20"/>
  <c r="L78" i="20"/>
  <c r="E5" i="20"/>
  <c r="H30" i="20"/>
  <c r="G43" i="20"/>
  <c r="F56" i="20"/>
  <c r="E69" i="20"/>
  <c r="D82" i="20"/>
  <c r="M46" i="20"/>
  <c r="G24" i="20"/>
  <c r="G88" i="20"/>
  <c r="D9" i="16"/>
  <c r="M25" i="21" s="1"/>
  <c r="J76" i="20"/>
  <c r="G15" i="20"/>
  <c r="F28" i="20"/>
  <c r="H66" i="20"/>
  <c r="L20" i="20"/>
  <c r="K49" i="20"/>
  <c r="H12" i="20"/>
  <c r="H36" i="20"/>
  <c r="H60" i="20"/>
  <c r="D88" i="20"/>
  <c r="F11" i="20"/>
  <c r="D45" i="20"/>
  <c r="E80" i="20"/>
  <c r="K16" i="20"/>
  <c r="L59" i="20"/>
  <c r="F21" i="20"/>
  <c r="G72" i="20"/>
  <c r="M12" i="20"/>
  <c r="L25" i="20"/>
  <c r="K38" i="20"/>
  <c r="K54" i="20"/>
  <c r="K70" i="20"/>
  <c r="H25" i="20"/>
  <c r="G70" i="20"/>
  <c r="N28" i="20"/>
  <c r="M41" i="20"/>
  <c r="L54" i="20"/>
  <c r="K67" i="20"/>
  <c r="H6" i="20"/>
  <c r="G19" i="20"/>
  <c r="F32" i="20"/>
  <c r="E45" i="20"/>
  <c r="H70" i="20"/>
  <c r="G83" i="20"/>
  <c r="H86" i="20"/>
  <c r="D10" i="20"/>
  <c r="G80" i="20"/>
  <c r="H59" i="20"/>
  <c r="H35" i="20"/>
  <c r="G8" i="20"/>
  <c r="M70" i="20"/>
  <c r="J45" i="20"/>
  <c r="J21" i="20"/>
  <c r="G78" i="20"/>
  <c r="D61" i="20"/>
  <c r="H41" i="20"/>
  <c r="G22" i="20"/>
  <c r="D5" i="20"/>
  <c r="L73" i="20"/>
  <c r="F86" i="20"/>
  <c r="E75" i="20"/>
  <c r="F62" i="20"/>
  <c r="G49" i="20"/>
  <c r="G33" i="20"/>
  <c r="H20" i="20"/>
  <c r="D8" i="20"/>
  <c r="L68" i="20"/>
  <c r="J54" i="20"/>
  <c r="K41" i="20"/>
  <c r="J30" i="20"/>
  <c r="N18" i="20"/>
  <c r="E82" i="20"/>
  <c r="D55" i="20"/>
  <c r="E34" i="20"/>
  <c r="H11" i="20"/>
  <c r="N73" i="20"/>
  <c r="N49" i="20"/>
  <c r="K24" i="20"/>
  <c r="F19" i="20"/>
  <c r="J14" i="20"/>
  <c r="E86" i="20"/>
  <c r="D67" i="20"/>
  <c r="H47" i="20"/>
  <c r="G28" i="20"/>
  <c r="K36" i="20"/>
  <c r="E81" i="20"/>
  <c r="G71" i="20"/>
  <c r="E65" i="20"/>
  <c r="H58" i="20"/>
  <c r="F52" i="20"/>
  <c r="D46" i="20"/>
  <c r="E33" i="20"/>
  <c r="H26" i="20"/>
  <c r="D14" i="20"/>
  <c r="G7" i="20"/>
  <c r="K87" i="20"/>
  <c r="N80" i="20"/>
  <c r="L74" i="20"/>
  <c r="J68" i="20"/>
  <c r="M61" i="20"/>
  <c r="K55" i="20"/>
  <c r="N48" i="20"/>
  <c r="L42" i="20"/>
  <c r="J36" i="20"/>
  <c r="M29" i="20"/>
  <c r="K23" i="20"/>
  <c r="N16" i="20"/>
  <c r="L10" i="20"/>
  <c r="H87" i="20"/>
  <c r="G68" i="20"/>
  <c r="D51" i="20"/>
  <c r="E30" i="20"/>
  <c r="D11" i="20"/>
  <c r="N77" i="20"/>
  <c r="M58" i="20"/>
  <c r="M42" i="20"/>
  <c r="N21" i="20"/>
  <c r="G64" i="20"/>
  <c r="D31" i="20"/>
  <c r="N81" i="20"/>
  <c r="J53" i="20"/>
  <c r="M22" i="20"/>
  <c r="F80" i="20"/>
  <c r="D74" i="20"/>
  <c r="G67" i="20"/>
  <c r="E61" i="20"/>
  <c r="H54" i="20"/>
  <c r="F48" i="20"/>
  <c r="D42" i="20"/>
  <c r="G35" i="20"/>
  <c r="E29" i="20"/>
  <c r="H22" i="20"/>
  <c r="F16" i="20"/>
  <c r="M89" i="20"/>
  <c r="K83" i="20"/>
  <c r="N76" i="20"/>
  <c r="L70" i="20"/>
  <c r="J64" i="20"/>
  <c r="M57" i="20"/>
  <c r="K51" i="20"/>
  <c r="N44" i="20"/>
  <c r="L38" i="20"/>
  <c r="J32" i="20"/>
  <c r="M25" i="20"/>
  <c r="K19" i="20"/>
  <c r="N12" i="20"/>
  <c r="L6" i="20"/>
  <c r="E26" i="20"/>
  <c r="K40" i="20"/>
  <c r="H81" i="20"/>
  <c r="F59" i="20"/>
  <c r="G38" i="20"/>
  <c r="G14" i="20"/>
  <c r="N79" i="20"/>
  <c r="N63" i="20"/>
  <c r="L57" i="20"/>
  <c r="J51" i="20"/>
  <c r="L41" i="20"/>
  <c r="J35" i="20"/>
  <c r="M28" i="20"/>
  <c r="K22" i="20"/>
  <c r="N15" i="20"/>
  <c r="L9" i="20"/>
  <c r="H83" i="20"/>
  <c r="E58" i="20"/>
  <c r="G32" i="20"/>
  <c r="E10" i="20"/>
  <c r="K72" i="20"/>
  <c r="K48" i="20"/>
  <c r="N25" i="20"/>
  <c r="H89" i="20"/>
  <c r="E72" i="20"/>
  <c r="D53" i="20"/>
  <c r="F35" i="20"/>
  <c r="N87" i="20"/>
  <c r="L65" i="20"/>
  <c r="G81" i="20"/>
  <c r="E67" i="20"/>
  <c r="F54" i="20"/>
  <c r="G41" i="20"/>
  <c r="D32" i="20"/>
  <c r="E19" i="20"/>
  <c r="F6" i="20"/>
  <c r="M79" i="20"/>
  <c r="N66" i="20"/>
  <c r="M55" i="20"/>
  <c r="N42" i="20"/>
  <c r="L28" i="20"/>
  <c r="N4" i="20"/>
  <c r="N8" i="20"/>
  <c r="F65" i="20"/>
  <c r="F25" i="20"/>
  <c r="D86" i="20"/>
  <c r="H74" i="20"/>
  <c r="H85" i="20"/>
  <c r="H14" i="20"/>
  <c r="K11" i="20"/>
  <c r="E74" i="20"/>
  <c r="F53" i="20"/>
  <c r="K88" i="20"/>
  <c r="K64" i="20"/>
  <c r="J13" i="20"/>
  <c r="H73" i="20"/>
  <c r="E56" i="20"/>
  <c r="D37" i="20"/>
  <c r="H17" i="20"/>
  <c r="K86" i="20"/>
  <c r="M68" i="20"/>
  <c r="E83" i="20"/>
  <c r="D72" i="20"/>
  <c r="E59" i="20"/>
  <c r="D48" i="20"/>
  <c r="F30" i="20"/>
  <c r="G17" i="20"/>
  <c r="J4" i="20"/>
  <c r="J78" i="20"/>
  <c r="K65" i="20"/>
  <c r="N50" i="20"/>
  <c r="J38" i="20"/>
  <c r="N26" i="20"/>
  <c r="M15" i="20"/>
  <c r="H75" i="20"/>
  <c r="E50" i="20"/>
  <c r="F29" i="20"/>
  <c r="D7" i="20"/>
  <c r="J69" i="20"/>
  <c r="L43" i="20"/>
  <c r="N17" i="20"/>
  <c r="F81" i="20"/>
  <c r="E62" i="20"/>
  <c r="D43" i="20"/>
  <c r="H23" i="20"/>
  <c r="L71" i="20"/>
  <c r="J49" i="20"/>
  <c r="N29" i="20"/>
  <c r="K12" i="20"/>
  <c r="D78" i="20"/>
  <c r="D70" i="20"/>
  <c r="G63" i="20"/>
  <c r="E57" i="20"/>
  <c r="H50" i="20"/>
  <c r="F44" i="20"/>
  <c r="D38" i="20"/>
  <c r="G31" i="20"/>
  <c r="E25" i="20"/>
  <c r="H18" i="20"/>
  <c r="F12" i="20"/>
  <c r="D6" i="20"/>
  <c r="M85" i="20"/>
  <c r="K79" i="20"/>
  <c r="N72" i="20"/>
  <c r="L66" i="20"/>
  <c r="J60" i="20"/>
  <c r="M53" i="20"/>
  <c r="K47" i="20"/>
  <c r="N40" i="20"/>
  <c r="L34" i="20"/>
  <c r="J28" i="20"/>
  <c r="M21" i="20"/>
  <c r="K15" i="20"/>
  <c r="D83" i="20"/>
  <c r="E46" i="20"/>
  <c r="E6" i="20"/>
  <c r="J73" i="20"/>
  <c r="N53" i="20"/>
  <c r="N37" i="20"/>
  <c r="J17" i="20"/>
  <c r="H4" i="20"/>
  <c r="D58" i="20"/>
  <c r="J80" i="20"/>
  <c r="J16" i="20"/>
  <c r="H67" i="20"/>
  <c r="D47" i="20"/>
  <c r="H19" i="20"/>
  <c r="L83" i="20"/>
  <c r="N57" i="20"/>
  <c r="N33" i="20"/>
  <c r="G86" i="20"/>
  <c r="D69" i="20"/>
  <c r="F51" i="20"/>
  <c r="E32" i="20"/>
  <c r="D13" i="20"/>
  <c r="J83" i="20"/>
  <c r="L49" i="20"/>
  <c r="D80" i="20"/>
  <c r="H68" i="20"/>
  <c r="D56" i="20"/>
  <c r="H44" i="20"/>
  <c r="E27" i="20"/>
  <c r="F14" i="20"/>
  <c r="M87" i="20"/>
  <c r="N74" i="20"/>
  <c r="J62" i="20"/>
  <c r="L36" i="20"/>
  <c r="M23" i="20"/>
  <c r="N10" i="20"/>
  <c r="F69" i="20"/>
  <c r="H43" i="20"/>
  <c r="D23" i="20"/>
  <c r="M86" i="20"/>
  <c r="M62" i="20"/>
  <c r="M38" i="20"/>
  <c r="D29" i="20"/>
  <c r="G25" i="20"/>
  <c r="K73" i="20"/>
  <c r="N34" i="20"/>
  <c r="G76" i="20"/>
  <c r="F57" i="20"/>
  <c r="E38" i="20"/>
  <c r="D19" i="20"/>
  <c r="N85" i="20"/>
  <c r="M66" i="20"/>
  <c r="N45" i="20"/>
  <c r="J25" i="20"/>
  <c r="D4" i="20"/>
  <c r="F76" i="20"/>
  <c r="F68" i="20"/>
  <c r="D62" i="20"/>
  <c r="E49" i="20"/>
  <c r="H42" i="20"/>
  <c r="F36" i="20"/>
  <c r="D30" i="20"/>
  <c r="G23" i="20"/>
  <c r="E17" i="20"/>
  <c r="H10" i="20"/>
  <c r="M4" i="20"/>
  <c r="J84" i="20"/>
  <c r="M77" i="20"/>
  <c r="N64" i="20"/>
  <c r="L58" i="20"/>
  <c r="J52" i="20"/>
  <c r="M45" i="20"/>
  <c r="K39" i="20"/>
  <c r="N32" i="20"/>
  <c r="K7" i="20"/>
  <c r="E78" i="20"/>
  <c r="G60" i="20"/>
  <c r="H39" i="20"/>
  <c r="G20" i="20"/>
  <c r="L87" i="20"/>
  <c r="K68" i="20"/>
  <c r="M50" i="20"/>
  <c r="J33" i="20"/>
  <c r="M10" i="20"/>
  <c r="E12" i="20"/>
  <c r="L21" i="20"/>
  <c r="M8" i="20"/>
  <c r="G84" i="20"/>
  <c r="H63" i="20"/>
  <c r="G44" i="20"/>
  <c r="M74" i="20"/>
  <c r="J57" i="20"/>
  <c r="M34" i="20"/>
  <c r="M18" i="20"/>
  <c r="N38" i="20"/>
  <c r="K25" i="20"/>
  <c r="L52" i="20"/>
  <c r="L76" i="20"/>
  <c r="D16" i="20"/>
  <c r="F38" i="20"/>
  <c r="D64" i="20"/>
  <c r="N47" i="20"/>
  <c r="E16" i="20"/>
  <c r="E48" i="20"/>
  <c r="D85" i="20"/>
  <c r="L19" i="20"/>
  <c r="N65" i="20"/>
  <c r="H27" i="20"/>
  <c r="F77" i="20"/>
  <c r="K14" i="20"/>
  <c r="J27" i="20"/>
  <c r="N39" i="20"/>
  <c r="N55" i="20"/>
  <c r="J75" i="20"/>
  <c r="G30" i="20"/>
  <c r="D77" i="20"/>
  <c r="M17" i="20"/>
  <c r="L30" i="20"/>
  <c r="K43" i="20"/>
  <c r="J56" i="20"/>
  <c r="N68" i="20"/>
  <c r="M81" i="20"/>
  <c r="F8" i="20"/>
  <c r="E21" i="20"/>
  <c r="D34" i="20"/>
  <c r="H46" i="20"/>
  <c r="G59" i="20"/>
  <c r="F72" i="20"/>
  <c r="E85" i="20"/>
  <c r="N9" i="20"/>
  <c r="L67" i="20"/>
  <c r="G48" i="20"/>
  <c r="F20" i="20"/>
  <c r="K76" i="20"/>
  <c r="J6" i="20"/>
  <c r="M31" i="20"/>
  <c r="N58" i="20"/>
  <c r="N82" i="20"/>
  <c r="F22" i="20"/>
  <c r="E43" i="20"/>
  <c r="F70" i="20"/>
  <c r="N71" i="20"/>
  <c r="E24" i="20"/>
  <c r="H57" i="20"/>
  <c r="M30" i="20"/>
  <c r="M78" i="20"/>
  <c r="G40" i="20"/>
  <c r="F4" i="20"/>
  <c r="K30" i="20"/>
  <c r="J43" i="20"/>
  <c r="J59" i="20"/>
  <c r="F43" i="20"/>
  <c r="E88" i="20"/>
  <c r="J8" i="20"/>
  <c r="M33" i="20"/>
  <c r="L46" i="20"/>
  <c r="K59" i="20"/>
  <c r="J72" i="20"/>
  <c r="N84" i="20"/>
  <c r="G11" i="20"/>
  <c r="F24" i="20"/>
  <c r="E37" i="20"/>
  <c r="D50" i="20"/>
  <c r="H62" i="20"/>
  <c r="G75" i="20"/>
  <c r="F88" i="20"/>
  <c r="M14" i="20"/>
  <c r="L75" i="20"/>
  <c r="G56" i="20"/>
  <c r="D7" i="1"/>
  <c r="D13" i="1" s="1"/>
  <c r="M25" i="23" l="1"/>
  <c r="E58" i="21"/>
  <c r="K22" i="21"/>
  <c r="N16" i="21"/>
  <c r="K59" i="21"/>
  <c r="N38" i="21"/>
  <c r="G17" i="21"/>
  <c r="L60" i="21"/>
  <c r="J87" i="21"/>
  <c r="D32" i="21"/>
  <c r="K49" i="21"/>
  <c r="L19" i="21"/>
  <c r="K39" i="21"/>
  <c r="D14" i="21"/>
  <c r="J28" i="21"/>
  <c r="J63" i="21"/>
  <c r="K12" i="21"/>
  <c r="L67" i="21"/>
  <c r="L79" i="21"/>
  <c r="H17" i="21"/>
  <c r="H36" i="21"/>
  <c r="K86" i="21"/>
  <c r="J5" i="21"/>
  <c r="D73" i="21"/>
  <c r="M39" i="21"/>
  <c r="J25" i="21"/>
  <c r="G71" i="21"/>
  <c r="F39" i="21"/>
  <c r="N79" i="21"/>
  <c r="D70" i="21"/>
  <c r="L7" i="21"/>
  <c r="E87" i="21"/>
  <c r="H35" i="21"/>
  <c r="N33" i="21"/>
  <c r="K28" i="21"/>
  <c r="N5" i="21"/>
  <c r="E55" i="21"/>
  <c r="L57" i="21"/>
  <c r="L49" i="21"/>
  <c r="L25" i="21"/>
  <c r="D19" i="21"/>
  <c r="N61" i="21"/>
  <c r="K47" i="21"/>
  <c r="D88" i="21"/>
  <c r="H78" i="21"/>
  <c r="J89" i="21"/>
  <c r="G20" i="21"/>
  <c r="D15" i="21"/>
  <c r="M23" i="21"/>
  <c r="K17" i="21"/>
  <c r="F57" i="21"/>
  <c r="H77" i="21"/>
  <c r="G53" i="21"/>
  <c r="K65" i="21"/>
  <c r="M51" i="21"/>
  <c r="K48" i="21"/>
  <c r="M70" i="21"/>
  <c r="G56" i="21"/>
  <c r="D49" i="21"/>
  <c r="J67" i="21"/>
  <c r="N23" i="21"/>
  <c r="G39" i="21"/>
  <c r="K51" i="21"/>
  <c r="G85" i="21"/>
  <c r="K5" i="21"/>
  <c r="F52" i="21"/>
  <c r="K19" i="21"/>
  <c r="M52" i="21"/>
  <c r="H23" i="21"/>
  <c r="J33" i="21"/>
  <c r="G14" i="21"/>
  <c r="N32" i="21"/>
  <c r="N15" i="21"/>
  <c r="G23" i="21"/>
  <c r="H68" i="21"/>
  <c r="M55" i="21"/>
  <c r="M46" i="21"/>
  <c r="J35" i="21"/>
  <c r="J76" i="21"/>
  <c r="F87" i="21"/>
  <c r="G63" i="21"/>
  <c r="L21" i="21"/>
  <c r="J84" i="21"/>
  <c r="M19" i="21"/>
  <c r="H37" i="21"/>
  <c r="G30" i="21"/>
  <c r="J85" i="21"/>
  <c r="M27" i="21"/>
  <c r="K77" i="21"/>
  <c r="F13" i="21"/>
  <c r="H60" i="21"/>
  <c r="E44" i="21"/>
  <c r="N69" i="21"/>
  <c r="M14" i="21"/>
  <c r="D57" i="21"/>
  <c r="D68" i="21"/>
  <c r="K9" i="21"/>
  <c r="J20" i="21"/>
  <c r="D53" i="21"/>
  <c r="M42" i="21"/>
  <c r="D65" i="21"/>
  <c r="K52" i="21"/>
  <c r="J61" i="21"/>
  <c r="K71" i="21"/>
  <c r="H76" i="21"/>
  <c r="M80" i="21"/>
  <c r="F88" i="21"/>
  <c r="G21" i="21"/>
  <c r="G47" i="21"/>
  <c r="E48" i="21"/>
  <c r="J22" i="21"/>
  <c r="F14" i="21"/>
  <c r="D23" i="21"/>
  <c r="J26" i="21"/>
  <c r="E84" i="21"/>
  <c r="L48" i="21"/>
  <c r="K24" i="21"/>
  <c r="F79" i="21"/>
  <c r="D24" i="21"/>
  <c r="D56" i="21"/>
  <c r="G59" i="21"/>
  <c r="G10" i="21"/>
  <c r="E49" i="21"/>
  <c r="D16" i="21"/>
  <c r="J78" i="21"/>
  <c r="N24" i="21"/>
  <c r="L66" i="21"/>
  <c r="K85" i="21"/>
  <c r="D82" i="21"/>
  <c r="H83" i="21"/>
  <c r="K6" i="21"/>
  <c r="J75" i="21"/>
  <c r="G79" i="21"/>
  <c r="L88" i="21"/>
  <c r="K55" i="21"/>
  <c r="J79" i="21"/>
  <c r="E21" i="21"/>
  <c r="D40" i="21"/>
  <c r="L85" i="21"/>
  <c r="L6" i="21"/>
  <c r="F63" i="21"/>
  <c r="G76" i="21"/>
  <c r="J4" i="21"/>
  <c r="H75" i="21"/>
  <c r="L87" i="21"/>
  <c r="H24" i="21"/>
  <c r="E73" i="21"/>
  <c r="D75" i="21"/>
  <c r="H12" i="21"/>
  <c r="N81" i="21"/>
  <c r="K46" i="21"/>
  <c r="J30" i="21"/>
  <c r="J36" i="21"/>
  <c r="K45" i="21"/>
  <c r="G62" i="21"/>
  <c r="J72" i="21"/>
  <c r="N53" i="21"/>
  <c r="K35" i="21"/>
  <c r="G89" i="21"/>
  <c r="D38" i="21"/>
  <c r="L73" i="21"/>
  <c r="H8" i="21"/>
  <c r="L29" i="21"/>
  <c r="F45" i="21"/>
  <c r="E17" i="21"/>
  <c r="E15" i="21"/>
  <c r="H69" i="21"/>
  <c r="L33" i="21"/>
  <c r="E69" i="21"/>
  <c r="M61" i="21"/>
  <c r="F34" i="21"/>
  <c r="K32" i="21"/>
  <c r="F16" i="21"/>
  <c r="L71" i="21"/>
  <c r="J16" i="21"/>
  <c r="N43" i="21"/>
  <c r="G34" i="21"/>
  <c r="D72" i="21"/>
  <c r="G28" i="21"/>
  <c r="E81" i="21"/>
  <c r="K66" i="21"/>
  <c r="D86" i="21"/>
  <c r="H42" i="21"/>
  <c r="J14" i="21"/>
  <c r="H82" i="21"/>
  <c r="M28" i="21"/>
  <c r="N70" i="21"/>
  <c r="G73" i="21"/>
  <c r="E27" i="21"/>
  <c r="M82" i="21"/>
  <c r="H7" i="21"/>
  <c r="G65" i="21"/>
  <c r="G81" i="21"/>
  <c r="F84" i="21"/>
  <c r="K64" i="21"/>
  <c r="F70" i="21"/>
  <c r="L5" i="21"/>
  <c r="G74" i="21"/>
  <c r="H47" i="21"/>
  <c r="G40" i="21"/>
  <c r="M45" i="21"/>
  <c r="L31" i="21"/>
  <c r="K57" i="21"/>
  <c r="E46" i="21"/>
  <c r="K50" i="21"/>
  <c r="D8" i="21"/>
  <c r="N19" i="21"/>
  <c r="M71" i="21"/>
  <c r="J24" i="21"/>
  <c r="H45" i="21"/>
  <c r="H28" i="21"/>
  <c r="D81" i="21"/>
  <c r="J32" i="21"/>
  <c r="N4" i="21"/>
  <c r="F9" i="21"/>
  <c r="K60" i="21"/>
  <c r="D51" i="21"/>
  <c r="L55" i="21"/>
  <c r="D28" i="21"/>
  <c r="E71" i="21"/>
  <c r="F40" i="21"/>
  <c r="H44" i="21"/>
  <c r="D89" i="21"/>
  <c r="K88" i="21"/>
  <c r="F47" i="21"/>
  <c r="H73" i="21"/>
  <c r="F42" i="21"/>
  <c r="E66" i="21"/>
  <c r="M24" i="21"/>
  <c r="G54" i="21"/>
  <c r="G19" i="21"/>
  <c r="J38" i="21"/>
  <c r="L43" i="21"/>
  <c r="N42" i="21"/>
  <c r="F23" i="21"/>
  <c r="J15" i="21"/>
  <c r="F6" i="21"/>
  <c r="M72" i="21"/>
  <c r="K37" i="21"/>
  <c r="K16" i="21"/>
  <c r="E57" i="21"/>
  <c r="E89" i="21"/>
  <c r="K13" i="21"/>
  <c r="G16" i="21"/>
  <c r="H85" i="21"/>
  <c r="M77" i="21"/>
  <c r="M66" i="21"/>
  <c r="M73" i="21"/>
  <c r="G24" i="21"/>
  <c r="K80" i="21"/>
  <c r="J80" i="21"/>
  <c r="N17" i="21"/>
  <c r="F26" i="21"/>
  <c r="D67" i="21"/>
  <c r="E79" i="21"/>
  <c r="J10" i="21"/>
  <c r="H49" i="21"/>
  <c r="E50" i="21"/>
  <c r="G8" i="21"/>
  <c r="H53" i="21"/>
  <c r="D44" i="21"/>
  <c r="K87" i="21"/>
  <c r="G12" i="21"/>
  <c r="F10" i="21"/>
  <c r="G67" i="21"/>
  <c r="D80" i="21"/>
  <c r="K74" i="21"/>
  <c r="M54" i="21"/>
  <c r="E62" i="21"/>
  <c r="F86" i="21"/>
  <c r="K61" i="21"/>
  <c r="L8" i="21"/>
  <c r="D85" i="21"/>
  <c r="D64" i="21"/>
  <c r="K62" i="21"/>
  <c r="K56" i="21"/>
  <c r="N36" i="21"/>
  <c r="J47" i="21"/>
  <c r="N48" i="21"/>
  <c r="F83" i="21"/>
  <c r="E67" i="21"/>
  <c r="G55" i="21"/>
  <c r="L40" i="21"/>
  <c r="N47" i="21"/>
  <c r="H87" i="21"/>
  <c r="E16" i="21"/>
  <c r="J34" i="21"/>
  <c r="J54" i="21"/>
  <c r="K21" i="21"/>
  <c r="D50" i="21"/>
  <c r="M76" i="21"/>
  <c r="E52" i="21"/>
  <c r="J56" i="21"/>
  <c r="D10" i="21"/>
  <c r="H64" i="21"/>
  <c r="J59" i="21"/>
  <c r="M33" i="21"/>
  <c r="K15" i="21"/>
  <c r="J13" i="21"/>
  <c r="J57" i="21"/>
  <c r="M59" i="21"/>
  <c r="K30" i="21"/>
  <c r="G86" i="21"/>
  <c r="D25" i="21"/>
  <c r="M58" i="21"/>
  <c r="N28" i="21"/>
  <c r="M10" i="21"/>
  <c r="M60" i="21"/>
  <c r="D7" i="21"/>
  <c r="H43" i="21"/>
  <c r="D42" i="21"/>
  <c r="M63" i="21"/>
  <c r="L58" i="21"/>
  <c r="E88" i="21"/>
  <c r="N44" i="21"/>
  <c r="D27" i="21"/>
  <c r="M8" i="21"/>
  <c r="G87" i="21"/>
  <c r="F8" i="21"/>
  <c r="L61" i="21"/>
  <c r="L36" i="21"/>
  <c r="H70" i="21"/>
  <c r="F50" i="21"/>
  <c r="J48" i="21"/>
  <c r="D69" i="21"/>
  <c r="F21" i="21"/>
  <c r="F66" i="21"/>
  <c r="F49" i="21"/>
  <c r="E38" i="21"/>
  <c r="H20" i="21"/>
  <c r="H57" i="21"/>
  <c r="D78" i="21"/>
  <c r="N25" i="21"/>
  <c r="G32" i="21"/>
  <c r="H84" i="21"/>
  <c r="D35" i="21"/>
  <c r="L27" i="21"/>
  <c r="J55" i="21"/>
  <c r="N75" i="21"/>
  <c r="E13" i="21"/>
  <c r="J39" i="21"/>
  <c r="F24" i="21"/>
  <c r="G11" i="21"/>
  <c r="E35" i="21"/>
  <c r="N13" i="21"/>
  <c r="K20" i="21"/>
  <c r="E77" i="21"/>
  <c r="G70" i="21"/>
  <c r="K73" i="21"/>
  <c r="E60" i="21"/>
  <c r="H39" i="21"/>
  <c r="N29" i="21"/>
  <c r="G75" i="21"/>
  <c r="G26" i="21"/>
  <c r="K54" i="21"/>
  <c r="H15" i="21"/>
  <c r="J12" i="21"/>
  <c r="F38" i="21"/>
  <c r="F32" i="21"/>
  <c r="M30" i="21"/>
  <c r="E8" i="21"/>
  <c r="E11" i="21"/>
  <c r="E30" i="21"/>
  <c r="F22" i="21"/>
  <c r="J71" i="21"/>
  <c r="E4" i="21"/>
  <c r="F15" i="21"/>
  <c r="H80" i="21"/>
  <c r="L32" i="21"/>
  <c r="G88" i="21"/>
  <c r="K75" i="21"/>
  <c r="M16" i="21"/>
  <c r="N87" i="21"/>
  <c r="J31" i="21"/>
  <c r="F30" i="21"/>
  <c r="D84" i="21"/>
  <c r="E56" i="21"/>
  <c r="K40" i="21"/>
  <c r="K72" i="21"/>
  <c r="L23" i="21"/>
  <c r="G9" i="21"/>
  <c r="J53" i="21"/>
  <c r="K67" i="21"/>
  <c r="F74" i="21"/>
  <c r="J11" i="21"/>
  <c r="M62" i="21"/>
  <c r="D39" i="21"/>
  <c r="H72" i="21"/>
  <c r="M85" i="21"/>
  <c r="G83" i="21"/>
  <c r="K58" i="21"/>
  <c r="H79" i="21"/>
  <c r="D61" i="21"/>
  <c r="H33" i="21"/>
  <c r="G58" i="21"/>
  <c r="M38" i="21"/>
  <c r="L42" i="21"/>
  <c r="M13" i="21"/>
  <c r="K36" i="21"/>
  <c r="E48" i="22"/>
  <c r="M45" i="22"/>
  <c r="M86" i="22"/>
  <c r="N57" i="22"/>
  <c r="G31" i="22"/>
  <c r="E56" i="22"/>
  <c r="E72" i="22"/>
  <c r="K51" i="22"/>
  <c r="L10" i="22"/>
  <c r="N73" i="22"/>
  <c r="K70" i="22"/>
  <c r="K81" i="22"/>
  <c r="L7" i="22"/>
  <c r="F4" i="22"/>
  <c r="J27" i="22"/>
  <c r="G20" i="22"/>
  <c r="D4" i="22"/>
  <c r="J83" i="22"/>
  <c r="N72" i="22"/>
  <c r="J38" i="22"/>
  <c r="N42" i="22"/>
  <c r="N63" i="22"/>
  <c r="F80" i="22"/>
  <c r="D46" i="22"/>
  <c r="M70" i="22"/>
  <c r="H6" i="22"/>
  <c r="F75" i="22"/>
  <c r="N86" i="22"/>
  <c r="M18" i="22"/>
  <c r="J25" i="22"/>
  <c r="D13" i="22"/>
  <c r="J28" i="22"/>
  <c r="J49" i="22"/>
  <c r="J69" i="22"/>
  <c r="D72" i="22"/>
  <c r="J13" i="22"/>
  <c r="H74" i="22"/>
  <c r="M55" i="22"/>
  <c r="E67" i="22"/>
  <c r="N79" i="22"/>
  <c r="N12" i="22"/>
  <c r="J64" i="22"/>
  <c r="G35" i="22"/>
  <c r="M22" i="22"/>
  <c r="N77" i="22"/>
  <c r="K23" i="22"/>
  <c r="L74" i="22"/>
  <c r="F52" i="22"/>
  <c r="D67" i="22"/>
  <c r="E34" i="22"/>
  <c r="D8" i="22"/>
  <c r="D5" i="22"/>
  <c r="G8" i="22"/>
  <c r="K67" i="22"/>
  <c r="K38" i="22"/>
  <c r="D45" i="22"/>
  <c r="H66" i="22"/>
  <c r="D82" i="22"/>
  <c r="N52" i="22"/>
  <c r="N23" i="22"/>
  <c r="E40" i="22"/>
  <c r="K17" i="22"/>
  <c r="H53" i="22"/>
  <c r="L37" i="22"/>
  <c r="H80" i="22"/>
  <c r="L72" i="22"/>
  <c r="L75" i="22"/>
  <c r="F24" i="22"/>
  <c r="E88" i="22"/>
  <c r="M78" i="22"/>
  <c r="N82" i="22"/>
  <c r="D34" i="22"/>
  <c r="M17" i="22"/>
  <c r="F77" i="22"/>
  <c r="D64" i="22"/>
  <c r="M34" i="22"/>
  <c r="E12" i="22"/>
  <c r="G60" i="22"/>
  <c r="N64" i="22"/>
  <c r="F36" i="22"/>
  <c r="N45" i="22"/>
  <c r="K73" i="22"/>
  <c r="F69" i="22"/>
  <c r="E27" i="22"/>
  <c r="E32" i="22"/>
  <c r="D47" i="22"/>
  <c r="N53" i="22"/>
  <c r="L34" i="22"/>
  <c r="M85" i="22"/>
  <c r="H50" i="22"/>
  <c r="L71" i="22"/>
  <c r="D7" i="22"/>
  <c r="K65" i="22"/>
  <c r="E83" i="22"/>
  <c r="K64" i="22"/>
  <c r="D86" i="22"/>
  <c r="N66" i="22"/>
  <c r="G81" i="22"/>
  <c r="K48" i="22"/>
  <c r="K22" i="22"/>
  <c r="G14" i="22"/>
  <c r="K19" i="22"/>
  <c r="L70" i="22"/>
  <c r="D42" i="22"/>
  <c r="J53" i="22"/>
  <c r="D11" i="22"/>
  <c r="M29" i="22"/>
  <c r="N80" i="22"/>
  <c r="H58" i="22"/>
  <c r="E86" i="22"/>
  <c r="D55" i="22"/>
  <c r="H20" i="22"/>
  <c r="G22" i="22"/>
  <c r="H35" i="22"/>
  <c r="L54" i="22"/>
  <c r="L25" i="22"/>
  <c r="F11" i="22"/>
  <c r="F28" i="22"/>
  <c r="E69" i="22"/>
  <c r="J40" i="22"/>
  <c r="J11" i="22"/>
  <c r="G6" i="22"/>
  <c r="F9" i="22"/>
  <c r="F39" i="22"/>
  <c r="J23" i="22"/>
  <c r="F66" i="22"/>
  <c r="L64" i="22"/>
  <c r="F70" i="22"/>
  <c r="J56" i="22"/>
  <c r="G84" i="22"/>
  <c r="F57" i="22"/>
  <c r="H4" i="22"/>
  <c r="N17" i="22"/>
  <c r="H14" i="22"/>
  <c r="H83" i="22"/>
  <c r="H22" i="22"/>
  <c r="M61" i="22"/>
  <c r="J54" i="22"/>
  <c r="K49" i="22"/>
  <c r="M52" i="22"/>
  <c r="K66" i="22"/>
  <c r="E43" i="22"/>
  <c r="G59" i="22"/>
  <c r="M8" i="22"/>
  <c r="D23" i="22"/>
  <c r="J17" i="22"/>
  <c r="L43" i="22"/>
  <c r="H85" i="22"/>
  <c r="H89" i="22"/>
  <c r="M57" i="22"/>
  <c r="N16" i="22"/>
  <c r="H11" i="22"/>
  <c r="K54" i="22"/>
  <c r="M36" i="22"/>
  <c r="N51" i="22"/>
  <c r="G56" i="22"/>
  <c r="G40" i="22"/>
  <c r="H46" i="22"/>
  <c r="K14" i="22"/>
  <c r="H39" i="22"/>
  <c r="N34" i="22"/>
  <c r="N37" i="22"/>
  <c r="F44" i="22"/>
  <c r="N25" i="22"/>
  <c r="M14" i="22"/>
  <c r="M30" i="22"/>
  <c r="G48" i="22"/>
  <c r="H27" i="22"/>
  <c r="M10" i="22"/>
  <c r="H42" i="22"/>
  <c r="N10" i="22"/>
  <c r="H67" i="22"/>
  <c r="N40" i="22"/>
  <c r="H23" i="22"/>
  <c r="J78" i="22"/>
  <c r="F25" i="22"/>
  <c r="K72" i="22"/>
  <c r="M25" i="22"/>
  <c r="N81" i="22"/>
  <c r="E65" i="22"/>
  <c r="G33" i="22"/>
  <c r="G83" i="22"/>
  <c r="D88" i="22"/>
  <c r="K27" i="22"/>
  <c r="F31" i="22"/>
  <c r="J50" i="22"/>
  <c r="L67" i="22"/>
  <c r="K7" i="22"/>
  <c r="D69" i="22"/>
  <c r="D43" i="22"/>
  <c r="E10" i="22"/>
  <c r="D51" i="22"/>
  <c r="F19" i="22"/>
  <c r="D61" i="22"/>
  <c r="H70" i="22"/>
  <c r="N28" i="22"/>
  <c r="G72" i="22"/>
  <c r="G43" i="22"/>
  <c r="L14" i="22"/>
  <c r="G16" i="22"/>
  <c r="G57" i="22"/>
  <c r="L15" i="22"/>
  <c r="D17" i="22"/>
  <c r="E70" i="22"/>
  <c r="D44" i="22"/>
  <c r="M35" i="22"/>
  <c r="H62" i="22"/>
  <c r="F20" i="22"/>
  <c r="F72" i="22"/>
  <c r="K25" i="22"/>
  <c r="E17" i="22"/>
  <c r="N74" i="22"/>
  <c r="K15" i="22"/>
  <c r="K12" i="22"/>
  <c r="D48" i="22"/>
  <c r="G41" i="22"/>
  <c r="E26" i="22"/>
  <c r="D74" i="22"/>
  <c r="E33" i="22"/>
  <c r="F86" i="22"/>
  <c r="K16" i="22"/>
  <c r="G24" i="22"/>
  <c r="J70" i="22"/>
  <c r="E15" i="22"/>
  <c r="D50" i="22"/>
  <c r="E16" i="22"/>
  <c r="J52" i="22"/>
  <c r="G76" i="22"/>
  <c r="L83" i="22"/>
  <c r="D38" i="22"/>
  <c r="H73" i="22"/>
  <c r="L9" i="22"/>
  <c r="E29" i="22"/>
  <c r="J68" i="22"/>
  <c r="L68" i="22"/>
  <c r="E80" i="22"/>
  <c r="M46" i="22"/>
  <c r="J46" i="22"/>
  <c r="H88" i="22"/>
  <c r="J8" i="22"/>
  <c r="L30" i="22"/>
  <c r="L21" i="22"/>
  <c r="D30" i="22"/>
  <c r="H43" i="22"/>
  <c r="H19" i="22"/>
  <c r="K79" i="22"/>
  <c r="N15" i="22"/>
  <c r="G11" i="22"/>
  <c r="N58" i="22"/>
  <c r="E21" i="22"/>
  <c r="F38" i="22"/>
  <c r="E78" i="22"/>
  <c r="M66" i="22"/>
  <c r="H44" i="22"/>
  <c r="J73" i="22"/>
  <c r="E57" i="22"/>
  <c r="M68" i="22"/>
  <c r="L65" i="22"/>
  <c r="G38" i="22"/>
  <c r="F48" i="22"/>
  <c r="J36" i="22"/>
  <c r="J14" i="22"/>
  <c r="H41" i="22"/>
  <c r="M41" i="22"/>
  <c r="G15" i="22"/>
  <c r="E66" i="22"/>
  <c r="L55" i="22"/>
  <c r="D52" i="22"/>
  <c r="N84" i="22"/>
  <c r="H57" i="22"/>
  <c r="G30" i="22"/>
  <c r="D16" i="22"/>
  <c r="J33" i="22"/>
  <c r="E49" i="22"/>
  <c r="D29" i="22"/>
  <c r="D56" i="22"/>
  <c r="E6" i="22"/>
  <c r="F12" i="22"/>
  <c r="J4" i="22"/>
  <c r="F53" i="22"/>
  <c r="F6" i="22"/>
  <c r="J35" i="22"/>
  <c r="J32" i="22"/>
  <c r="H54" i="22"/>
  <c r="G7" i="22"/>
  <c r="G49" i="22"/>
  <c r="J76" i="22"/>
  <c r="F88" i="22"/>
  <c r="J72" i="22"/>
  <c r="J43" i="22"/>
  <c r="E24" i="22"/>
  <c r="J6" i="22"/>
  <c r="N9" i="22"/>
  <c r="M81" i="22"/>
  <c r="J75" i="22"/>
  <c r="L19" i="22"/>
  <c r="L76" i="22"/>
  <c r="G44" i="22"/>
  <c r="M50" i="22"/>
  <c r="N32" i="22"/>
  <c r="M4" i="22"/>
  <c r="D62" i="22"/>
  <c r="D19" i="22"/>
  <c r="M38" i="22"/>
  <c r="L36" i="22"/>
  <c r="H68" i="22"/>
  <c r="G86" i="22"/>
  <c r="J80" i="22"/>
  <c r="E46" i="22"/>
  <c r="M53" i="22"/>
  <c r="H18" i="22"/>
  <c r="D70" i="22"/>
  <c r="E62" i="22"/>
  <c r="H75" i="22"/>
  <c r="G17" i="22"/>
  <c r="H17" i="22"/>
  <c r="E74" i="22"/>
  <c r="N8" i="22"/>
  <c r="E19" i="22"/>
  <c r="F35" i="22"/>
  <c r="G32" i="22"/>
  <c r="L41" i="22"/>
  <c r="H81" i="22"/>
  <c r="L38" i="22"/>
  <c r="M89" i="22"/>
  <c r="E61" i="22"/>
  <c r="G64" i="22"/>
  <c r="G68" i="22"/>
  <c r="N48" i="22"/>
  <c r="D14" i="22"/>
  <c r="E81" i="22"/>
  <c r="K24" i="22"/>
  <c r="J30" i="22"/>
  <c r="F62" i="22"/>
  <c r="G78" i="22"/>
  <c r="D10" i="22"/>
  <c r="E45" i="22"/>
  <c r="G70" i="22"/>
  <c r="F21" i="22"/>
  <c r="H36" i="22"/>
  <c r="H30" i="22"/>
  <c r="H65" i="22"/>
  <c r="M54" i="22"/>
  <c r="E35" i="22"/>
  <c r="G39" i="22"/>
  <c r="M88" i="22"/>
  <c r="J89" i="22"/>
  <c r="G37" i="22"/>
  <c r="K21" i="22"/>
  <c r="L46" i="22"/>
  <c r="N39" i="22"/>
  <c r="L87" i="22"/>
  <c r="F76" i="22"/>
  <c r="L49" i="22"/>
  <c r="L66" i="22"/>
  <c r="N26" i="22"/>
  <c r="L28" i="22"/>
  <c r="L57" i="22"/>
  <c r="M42" i="22"/>
  <c r="G28" i="22"/>
  <c r="J45" i="22"/>
  <c r="G19" i="22"/>
  <c r="L78" i="22"/>
  <c r="G82" i="22"/>
  <c r="M33" i="22"/>
  <c r="K43" i="22"/>
  <c r="N38" i="22"/>
  <c r="G23" i="22"/>
  <c r="M87" i="22"/>
  <c r="M21" i="22"/>
  <c r="N29" i="22"/>
  <c r="E59" i="22"/>
  <c r="F54" i="22"/>
  <c r="L6" i="22"/>
  <c r="M58" i="22"/>
  <c r="H47" i="22"/>
  <c r="L73" i="22"/>
  <c r="L20" i="22"/>
  <c r="M65" i="22"/>
  <c r="E68" i="22"/>
  <c r="E37" i="22"/>
  <c r="F22" i="22"/>
  <c r="N47" i="22"/>
  <c r="L58" i="22"/>
  <c r="F14" i="22"/>
  <c r="N50" i="22"/>
  <c r="F43" i="22"/>
  <c r="D77" i="22"/>
  <c r="J57" i="22"/>
  <c r="M77" i="22"/>
  <c r="G25" i="22"/>
  <c r="F51" i="22"/>
  <c r="D6" i="22"/>
  <c r="F29" i="22"/>
  <c r="K88" i="22"/>
  <c r="M79" i="22"/>
  <c r="M28" i="22"/>
  <c r="N76" i="22"/>
  <c r="E30" i="22"/>
  <c r="K87" i="22"/>
  <c r="E82" i="22"/>
  <c r="H59" i="22"/>
  <c r="M12" i="22"/>
  <c r="F56" i="22"/>
  <c r="H84" i="22"/>
  <c r="J15" i="22"/>
  <c r="J59" i="22"/>
  <c r="M31" i="22"/>
  <c r="F8" i="22"/>
  <c r="N65" i="22"/>
  <c r="M74" i="22"/>
  <c r="J84" i="22"/>
  <c r="N85" i="22"/>
  <c r="M23" i="22"/>
  <c r="J16" i="22"/>
  <c r="K47" i="22"/>
  <c r="G63" i="22"/>
  <c r="E50" i="22"/>
  <c r="K86" i="22"/>
  <c r="F65" i="22"/>
  <c r="N87" i="22"/>
  <c r="F59" i="22"/>
  <c r="K83" i="22"/>
  <c r="D31" i="22"/>
  <c r="L42" i="22"/>
  <c r="G71" i="22"/>
  <c r="N18" i="22"/>
  <c r="G80" i="22"/>
  <c r="H60" i="22"/>
  <c r="G75" i="22"/>
  <c r="K59" i="22"/>
  <c r="K30" i="22"/>
  <c r="N71" i="22"/>
  <c r="K76" i="22"/>
  <c r="E85" i="22"/>
  <c r="N68" i="22"/>
  <c r="N55" i="22"/>
  <c r="D85" i="22"/>
  <c r="L52" i="22"/>
  <c r="H63" i="22"/>
  <c r="K68" i="22"/>
  <c r="K39" i="22"/>
  <c r="H10" i="22"/>
  <c r="F68" i="22"/>
  <c r="E38" i="22"/>
  <c r="M62" i="22"/>
  <c r="J62" i="22"/>
  <c r="D80" i="22"/>
  <c r="N33" i="22"/>
  <c r="D58" i="22"/>
  <c r="D83" i="22"/>
  <c r="J60" i="22"/>
  <c r="E25" i="22"/>
  <c r="D78" i="22"/>
  <c r="F81" i="22"/>
  <c r="M15" i="22"/>
  <c r="F30" i="22"/>
  <c r="D37" i="22"/>
  <c r="K11" i="22"/>
  <c r="N4" i="22"/>
  <c r="D32" i="22"/>
  <c r="D53" i="22"/>
  <c r="E58" i="22"/>
  <c r="J51" i="22"/>
  <c r="K40" i="22"/>
  <c r="N44" i="22"/>
  <c r="F16" i="22"/>
  <c r="G67" i="22"/>
  <c r="N21" i="22"/>
  <c r="H87" i="22"/>
  <c r="K55" i="22"/>
  <c r="H26" i="22"/>
  <c r="K36" i="22"/>
  <c r="N49" i="22"/>
  <c r="K41" i="22"/>
  <c r="E75" i="22"/>
  <c r="J21" i="22"/>
  <c r="H86" i="22"/>
  <c r="F32" i="22"/>
  <c r="H25" i="22"/>
  <c r="L59" i="22"/>
  <c r="H12" i="22"/>
  <c r="G88" i="22"/>
  <c r="E5" i="22"/>
  <c r="J67" i="22"/>
  <c r="K8" i="22"/>
  <c r="G9" i="22"/>
  <c r="G79" i="22"/>
  <c r="K74" i="22"/>
  <c r="K44" i="22"/>
  <c r="G29" i="22"/>
  <c r="K13" i="22"/>
  <c r="F72" i="21"/>
  <c r="E78" i="21"/>
  <c r="N9" i="21"/>
  <c r="K79" i="21"/>
  <c r="E80" i="21"/>
  <c r="M53" i="21"/>
  <c r="E47" i="21"/>
  <c r="J46" i="21"/>
  <c r="G37" i="21"/>
  <c r="H6" i="21"/>
  <c r="H65" i="21"/>
  <c r="M15" i="21"/>
  <c r="M41" i="21"/>
  <c r="L81" i="21"/>
  <c r="F20" i="21"/>
  <c r="L4" i="21"/>
  <c r="N6" i="21"/>
  <c r="M75" i="21"/>
  <c r="F37" i="21"/>
  <c r="E45" i="21"/>
  <c r="D30" i="21"/>
  <c r="H25" i="21"/>
  <c r="H11" i="21"/>
  <c r="M56" i="21"/>
  <c r="J83" i="21"/>
  <c r="L38" i="21"/>
  <c r="D26" i="21"/>
  <c r="N77" i="21"/>
  <c r="K43" i="21"/>
  <c r="E53" i="21"/>
  <c r="M35" i="21"/>
  <c r="F62" i="21"/>
  <c r="J8" i="21"/>
  <c r="K78" i="21"/>
  <c r="D22" i="21"/>
  <c r="N59" i="21"/>
  <c r="L65" i="21"/>
  <c r="G57" i="21"/>
  <c r="J58" i="21"/>
  <c r="D52" i="21"/>
  <c r="J42" i="21"/>
  <c r="N37" i="21"/>
  <c r="G36" i="21"/>
  <c r="D48" i="21"/>
  <c r="L68" i="21"/>
  <c r="E32" i="21"/>
  <c r="E65" i="21"/>
  <c r="M29" i="21"/>
  <c r="F82" i="21"/>
  <c r="N55" i="21"/>
  <c r="L75" i="21"/>
  <c r="H86" i="21"/>
  <c r="K4" i="21"/>
  <c r="D37" i="21"/>
  <c r="J17" i="21"/>
  <c r="H81" i="21"/>
  <c r="E51" i="21"/>
  <c r="M86" i="21"/>
  <c r="F31" i="21"/>
  <c r="K23" i="21"/>
  <c r="N39" i="21"/>
  <c r="M37" i="21"/>
  <c r="D62" i="21"/>
  <c r="L89" i="21"/>
  <c r="G68" i="21"/>
  <c r="M4" i="21"/>
  <c r="J6" i="21"/>
  <c r="F19" i="21"/>
  <c r="J41" i="21"/>
  <c r="E42" i="21"/>
  <c r="J37" i="21"/>
  <c r="F35" i="21"/>
  <c r="L86" i="21"/>
  <c r="J65" i="21"/>
  <c r="G82" i="21"/>
  <c r="G7" i="21"/>
  <c r="F27" i="21"/>
  <c r="G15" i="21"/>
  <c r="J23" i="21"/>
  <c r="E19" i="21"/>
  <c r="L62" i="21"/>
  <c r="G77" i="21"/>
  <c r="L56" i="21"/>
  <c r="F25" i="21"/>
  <c r="J21" i="21"/>
  <c r="N57" i="21"/>
  <c r="J52" i="21"/>
  <c r="F51" i="21"/>
  <c r="G18" i="21"/>
  <c r="L78" i="21"/>
  <c r="D47" i="21"/>
  <c r="L82" i="21"/>
  <c r="H41" i="21"/>
  <c r="E63" i="21"/>
  <c r="E7" i="21"/>
  <c r="E34" i="21"/>
  <c r="G66" i="21"/>
  <c r="E10" i="21"/>
  <c r="L16" i="21"/>
  <c r="E41" i="21"/>
  <c r="G48" i="21"/>
  <c r="N82" i="21"/>
  <c r="D41" i="21"/>
  <c r="K68" i="21"/>
  <c r="G33" i="21"/>
  <c r="H52" i="21"/>
  <c r="G69" i="21"/>
  <c r="L72" i="21"/>
  <c r="M68" i="21"/>
  <c r="L11" i="21"/>
  <c r="D9" i="21"/>
  <c r="J49" i="21"/>
  <c r="L28" i="21"/>
  <c r="K7" i="21"/>
  <c r="K41" i="21"/>
  <c r="E18" i="21"/>
  <c r="K82" i="21"/>
  <c r="F48" i="21"/>
  <c r="E74" i="21"/>
  <c r="E72" i="21"/>
  <c r="M20" i="21"/>
  <c r="M9" i="21"/>
  <c r="K69" i="21"/>
  <c r="H59" i="21"/>
  <c r="F58" i="21"/>
  <c r="M6" i="21"/>
  <c r="G41" i="21"/>
  <c r="J82" i="21"/>
  <c r="F59" i="21"/>
  <c r="F61" i="21"/>
  <c r="N20" i="21"/>
  <c r="M44" i="21"/>
  <c r="K70" i="21"/>
  <c r="M79" i="21"/>
  <c r="M40" i="21"/>
  <c r="M65" i="21"/>
  <c r="J27" i="21"/>
  <c r="H66" i="21"/>
  <c r="F18" i="21"/>
  <c r="J7" i="21"/>
  <c r="L64" i="21"/>
  <c r="M31" i="21"/>
  <c r="L70" i="21"/>
  <c r="N64" i="21"/>
  <c r="L53" i="21"/>
  <c r="F75" i="21"/>
  <c r="N80" i="21"/>
  <c r="F29" i="21"/>
  <c r="E33" i="21"/>
  <c r="L39" i="21"/>
  <c r="D77" i="21"/>
  <c r="D66" i="21"/>
  <c r="K26" i="21"/>
  <c r="M57" i="21"/>
  <c r="M22" i="21"/>
  <c r="L18" i="21"/>
  <c r="K25" i="21"/>
  <c r="G45" i="21"/>
  <c r="L45" i="21"/>
  <c r="M18" i="21"/>
  <c r="E70" i="21"/>
  <c r="D6" i="21"/>
  <c r="L20" i="21"/>
  <c r="F68" i="21"/>
  <c r="E43" i="21"/>
  <c r="M32" i="21"/>
  <c r="G60" i="21"/>
  <c r="H9" i="21"/>
  <c r="N31" i="21"/>
  <c r="E83" i="21"/>
  <c r="N88" i="21"/>
  <c r="L34" i="21"/>
  <c r="M17" i="21"/>
  <c r="K42" i="21"/>
  <c r="M26" i="21"/>
  <c r="G4" i="21"/>
  <c r="F80" i="21"/>
  <c r="K29" i="21"/>
  <c r="H29" i="21"/>
  <c r="H62" i="21"/>
  <c r="N84" i="21"/>
  <c r="L12" i="21"/>
  <c r="D63" i="21"/>
  <c r="F11" i="21"/>
  <c r="E76" i="21"/>
  <c r="M87" i="21"/>
  <c r="L15" i="21"/>
  <c r="D5" i="21"/>
  <c r="G51" i="21"/>
  <c r="J64" i="21"/>
  <c r="D45" i="21"/>
  <c r="E82" i="21"/>
  <c r="F17" i="21"/>
  <c r="K34" i="21"/>
  <c r="D58" i="21"/>
  <c r="H56" i="21"/>
  <c r="L35" i="21"/>
  <c r="D54" i="21"/>
  <c r="N76" i="21"/>
  <c r="G72" i="21"/>
  <c r="E31" i="21"/>
  <c r="K33" i="21"/>
  <c r="F73" i="21"/>
  <c r="L26" i="21"/>
  <c r="N73" i="21"/>
  <c r="N8" i="21"/>
  <c r="F89" i="21"/>
  <c r="F77" i="21"/>
  <c r="N72" i="21"/>
  <c r="D59" i="21"/>
  <c r="N56" i="21"/>
  <c r="J86" i="21"/>
  <c r="M34" i="21"/>
  <c r="N68" i="21"/>
  <c r="H38" i="21"/>
  <c r="N60" i="21"/>
  <c r="E24" i="21"/>
  <c r="L37" i="21"/>
  <c r="D29" i="21"/>
  <c r="L59" i="21"/>
  <c r="F64" i="21"/>
  <c r="D87" i="21"/>
  <c r="N50" i="21"/>
  <c r="F44" i="21"/>
  <c r="N26" i="21"/>
  <c r="M49" i="21"/>
  <c r="N74" i="21"/>
  <c r="N65" i="21"/>
  <c r="F41" i="21"/>
  <c r="E23" i="21"/>
  <c r="H5" i="21"/>
  <c r="H14" i="21"/>
  <c r="M11" i="21"/>
  <c r="M67" i="21"/>
  <c r="H40" i="21"/>
  <c r="N21" i="21"/>
  <c r="E29" i="21"/>
  <c r="G52" i="21"/>
  <c r="K18" i="21"/>
  <c r="F54" i="21"/>
  <c r="G13" i="21"/>
  <c r="N40" i="21"/>
  <c r="N67" i="21"/>
  <c r="H10" i="21"/>
  <c r="H32" i="21"/>
  <c r="L50" i="21"/>
  <c r="J68" i="21"/>
  <c r="N18" i="21"/>
  <c r="N51" i="21"/>
  <c r="H16" i="21"/>
  <c r="E37" i="21"/>
  <c r="D36" i="21"/>
  <c r="L10" i="21"/>
  <c r="H74" i="21"/>
  <c r="N71" i="21"/>
  <c r="G29" i="21"/>
  <c r="F67" i="21"/>
  <c r="J62" i="21"/>
  <c r="L83" i="21"/>
  <c r="N52" i="21"/>
  <c r="E36" i="21"/>
  <c r="M43" i="21"/>
  <c r="N54" i="21"/>
  <c r="M74" i="21"/>
  <c r="E28" i="21"/>
  <c r="F81" i="21"/>
  <c r="M47" i="21"/>
  <c r="J66" i="21"/>
  <c r="M81" i="21"/>
  <c r="F5" i="21"/>
  <c r="G78" i="21"/>
  <c r="M36" i="21"/>
  <c r="K27" i="21"/>
  <c r="F69" i="21"/>
  <c r="N27" i="21"/>
  <c r="G84" i="21"/>
  <c r="N66" i="21"/>
  <c r="F65" i="21"/>
  <c r="N7" i="21"/>
  <c r="H19" i="21"/>
  <c r="H13" i="21"/>
  <c r="G50" i="21"/>
  <c r="N89" i="21"/>
  <c r="G5" i="21"/>
  <c r="F46" i="21"/>
  <c r="H48" i="21"/>
  <c r="N85" i="21"/>
  <c r="H34" i="21"/>
  <c r="G44" i="21"/>
  <c r="G25" i="21"/>
  <c r="L24" i="21"/>
  <c r="M89" i="21"/>
  <c r="L44" i="21"/>
  <c r="E85" i="21"/>
  <c r="D71" i="21"/>
  <c r="D12" i="21"/>
  <c r="M50" i="21"/>
  <c r="D76" i="21"/>
  <c r="L22" i="21"/>
  <c r="M83" i="21"/>
  <c r="J18" i="21"/>
  <c r="N58" i="21"/>
  <c r="L63" i="21"/>
  <c r="L41" i="21"/>
  <c r="L30" i="21"/>
  <c r="J70" i="21"/>
  <c r="K83" i="21"/>
  <c r="F7" i="21"/>
  <c r="E20" i="21"/>
  <c r="N34" i="21"/>
  <c r="F55" i="21"/>
  <c r="J19" i="21"/>
  <c r="H30" i="21"/>
  <c r="H27" i="21"/>
  <c r="L9" i="21"/>
  <c r="D79" i="21"/>
  <c r="N14" i="21"/>
  <c r="N35" i="21"/>
  <c r="F85" i="21"/>
  <c r="J50" i="21"/>
  <c r="M5" i="21"/>
  <c r="N11" i="21"/>
  <c r="E68" i="21"/>
  <c r="E5" i="21"/>
  <c r="E86" i="21"/>
  <c r="H88" i="21"/>
  <c r="F60" i="21"/>
  <c r="D20" i="21"/>
  <c r="G35" i="21"/>
  <c r="H22" i="21"/>
  <c r="F56" i="21"/>
  <c r="F4" i="21"/>
  <c r="J45" i="21"/>
  <c r="G43" i="21"/>
  <c r="J44" i="21"/>
  <c r="F33" i="21"/>
  <c r="M64" i="21"/>
  <c r="M12" i="21"/>
  <c r="H58" i="21"/>
  <c r="H18" i="21"/>
  <c r="N78" i="21"/>
  <c r="N63" i="21"/>
  <c r="M7" i="21"/>
  <c r="H67" i="21"/>
  <c r="H46" i="21"/>
  <c r="J9" i="21"/>
  <c r="H21" i="21"/>
  <c r="N62" i="21"/>
  <c r="E39" i="21"/>
  <c r="M84" i="21"/>
  <c r="F76" i="21"/>
  <c r="K76" i="21"/>
  <c r="L47" i="21"/>
  <c r="H26" i="21"/>
  <c r="H63" i="21"/>
  <c r="L52" i="21"/>
  <c r="L13" i="21"/>
  <c r="F28" i="21"/>
  <c r="L54" i="21"/>
  <c r="G64" i="21"/>
  <c r="K38" i="21"/>
  <c r="L69" i="21"/>
  <c r="J81" i="21"/>
  <c r="H55" i="21"/>
  <c r="N22" i="21"/>
  <c r="N83" i="21"/>
  <c r="E6" i="21"/>
  <c r="K63" i="21"/>
  <c r="J40" i="21"/>
  <c r="D11" i="21"/>
  <c r="E26" i="21"/>
  <c r="M69" i="21"/>
  <c r="J51" i="21"/>
  <c r="K10" i="21"/>
  <c r="E54" i="21"/>
  <c r="H50" i="21"/>
  <c r="J73" i="21"/>
  <c r="K8" i="21"/>
  <c r="D83" i="21"/>
  <c r="E61" i="21"/>
  <c r="M78" i="21"/>
  <c r="G49" i="21"/>
  <c r="G27" i="21"/>
  <c r="E9" i="21"/>
  <c r="E14" i="21"/>
  <c r="L46" i="21"/>
  <c r="H71" i="21"/>
  <c r="D17" i="21"/>
  <c r="H54" i="21"/>
  <c r="K44" i="21"/>
  <c r="D43" i="21"/>
  <c r="D18" i="21"/>
  <c r="L77" i="21"/>
  <c r="D55" i="21"/>
  <c r="N86" i="21"/>
  <c r="G42" i="21"/>
  <c r="F71" i="21"/>
  <c r="G38" i="21"/>
  <c r="M21" i="21"/>
  <c r="N49" i="21"/>
  <c r="K31" i="21"/>
  <c r="D31" i="21"/>
  <c r="M48" i="21"/>
  <c r="D4" i="21"/>
  <c r="L74" i="21"/>
  <c r="K14" i="21"/>
  <c r="G22" i="21"/>
  <c r="L80" i="21"/>
  <c r="G80" i="21"/>
  <c r="D33" i="21"/>
  <c r="H51" i="21"/>
  <c r="J88" i="21"/>
  <c r="E75" i="21"/>
  <c r="G61" i="21"/>
  <c r="F12" i="21"/>
  <c r="J74" i="21"/>
  <c r="L17" i="21"/>
  <c r="J29" i="21"/>
  <c r="M88" i="21"/>
  <c r="G31" i="21"/>
  <c r="H61" i="21"/>
  <c r="G6" i="21"/>
  <c r="J69" i="21"/>
  <c r="H31" i="21"/>
  <c r="F43" i="21"/>
  <c r="D34" i="21"/>
  <c r="N41" i="21"/>
  <c r="E22" i="21"/>
  <c r="H89" i="21"/>
  <c r="E59" i="21"/>
  <c r="J77" i="21"/>
  <c r="J60" i="21"/>
  <c r="L76" i="21"/>
  <c r="D46" i="21"/>
  <c r="D21" i="21"/>
  <c r="E40" i="21"/>
  <c r="N12" i="21"/>
  <c r="E12" i="21"/>
  <c r="E25" i="21"/>
  <c r="F36" i="21"/>
  <c r="F53" i="21"/>
  <c r="N30" i="21"/>
  <c r="N45" i="21"/>
  <c r="K89" i="21"/>
  <c r="N46" i="21"/>
  <c r="L84" i="21"/>
  <c r="D74" i="21"/>
  <c r="K11" i="21"/>
  <c r="F78" i="21"/>
  <c r="G46" i="21"/>
  <c r="K81" i="21"/>
  <c r="L51" i="21"/>
  <c r="E64" i="21"/>
  <c r="K53" i="21"/>
  <c r="D13" i="21"/>
  <c r="L14" i="21"/>
  <c r="D60" i="21"/>
  <c r="N10" i="21"/>
  <c r="H4" i="21"/>
  <c r="J43" i="21"/>
  <c r="K84" i="21"/>
  <c r="C5" i="15"/>
  <c r="L51" i="23" l="1"/>
  <c r="E22" i="23"/>
  <c r="D4" i="23"/>
  <c r="E61" i="23"/>
  <c r="H55" i="23"/>
  <c r="H18" i="23"/>
  <c r="D79" i="23"/>
  <c r="M83" i="23"/>
  <c r="G5" i="23"/>
  <c r="N52" i="23"/>
  <c r="H10" i="23"/>
  <c r="N65" i="23"/>
  <c r="L26" i="23"/>
  <c r="H62" i="23"/>
  <c r="L18" i="23"/>
  <c r="F29" i="23"/>
  <c r="H59" i="23"/>
  <c r="E41" i="23"/>
  <c r="G7" i="23"/>
  <c r="H86" i="23"/>
  <c r="N59" i="23"/>
  <c r="M15" i="23"/>
  <c r="K36" i="23"/>
  <c r="F30" i="23"/>
  <c r="F32" i="23"/>
  <c r="H84" i="23"/>
  <c r="D42" i="23"/>
  <c r="J34" i="23"/>
  <c r="N48" i="23"/>
  <c r="E79" i="23"/>
  <c r="M66" i="23"/>
  <c r="D89" i="23"/>
  <c r="H47" i="23"/>
  <c r="H42" i="23"/>
  <c r="G89" i="23"/>
  <c r="K55" i="23"/>
  <c r="D24" i="23"/>
  <c r="J61" i="23"/>
  <c r="J76" i="23"/>
  <c r="M51" i="23"/>
  <c r="L7" i="23"/>
  <c r="G17" i="23"/>
  <c r="N45" i="23"/>
  <c r="M88" i="23"/>
  <c r="N86" i="23"/>
  <c r="J81" i="23"/>
  <c r="F56" i="23"/>
  <c r="K83" i="23"/>
  <c r="N89" i="23"/>
  <c r="E37" i="23"/>
  <c r="D29" i="23"/>
  <c r="D58" i="23"/>
  <c r="N88" i="23"/>
  <c r="F18" i="23"/>
  <c r="G69" i="23"/>
  <c r="D47" i="23"/>
  <c r="F31" i="23"/>
  <c r="D22" i="23"/>
  <c r="N9" i="23"/>
  <c r="G83" i="23"/>
  <c r="F38" i="23"/>
  <c r="G32" i="23"/>
  <c r="H43" i="23"/>
  <c r="E16" i="23"/>
  <c r="K87" i="23"/>
  <c r="G54" i="23"/>
  <c r="G74" i="23"/>
  <c r="L71" i="23"/>
  <c r="N81" i="23"/>
  <c r="L88" i="23"/>
  <c r="E48" i="23"/>
  <c r="J35" i="23"/>
  <c r="J89" i="23"/>
  <c r="D14" i="23"/>
  <c r="N30" i="23"/>
  <c r="J29" i="23"/>
  <c r="L46" i="23"/>
  <c r="H26" i="23"/>
  <c r="N11" i="23"/>
  <c r="G25" i="23"/>
  <c r="F69" i="23"/>
  <c r="H16" i="23"/>
  <c r="L37" i="23"/>
  <c r="K34" i="23"/>
  <c r="K29" i="23"/>
  <c r="F75" i="23"/>
  <c r="K7" i="23"/>
  <c r="G77" i="23"/>
  <c r="M4" i="23"/>
  <c r="N37" i="23"/>
  <c r="H6" i="23"/>
  <c r="M85" i="23"/>
  <c r="J12" i="23"/>
  <c r="D69" i="23"/>
  <c r="M59" i="23"/>
  <c r="N36" i="23"/>
  <c r="F26" i="23"/>
  <c r="F40" i="23"/>
  <c r="K50" i="23"/>
  <c r="K66" i="23"/>
  <c r="H12" i="23"/>
  <c r="J78" i="23"/>
  <c r="D65" i="23"/>
  <c r="H23" i="23"/>
  <c r="E55" i="23"/>
  <c r="K39" i="23"/>
  <c r="F53" i="23"/>
  <c r="G80" i="23"/>
  <c r="E14" i="23"/>
  <c r="K38" i="23"/>
  <c r="G35" i="23"/>
  <c r="L30" i="23"/>
  <c r="K27" i="23"/>
  <c r="N51" i="23"/>
  <c r="E24" i="23"/>
  <c r="E76" i="23"/>
  <c r="E70" i="23"/>
  <c r="L53" i="23"/>
  <c r="L28" i="23"/>
  <c r="L62" i="23"/>
  <c r="G68" i="23"/>
  <c r="J42" i="23"/>
  <c r="G37" i="23"/>
  <c r="M16" i="23"/>
  <c r="E13" i="23"/>
  <c r="D27" i="23"/>
  <c r="E52" i="23"/>
  <c r="H53" i="23"/>
  <c r="G16" i="23"/>
  <c r="E71" i="23"/>
  <c r="G73" i="23"/>
  <c r="K32" i="23"/>
  <c r="D75" i="23"/>
  <c r="J75" i="23"/>
  <c r="G21" i="23"/>
  <c r="M19" i="23"/>
  <c r="J67" i="23"/>
  <c r="D88" i="23"/>
  <c r="N5" i="23"/>
  <c r="H17" i="23"/>
  <c r="K11" i="23"/>
  <c r="J60" i="23"/>
  <c r="N49" i="23"/>
  <c r="K63" i="23"/>
  <c r="F33" i="23"/>
  <c r="J19" i="23"/>
  <c r="H34" i="23"/>
  <c r="G29" i="23"/>
  <c r="F44" i="23"/>
  <c r="G72" i="23"/>
  <c r="H9" i="23"/>
  <c r="D66" i="23"/>
  <c r="M65" i="23"/>
  <c r="J49" i="23"/>
  <c r="E34" i="23"/>
  <c r="F35" i="23"/>
  <c r="M29" i="23"/>
  <c r="D52" i="23"/>
  <c r="M56" i="23"/>
  <c r="L4" i="23"/>
  <c r="J46" i="23"/>
  <c r="G58" i="23"/>
  <c r="D39" i="23"/>
  <c r="K72" i="23"/>
  <c r="K75" i="23"/>
  <c r="E30" i="23"/>
  <c r="K54" i="23"/>
  <c r="E77" i="23"/>
  <c r="N75" i="23"/>
  <c r="H57" i="23"/>
  <c r="F50" i="23"/>
  <c r="N44" i="23"/>
  <c r="M10" i="23"/>
  <c r="J13" i="23"/>
  <c r="M76" i="23"/>
  <c r="L40" i="23"/>
  <c r="K62" i="23"/>
  <c r="K74" i="23"/>
  <c r="G8" i="23"/>
  <c r="J80" i="23"/>
  <c r="K13" i="23"/>
  <c r="F23" i="23"/>
  <c r="F42" i="23"/>
  <c r="D28" i="23"/>
  <c r="H28" i="23"/>
  <c r="K57" i="23"/>
  <c r="K64" i="23"/>
  <c r="N70" i="23"/>
  <c r="G28" i="23"/>
  <c r="F34" i="23"/>
  <c r="L29" i="23"/>
  <c r="G62" i="23"/>
  <c r="E73" i="23"/>
  <c r="L85" i="23"/>
  <c r="K6" i="23"/>
  <c r="E49" i="23"/>
  <c r="E84" i="23"/>
  <c r="F88" i="23"/>
  <c r="D53" i="23"/>
  <c r="H60" i="23"/>
  <c r="J84" i="23"/>
  <c r="H68" i="23"/>
  <c r="K19" i="23"/>
  <c r="D49" i="23"/>
  <c r="F57" i="23"/>
  <c r="K47" i="23"/>
  <c r="K28" i="23"/>
  <c r="G71" i="23"/>
  <c r="L79" i="23"/>
  <c r="K49" i="23"/>
  <c r="K22" i="23"/>
  <c r="J43" i="23"/>
  <c r="E40" i="23"/>
  <c r="J88" i="23"/>
  <c r="D17" i="23"/>
  <c r="L52" i="23"/>
  <c r="F4" i="23"/>
  <c r="F7" i="23"/>
  <c r="G84" i="23"/>
  <c r="D36" i="23"/>
  <c r="L59" i="23"/>
  <c r="H56" i="23"/>
  <c r="L34" i="23"/>
  <c r="M44" i="23"/>
  <c r="L72" i="23"/>
  <c r="F25" i="23"/>
  <c r="K23" i="23"/>
  <c r="N77" i="23"/>
  <c r="K79" i="23"/>
  <c r="K67" i="23"/>
  <c r="H39" i="23"/>
  <c r="F66" i="23"/>
  <c r="G86" i="23"/>
  <c r="G12" i="23"/>
  <c r="G19" i="23"/>
  <c r="N19" i="23"/>
  <c r="J16" i="23"/>
  <c r="K46" i="23"/>
  <c r="L66" i="23"/>
  <c r="D57" i="23"/>
  <c r="G14" i="23"/>
  <c r="G20" i="23"/>
  <c r="J5" i="23"/>
  <c r="H4" i="23"/>
  <c r="D21" i="23"/>
  <c r="H51" i="23"/>
  <c r="D83" i="23"/>
  <c r="H21" i="23"/>
  <c r="L9" i="23"/>
  <c r="N27" i="23"/>
  <c r="N67" i="23"/>
  <c r="N56" i="23"/>
  <c r="H29" i="23"/>
  <c r="M22" i="23"/>
  <c r="K41" i="23"/>
  <c r="G82" i="23"/>
  <c r="G36" i="23"/>
  <c r="H65" i="23"/>
  <c r="J31" i="23"/>
  <c r="F24" i="23"/>
  <c r="K30" i="23"/>
  <c r="F86" i="23"/>
  <c r="M72" i="23"/>
  <c r="N4" i="23"/>
  <c r="D86" i="23"/>
  <c r="G76" i="23"/>
  <c r="K52" i="23"/>
  <c r="J33" i="23"/>
  <c r="N38" i="23"/>
  <c r="D46" i="23"/>
  <c r="D31" i="23"/>
  <c r="D11" i="23"/>
  <c r="M12" i="23"/>
  <c r="H27" i="23"/>
  <c r="G50" i="23"/>
  <c r="N40" i="23"/>
  <c r="D59" i="23"/>
  <c r="E83" i="23"/>
  <c r="H66" i="23"/>
  <c r="H52" i="23"/>
  <c r="J65" i="23"/>
  <c r="K78" i="23"/>
  <c r="E78" i="23"/>
  <c r="G9" i="23"/>
  <c r="K73" i="23"/>
  <c r="M8" i="23"/>
  <c r="J56" i="23"/>
  <c r="D44" i="23"/>
  <c r="M24" i="23"/>
  <c r="E27" i="23"/>
  <c r="N53" i="23"/>
  <c r="G79" i="23"/>
  <c r="N69" i="23"/>
  <c r="N23" i="23"/>
  <c r="K59" i="23"/>
  <c r="L76" i="23"/>
  <c r="K31" i="23"/>
  <c r="J40" i="23"/>
  <c r="M64" i="23"/>
  <c r="M50" i="23"/>
  <c r="E28" i="23"/>
  <c r="M11" i="23"/>
  <c r="N72" i="23"/>
  <c r="F80" i="23"/>
  <c r="J27" i="23"/>
  <c r="G33" i="23"/>
  <c r="L86" i="23"/>
  <c r="J8" i="23"/>
  <c r="F72" i="23"/>
  <c r="L23" i="23"/>
  <c r="G70" i="23"/>
  <c r="M60" i="23"/>
  <c r="N47" i="23"/>
  <c r="N17" i="23"/>
  <c r="D81" i="23"/>
  <c r="E81" i="23"/>
  <c r="L6" i="23"/>
  <c r="M42" i="23"/>
  <c r="M52" i="23"/>
  <c r="L19" i="23"/>
  <c r="F36" i="23"/>
  <c r="L80" i="23"/>
  <c r="H50" i="23"/>
  <c r="H67" i="23"/>
  <c r="L41" i="23"/>
  <c r="M36" i="23"/>
  <c r="F54" i="23"/>
  <c r="F77" i="23"/>
  <c r="G4" i="23"/>
  <c r="M18" i="23"/>
  <c r="N64" i="23"/>
  <c r="J82" i="23"/>
  <c r="E72" i="23"/>
  <c r="K68" i="23"/>
  <c r="F51" i="23"/>
  <c r="H81" i="23"/>
  <c r="F62" i="23"/>
  <c r="D13" i="23"/>
  <c r="D74" i="23"/>
  <c r="E25" i="23"/>
  <c r="J77" i="23"/>
  <c r="J69" i="23"/>
  <c r="F12" i="23"/>
  <c r="G22" i="23"/>
  <c r="M21" i="23"/>
  <c r="D43" i="23"/>
  <c r="G27" i="23"/>
  <c r="E54" i="23"/>
  <c r="E6" i="23"/>
  <c r="L54" i="23"/>
  <c r="F76" i="23"/>
  <c r="M7" i="23"/>
  <c r="J44" i="23"/>
  <c r="F60" i="23"/>
  <c r="F85" i="23"/>
  <c r="F55" i="23"/>
  <c r="L63" i="23"/>
  <c r="D71" i="23"/>
  <c r="N85" i="23"/>
  <c r="N7" i="23"/>
  <c r="G78" i="23"/>
  <c r="N54" i="23"/>
  <c r="N71" i="23"/>
  <c r="J68" i="23"/>
  <c r="K18" i="23"/>
  <c r="H5" i="23"/>
  <c r="N50" i="23"/>
  <c r="H38" i="23"/>
  <c r="F89" i="23"/>
  <c r="N76" i="23"/>
  <c r="D45" i="23"/>
  <c r="D63" i="23"/>
  <c r="M26" i="23"/>
  <c r="G60" i="23"/>
  <c r="L45" i="23"/>
  <c r="D77" i="23"/>
  <c r="L70" i="23"/>
  <c r="M40" i="23"/>
  <c r="G41" i="23"/>
  <c r="E74" i="23"/>
  <c r="D9" i="23"/>
  <c r="D41" i="23"/>
  <c r="E7" i="23"/>
  <c r="J52" i="23"/>
  <c r="J23" i="23"/>
  <c r="J37" i="23"/>
  <c r="D62" i="23"/>
  <c r="J17" i="23"/>
  <c r="E65" i="23"/>
  <c r="J58" i="23"/>
  <c r="M35" i="23"/>
  <c r="H11" i="23"/>
  <c r="F20" i="23"/>
  <c r="E47" i="23"/>
  <c r="H33" i="23"/>
  <c r="M62" i="23"/>
  <c r="K40" i="23"/>
  <c r="G88" i="23"/>
  <c r="E11" i="23"/>
  <c r="G26" i="23"/>
  <c r="K20" i="23"/>
  <c r="J55" i="23"/>
  <c r="H20" i="23"/>
  <c r="H70" i="23"/>
  <c r="E88" i="23"/>
  <c r="N28" i="23"/>
  <c r="K15" i="23"/>
  <c r="D50" i="23"/>
  <c r="G55" i="23"/>
  <c r="D64" i="23"/>
  <c r="D80" i="23"/>
  <c r="E50" i="23"/>
  <c r="K80" i="23"/>
  <c r="E89" i="23"/>
  <c r="N42" i="23"/>
  <c r="H73" i="23"/>
  <c r="L55" i="23"/>
  <c r="H45" i="23"/>
  <c r="L31" i="23"/>
  <c r="F84" i="23"/>
  <c r="M28" i="23"/>
  <c r="D72" i="23"/>
  <c r="M61" i="23"/>
  <c r="H8" i="23"/>
  <c r="K45" i="23"/>
  <c r="H24" i="23"/>
  <c r="D40" i="23"/>
  <c r="H83" i="23"/>
  <c r="G10" i="23"/>
  <c r="J26" i="23"/>
  <c r="M80" i="23"/>
  <c r="J20" i="23"/>
  <c r="F13" i="23"/>
  <c r="L21" i="23"/>
  <c r="G23" i="23"/>
  <c r="F52" i="23"/>
  <c r="G56" i="23"/>
  <c r="K17" i="23"/>
  <c r="N61" i="23"/>
  <c r="N33" i="23"/>
  <c r="J25" i="23"/>
  <c r="L67" i="23"/>
  <c r="D32" i="23"/>
  <c r="E58" i="23"/>
  <c r="K89" i="23"/>
  <c r="G31" i="23"/>
  <c r="G42" i="23"/>
  <c r="M69" i="23"/>
  <c r="N62" i="23"/>
  <c r="E5" i="23"/>
  <c r="M89" i="23"/>
  <c r="J66" i="23"/>
  <c r="N21" i="23"/>
  <c r="J86" i="23"/>
  <c r="D5" i="23"/>
  <c r="F68" i="23"/>
  <c r="J7" i="23"/>
  <c r="E18" i="23"/>
  <c r="L82" i="23"/>
  <c r="F19" i="23"/>
  <c r="D48" i="23"/>
  <c r="E45" i="23"/>
  <c r="K58" i="23"/>
  <c r="F15" i="23"/>
  <c r="G11" i="23"/>
  <c r="F8" i="23"/>
  <c r="H64" i="23"/>
  <c r="K61" i="23"/>
  <c r="K37" i="23"/>
  <c r="F9" i="23"/>
  <c r="H7" i="23"/>
  <c r="H69" i="23"/>
  <c r="J4" i="23"/>
  <c r="J22" i="23"/>
  <c r="J85" i="23"/>
  <c r="K51" i="23"/>
  <c r="L49" i="23"/>
  <c r="J28" i="23"/>
  <c r="K81" i="23"/>
  <c r="N41" i="23"/>
  <c r="M48" i="23"/>
  <c r="E26" i="23"/>
  <c r="H58" i="23"/>
  <c r="L22" i="23"/>
  <c r="M47" i="23"/>
  <c r="N74" i="23"/>
  <c r="L15" i="23"/>
  <c r="N80" i="23"/>
  <c r="K69" i="23"/>
  <c r="L56" i="23"/>
  <c r="L75" i="23"/>
  <c r="F37" i="23"/>
  <c r="M13" i="23"/>
  <c r="E4" i="23"/>
  <c r="G87" i="23"/>
  <c r="J47" i="23"/>
  <c r="M77" i="23"/>
  <c r="D8" i="23"/>
  <c r="E15" i="23"/>
  <c r="N24" i="23"/>
  <c r="M14" i="23"/>
  <c r="K65" i="23"/>
  <c r="K86" i="23"/>
  <c r="G46" i="23"/>
  <c r="D33" i="23"/>
  <c r="K8" i="23"/>
  <c r="J9" i="23"/>
  <c r="D76" i="23"/>
  <c r="J62" i="23"/>
  <c r="M49" i="23"/>
  <c r="M87" i="23"/>
  <c r="M57" i="23"/>
  <c r="M9" i="23"/>
  <c r="L78" i="23"/>
  <c r="N55" i="23"/>
  <c r="M75" i="23"/>
  <c r="J71" i="23"/>
  <c r="N25" i="23"/>
  <c r="H87" i="23"/>
  <c r="F6" i="23"/>
  <c r="L5" i="23"/>
  <c r="E17" i="23"/>
  <c r="K24" i="23"/>
  <c r="H37" i="23"/>
  <c r="G53" i="23"/>
  <c r="N79" i="23"/>
  <c r="D60" i="23"/>
  <c r="F43" i="23"/>
  <c r="L77" i="23"/>
  <c r="H46" i="23"/>
  <c r="H30" i="23"/>
  <c r="H13" i="23"/>
  <c r="G13" i="23"/>
  <c r="E31" i="23"/>
  <c r="N31" i="23"/>
  <c r="F59" i="23"/>
  <c r="G18" i="23"/>
  <c r="F82" i="23"/>
  <c r="N6" i="23"/>
  <c r="H72" i="23"/>
  <c r="H15" i="23"/>
  <c r="J48" i="23"/>
  <c r="K56" i="23"/>
  <c r="E66" i="23"/>
  <c r="F70" i="23"/>
  <c r="F45" i="23"/>
  <c r="D16" i="23"/>
  <c r="E44" i="23"/>
  <c r="H77" i="23"/>
  <c r="F39" i="23"/>
  <c r="L14" i="23"/>
  <c r="J74" i="23"/>
  <c r="E9" i="23"/>
  <c r="K76" i="23"/>
  <c r="J50" i="23"/>
  <c r="H19" i="23"/>
  <c r="N18" i="23"/>
  <c r="N60" i="23"/>
  <c r="F11" i="23"/>
  <c r="E19" i="23"/>
  <c r="L84" i="23"/>
  <c r="E59" i="23"/>
  <c r="G61" i="23"/>
  <c r="G38" i="23"/>
  <c r="G49" i="23"/>
  <c r="F28" i="23"/>
  <c r="N63" i="23"/>
  <c r="H88" i="23"/>
  <c r="N34" i="23"/>
  <c r="E85" i="23"/>
  <c r="F65" i="23"/>
  <c r="M43" i="23"/>
  <c r="H74" i="23"/>
  <c r="L50" i="23"/>
  <c r="G52" i="23"/>
  <c r="E23" i="23"/>
  <c r="N68" i="23"/>
  <c r="N8" i="23"/>
  <c r="D54" i="23"/>
  <c r="J64" i="23"/>
  <c r="L12" i="23"/>
  <c r="K42" i="23"/>
  <c r="M32" i="23"/>
  <c r="G45" i="23"/>
  <c r="L39" i="23"/>
  <c r="M31" i="23"/>
  <c r="M79" i="23"/>
  <c r="M6" i="23"/>
  <c r="F48" i="23"/>
  <c r="L11" i="23"/>
  <c r="N82" i="23"/>
  <c r="E63" i="23"/>
  <c r="N57" i="23"/>
  <c r="G15" i="23"/>
  <c r="E42" i="23"/>
  <c r="M37" i="23"/>
  <c r="D37" i="23"/>
  <c r="E32" i="23"/>
  <c r="G57" i="23"/>
  <c r="E53" i="23"/>
  <c r="H25" i="23"/>
  <c r="L81" i="23"/>
  <c r="M53" i="23"/>
  <c r="D61" i="23"/>
  <c r="J11" i="23"/>
  <c r="E56" i="23"/>
  <c r="L32" i="23"/>
  <c r="E8" i="23"/>
  <c r="G75" i="23"/>
  <c r="N13" i="23"/>
  <c r="L27" i="23"/>
  <c r="E38" i="23"/>
  <c r="L36" i="23"/>
  <c r="L58" i="23"/>
  <c r="M58" i="23"/>
  <c r="M33" i="23"/>
  <c r="K21" i="23"/>
  <c r="E67" i="23"/>
  <c r="D85" i="23"/>
  <c r="G67" i="23"/>
  <c r="H49" i="23"/>
  <c r="G24" i="23"/>
  <c r="E57" i="23"/>
  <c r="L43" i="23"/>
  <c r="F47" i="23"/>
  <c r="D51" i="23"/>
  <c r="J24" i="23"/>
  <c r="M45" i="23"/>
  <c r="G81" i="23"/>
  <c r="H82" i="23"/>
  <c r="G34" i="23"/>
  <c r="E69" i="23"/>
  <c r="L73" i="23"/>
  <c r="J36" i="23"/>
  <c r="L87" i="23"/>
  <c r="E21" i="23"/>
  <c r="D82" i="23"/>
  <c r="G59" i="23"/>
  <c r="D23" i="23"/>
  <c r="H76" i="23"/>
  <c r="K9" i="23"/>
  <c r="K77" i="23"/>
  <c r="G63" i="23"/>
  <c r="N15" i="23"/>
  <c r="K5" i="23"/>
  <c r="M70" i="23"/>
  <c r="M23" i="23"/>
  <c r="D19" i="23"/>
  <c r="H35" i="23"/>
  <c r="M39" i="23"/>
  <c r="K12" i="23"/>
  <c r="J87" i="23"/>
  <c r="H71" i="23"/>
  <c r="H63" i="23"/>
  <c r="E68" i="23"/>
  <c r="L24" i="23"/>
  <c r="L83" i="23"/>
  <c r="H40" i="23"/>
  <c r="F73" i="23"/>
  <c r="L20" i="23"/>
  <c r="N20" i="23"/>
  <c r="L16" i="23"/>
  <c r="J6" i="23"/>
  <c r="D26" i="23"/>
  <c r="J53" i="23"/>
  <c r="E60" i="23"/>
  <c r="F21" i="23"/>
  <c r="D10" i="23"/>
  <c r="D67" i="23"/>
  <c r="H44" i="23"/>
  <c r="M82" i="23"/>
  <c r="K35" i="23"/>
  <c r="F79" i="23"/>
  <c r="G30" i="23"/>
  <c r="G39" i="23"/>
  <c r="L57" i="23"/>
  <c r="D70" i="23"/>
  <c r="N10" i="23"/>
  <c r="D34" i="23"/>
  <c r="D55" i="23"/>
  <c r="L69" i="23"/>
  <c r="H22" i="23"/>
  <c r="J70" i="23"/>
  <c r="F81" i="23"/>
  <c r="M67" i="23"/>
  <c r="K33" i="23"/>
  <c r="D6" i="23"/>
  <c r="F61" i="23"/>
  <c r="E10" i="23"/>
  <c r="M86" i="23"/>
  <c r="L38" i="23"/>
  <c r="L42" i="23"/>
  <c r="N87" i="23"/>
  <c r="J39" i="23"/>
  <c r="D7" i="23"/>
  <c r="E62" i="23"/>
  <c r="H85" i="23"/>
  <c r="J32" i="23"/>
  <c r="F16" i="23"/>
  <c r="F63" i="23"/>
  <c r="G47" i="23"/>
  <c r="M46" i="23"/>
  <c r="H78" i="23"/>
  <c r="H36" i="23"/>
  <c r="F78" i="23"/>
  <c r="L17" i="23"/>
  <c r="J73" i="23"/>
  <c r="L47" i="23"/>
  <c r="M5" i="23"/>
  <c r="G44" i="23"/>
  <c r="F67" i="23"/>
  <c r="N26" i="23"/>
  <c r="F17" i="23"/>
  <c r="K26" i="23"/>
  <c r="M20" i="23"/>
  <c r="G66" i="23"/>
  <c r="E51" i="23"/>
  <c r="J83" i="23"/>
  <c r="M38" i="23"/>
  <c r="F22" i="23"/>
  <c r="D78" i="23"/>
  <c r="J57" i="23"/>
  <c r="M54" i="23"/>
  <c r="J15" i="23"/>
  <c r="E46" i="23"/>
  <c r="J72" i="23"/>
  <c r="L48" i="23"/>
  <c r="M55" i="23"/>
  <c r="N16" i="23"/>
  <c r="H31" i="23"/>
  <c r="D18" i="23"/>
  <c r="G64" i="23"/>
  <c r="D20" i="23"/>
  <c r="D12" i="23"/>
  <c r="M74" i="23"/>
  <c r="H14" i="23"/>
  <c r="E82" i="23"/>
  <c r="L89" i="23"/>
  <c r="K53" i="23"/>
  <c r="E12" i="23"/>
  <c r="G6" i="23"/>
  <c r="K14" i="23"/>
  <c r="K44" i="23"/>
  <c r="K10" i="23"/>
  <c r="N83" i="23"/>
  <c r="M84" i="23"/>
  <c r="G43" i="23"/>
  <c r="N35" i="23"/>
  <c r="N58" i="23"/>
  <c r="H48" i="23"/>
  <c r="F5" i="23"/>
  <c r="D87" i="23"/>
  <c r="K84" i="23"/>
  <c r="E64" i="23"/>
  <c r="N46" i="23"/>
  <c r="N12" i="23"/>
  <c r="H89" i="23"/>
  <c r="H61" i="23"/>
  <c r="E75" i="23"/>
  <c r="L74" i="23"/>
  <c r="F71" i="23"/>
  <c r="H54" i="23"/>
  <c r="M78" i="23"/>
  <c r="J51" i="23"/>
  <c r="N22" i="23"/>
  <c r="L13" i="23"/>
  <c r="E39" i="23"/>
  <c r="N78" i="23"/>
  <c r="J45" i="23"/>
  <c r="E86" i="23"/>
  <c r="N14" i="23"/>
  <c r="E20" i="23"/>
  <c r="J18" i="23"/>
  <c r="L44" i="23"/>
  <c r="F46" i="23"/>
  <c r="N66" i="23"/>
  <c r="M81" i="23"/>
  <c r="E36" i="23"/>
  <c r="L10" i="23"/>
  <c r="H32" i="23"/>
  <c r="E29" i="23"/>
  <c r="F41" i="23"/>
  <c r="F64" i="23"/>
  <c r="M34" i="23"/>
  <c r="N73" i="23"/>
  <c r="L35" i="23"/>
  <c r="G51" i="23"/>
  <c r="N84" i="23"/>
  <c r="M17" i="23"/>
  <c r="E43" i="23"/>
  <c r="K25" i="23"/>
  <c r="E33" i="23"/>
  <c r="L64" i="23"/>
  <c r="K70" i="23"/>
  <c r="F58" i="23"/>
  <c r="K82" i="23"/>
  <c r="M68" i="23"/>
  <c r="G48" i="23"/>
  <c r="H41" i="23"/>
  <c r="J21" i="23"/>
  <c r="F27" i="23"/>
  <c r="J41" i="23"/>
  <c r="N39" i="23"/>
  <c r="K4" i="23"/>
  <c r="L68" i="23"/>
  <c r="L65" i="23"/>
  <c r="K43" i="23"/>
  <c r="D30" i="23"/>
  <c r="M41" i="23"/>
  <c r="E80" i="23"/>
  <c r="H79" i="23"/>
  <c r="F74" i="23"/>
  <c r="D84" i="23"/>
  <c r="H80" i="23"/>
  <c r="M30" i="23"/>
  <c r="N29" i="23"/>
  <c r="E35" i="23"/>
  <c r="D35" i="23"/>
  <c r="F49" i="23"/>
  <c r="L61" i="23"/>
  <c r="M63" i="23"/>
  <c r="D25" i="23"/>
  <c r="J59" i="23"/>
  <c r="J54" i="23"/>
  <c r="F83" i="23"/>
  <c r="L8" i="23"/>
  <c r="F10" i="23"/>
  <c r="J10" i="23"/>
  <c r="M73" i="23"/>
  <c r="K16" i="23"/>
  <c r="J38" i="23"/>
  <c r="K88" i="23"/>
  <c r="K60" i="23"/>
  <c r="M71" i="23"/>
  <c r="G40" i="23"/>
  <c r="G65" i="23"/>
  <c r="J14" i="23"/>
  <c r="N43" i="23"/>
  <c r="L33" i="23"/>
  <c r="D38" i="23"/>
  <c r="J30" i="23"/>
  <c r="H75" i="23"/>
  <c r="J79" i="23"/>
  <c r="K85" i="23"/>
  <c r="D56" i="23"/>
  <c r="F14" i="23"/>
  <c r="K71" i="23"/>
  <c r="D68" i="23"/>
  <c r="M27" i="23"/>
  <c r="F87" i="23"/>
  <c r="N32" i="23"/>
  <c r="G85" i="23"/>
  <c r="K48" i="23"/>
  <c r="D15" i="23"/>
  <c r="L25" i="23"/>
  <c r="E87" i="23"/>
  <c r="D73" i="23"/>
  <c r="J63" i="23"/>
  <c r="L60" i="23"/>
  <c r="F29" i="16"/>
  <c r="K29" i="16"/>
  <c r="D29" i="16"/>
  <c r="J29" i="16"/>
  <c r="M29" i="16"/>
  <c r="G29" i="16"/>
  <c r="L29" i="16"/>
  <c r="C29" i="16"/>
  <c r="E29" i="16"/>
  <c r="I29" i="16"/>
  <c r="D8" i="1"/>
  <c r="C11" i="1"/>
  <c r="J36" i="16" l="1"/>
  <c r="K43" i="16"/>
  <c r="K45" i="16" s="1"/>
  <c r="K26" i="15" s="1"/>
  <c r="K31" i="16"/>
  <c r="K12" i="15" s="1"/>
  <c r="E31" i="16"/>
  <c r="E12" i="15" s="1"/>
  <c r="E43" i="16"/>
  <c r="E45" i="16" s="1"/>
  <c r="E26" i="15" s="1"/>
  <c r="J50" i="16"/>
  <c r="J52" i="16" s="1"/>
  <c r="J33" i="15" s="1"/>
  <c r="J38" i="16"/>
  <c r="J19" i="15" s="1"/>
  <c r="L43" i="16"/>
  <c r="L45" i="16" s="1"/>
  <c r="L26" i="15" s="1"/>
  <c r="L31" i="16"/>
  <c r="L12" i="15" s="1"/>
  <c r="C36" i="16"/>
  <c r="G31" i="16"/>
  <c r="G12" i="15" s="1"/>
  <c r="G43" i="16"/>
  <c r="G45" i="16" s="1"/>
  <c r="G26" i="15" s="1"/>
  <c r="I31" i="16"/>
  <c r="I12" i="15" s="1"/>
  <c r="I43" i="16"/>
  <c r="I45" i="16" s="1"/>
  <c r="I26" i="15" s="1"/>
  <c r="G36" i="16"/>
  <c r="O29" i="16"/>
  <c r="O31" i="16" s="1"/>
  <c r="C31" i="16"/>
  <c r="C12" i="15" s="1"/>
  <c r="C43" i="16"/>
  <c r="C45" i="16" s="1"/>
  <c r="C26" i="15" s="1"/>
  <c r="D36" i="16"/>
  <c r="F31" i="16"/>
  <c r="F12" i="15" s="1"/>
  <c r="F43" i="16"/>
  <c r="F45" i="16" s="1"/>
  <c r="F26" i="15" s="1"/>
  <c r="M36" i="16"/>
  <c r="K36" i="16"/>
  <c r="M31" i="16"/>
  <c r="M12" i="15" s="1"/>
  <c r="M43" i="16"/>
  <c r="M45" i="16" s="1"/>
  <c r="M26" i="15" s="1"/>
  <c r="J43" i="16"/>
  <c r="J45" i="16" s="1"/>
  <c r="J26" i="15" s="1"/>
  <c r="J31" i="16"/>
  <c r="J12" i="15" s="1"/>
  <c r="D43" i="16"/>
  <c r="D45" i="16" s="1"/>
  <c r="D26" i="15" s="1"/>
  <c r="D31" i="16"/>
  <c r="D12" i="15" s="1"/>
  <c r="I36" i="16"/>
  <c r="F36" i="16"/>
  <c r="E36" i="16"/>
  <c r="L36" i="16"/>
  <c r="D15" i="1"/>
  <c r="C12" i="1"/>
  <c r="C13" i="1"/>
  <c r="C14" i="1" s="1"/>
  <c r="O12" i="15" l="1"/>
  <c r="L50" i="16"/>
  <c r="L52" i="16" s="1"/>
  <c r="L33" i="15" s="1"/>
  <c r="L38" i="16"/>
  <c r="L19" i="15" s="1"/>
  <c r="K50" i="16"/>
  <c r="K52" i="16" s="1"/>
  <c r="K33" i="15" s="1"/>
  <c r="K38" i="16"/>
  <c r="K19" i="15" s="1"/>
  <c r="I50" i="16"/>
  <c r="I52" i="16" s="1"/>
  <c r="I33" i="15" s="1"/>
  <c r="I38" i="16"/>
  <c r="I19" i="15" s="1"/>
  <c r="C50" i="16"/>
  <c r="C52" i="16" s="1"/>
  <c r="C33" i="15" s="1"/>
  <c r="C38" i="16"/>
  <c r="C19" i="15" s="1"/>
  <c r="O36" i="16"/>
  <c r="O38" i="16" s="1"/>
  <c r="E50" i="16"/>
  <c r="E52" i="16" s="1"/>
  <c r="E33" i="15" s="1"/>
  <c r="E38" i="16"/>
  <c r="E19" i="15" s="1"/>
  <c r="F50" i="16"/>
  <c r="F52" i="16" s="1"/>
  <c r="F33" i="15" s="1"/>
  <c r="F38" i="16"/>
  <c r="F19" i="15" s="1"/>
  <c r="G50" i="16"/>
  <c r="G52" i="16" s="1"/>
  <c r="G33" i="15" s="1"/>
  <c r="G38" i="16"/>
  <c r="G19" i="15" s="1"/>
  <c r="M50" i="16"/>
  <c r="M52" i="16" s="1"/>
  <c r="M33" i="15" s="1"/>
  <c r="M38" i="16"/>
  <c r="M19" i="15" s="1"/>
  <c r="D50" i="16"/>
  <c r="D52" i="16" s="1"/>
  <c r="D33" i="15" s="1"/>
  <c r="D38" i="16"/>
  <c r="D19" i="15" s="1"/>
  <c r="G89" i="11"/>
  <c r="J88" i="11"/>
  <c r="L87" i="11"/>
  <c r="N86" i="11"/>
  <c r="E86" i="11"/>
  <c r="G85" i="11"/>
  <c r="J84" i="11"/>
  <c r="L83" i="11"/>
  <c r="N82" i="11"/>
  <c r="E82" i="11"/>
  <c r="G81" i="11"/>
  <c r="J80" i="11"/>
  <c r="L79" i="11"/>
  <c r="N78" i="11"/>
  <c r="E78" i="11"/>
  <c r="G77" i="11"/>
  <c r="J76" i="11"/>
  <c r="L75" i="11"/>
  <c r="N74" i="11"/>
  <c r="E74" i="11"/>
  <c r="G73" i="11"/>
  <c r="J72" i="11"/>
  <c r="L71" i="11"/>
  <c r="N70" i="11"/>
  <c r="E70" i="11"/>
  <c r="G69" i="11"/>
  <c r="J68" i="11"/>
  <c r="L67" i="11"/>
  <c r="N66" i="11"/>
  <c r="E66" i="11"/>
  <c r="G65" i="11"/>
  <c r="J64" i="11"/>
  <c r="L63" i="11"/>
  <c r="N62" i="11"/>
  <c r="E62" i="11"/>
  <c r="G61" i="11"/>
  <c r="J60" i="11"/>
  <c r="L59" i="11"/>
  <c r="N58" i="11"/>
  <c r="E58" i="11"/>
  <c r="G57" i="11"/>
  <c r="J56" i="11"/>
  <c r="L55" i="11"/>
  <c r="N54" i="11"/>
  <c r="E54" i="11"/>
  <c r="G53" i="11"/>
  <c r="F89" i="11"/>
  <c r="H88" i="11"/>
  <c r="K87" i="11"/>
  <c r="M86" i="11"/>
  <c r="D86" i="11"/>
  <c r="F85" i="11"/>
  <c r="H84" i="11"/>
  <c r="K83" i="11"/>
  <c r="M82" i="11"/>
  <c r="D82" i="11"/>
  <c r="F81" i="11"/>
  <c r="H80" i="11"/>
  <c r="K79" i="11"/>
  <c r="M78" i="11"/>
  <c r="D78" i="11"/>
  <c r="F77" i="11"/>
  <c r="H76" i="11"/>
  <c r="K75" i="11"/>
  <c r="M74" i="11"/>
  <c r="D74" i="11"/>
  <c r="F73" i="11"/>
  <c r="H72" i="11"/>
  <c r="K71" i="11"/>
  <c r="M70" i="11"/>
  <c r="D70" i="11"/>
  <c r="F69" i="11"/>
  <c r="H68" i="11"/>
  <c r="K67" i="11"/>
  <c r="M66" i="11"/>
  <c r="D66" i="11"/>
  <c r="F65" i="11"/>
  <c r="H64" i="11"/>
  <c r="K63" i="11"/>
  <c r="M62" i="11"/>
  <c r="D62" i="11"/>
  <c r="F61" i="11"/>
  <c r="H60" i="11"/>
  <c r="K59" i="11"/>
  <c r="M58" i="11"/>
  <c r="D58" i="11"/>
  <c r="F57" i="11"/>
  <c r="H56" i="11"/>
  <c r="K55" i="11"/>
  <c r="M54" i="11"/>
  <c r="D54" i="11"/>
  <c r="L89" i="11"/>
  <c r="N88" i="11"/>
  <c r="E88" i="11"/>
  <c r="G87" i="11"/>
  <c r="J86" i="11"/>
  <c r="L85" i="11"/>
  <c r="N84" i="11"/>
  <c r="E84" i="11"/>
  <c r="G83" i="11"/>
  <c r="J82" i="11"/>
  <c r="L81" i="11"/>
  <c r="N80" i="11"/>
  <c r="E80" i="11"/>
  <c r="G79" i="11"/>
  <c r="J78" i="11"/>
  <c r="L77" i="11"/>
  <c r="N76" i="11"/>
  <c r="E76" i="11"/>
  <c r="G75" i="11"/>
  <c r="J74" i="11"/>
  <c r="L73" i="11"/>
  <c r="N72" i="11"/>
  <c r="E72" i="11"/>
  <c r="G71" i="11"/>
  <c r="J70" i="11"/>
  <c r="L69" i="11"/>
  <c r="N68" i="11"/>
  <c r="E68" i="11"/>
  <c r="G67" i="11"/>
  <c r="J66" i="11"/>
  <c r="L65" i="11"/>
  <c r="N64" i="11"/>
  <c r="E64" i="11"/>
  <c r="G63" i="11"/>
  <c r="J62" i="11"/>
  <c r="L61" i="11"/>
  <c r="N60" i="11"/>
  <c r="E60" i="11"/>
  <c r="G59" i="11"/>
  <c r="J58" i="11"/>
  <c r="L57" i="11"/>
  <c r="N56" i="11"/>
  <c r="E56" i="11"/>
  <c r="G55" i="11"/>
  <c r="J54" i="11"/>
  <c r="L53" i="11"/>
  <c r="N52" i="11"/>
  <c r="E52" i="11"/>
  <c r="G51" i="11"/>
  <c r="J50" i="11"/>
  <c r="L49" i="11"/>
  <c r="N48" i="11"/>
  <c r="E48" i="11"/>
  <c r="G47" i="11"/>
  <c r="J46" i="11"/>
  <c r="L45" i="11"/>
  <c r="N44" i="11"/>
  <c r="E44" i="11"/>
  <c r="G43" i="11"/>
  <c r="J42" i="11"/>
  <c r="L41" i="11"/>
  <c r="N40" i="11"/>
  <c r="E40" i="11"/>
  <c r="G39" i="11"/>
  <c r="J38" i="11"/>
  <c r="L37" i="11"/>
  <c r="N36" i="11"/>
  <c r="E36" i="11"/>
  <c r="K89" i="11"/>
  <c r="G88" i="11"/>
  <c r="E87" i="11"/>
  <c r="M85" i="11"/>
  <c r="K84" i="11"/>
  <c r="F83" i="11"/>
  <c r="N81" i="11"/>
  <c r="L80" i="11"/>
  <c r="H79" i="11"/>
  <c r="F78" i="11"/>
  <c r="M76" i="11"/>
  <c r="J75" i="11"/>
  <c r="G74" i="11"/>
  <c r="D73" i="11"/>
  <c r="M71" i="11"/>
  <c r="H70" i="11"/>
  <c r="E69" i="11"/>
  <c r="N67" i="11"/>
  <c r="K66" i="11"/>
  <c r="H65" i="11"/>
  <c r="D64" i="11"/>
  <c r="L62" i="11"/>
  <c r="J61" i="11"/>
  <c r="F60" i="11"/>
  <c r="D59" i="11"/>
  <c r="K57" i="11"/>
  <c r="G56" i="11"/>
  <c r="E55" i="11"/>
  <c r="M53" i="11"/>
  <c r="L52" i="11"/>
  <c r="M51" i="11"/>
  <c r="N50" i="11"/>
  <c r="D50" i="11"/>
  <c r="E49" i="11"/>
  <c r="F48" i="11"/>
  <c r="F47" i="11"/>
  <c r="G46" i="11"/>
  <c r="H45" i="11"/>
  <c r="J44" i="11"/>
  <c r="K43" i="11"/>
  <c r="L42" i="11"/>
  <c r="M41" i="11"/>
  <c r="M40" i="11"/>
  <c r="N39" i="11"/>
  <c r="D39" i="11"/>
  <c r="E38" i="11"/>
  <c r="F37" i="11"/>
  <c r="G36" i="11"/>
  <c r="H35" i="11"/>
  <c r="K34" i="11"/>
  <c r="M33" i="11"/>
  <c r="D33" i="11"/>
  <c r="F32" i="11"/>
  <c r="H31" i="11"/>
  <c r="K30" i="11"/>
  <c r="M29" i="11"/>
  <c r="D29" i="11"/>
  <c r="F28" i="11"/>
  <c r="H27" i="11"/>
  <c r="K26" i="11"/>
  <c r="M25" i="11"/>
  <c r="D25" i="11"/>
  <c r="F24" i="11"/>
  <c r="H23" i="11"/>
  <c r="K22" i="11"/>
  <c r="M21" i="11"/>
  <c r="D21" i="11"/>
  <c r="F20" i="11"/>
  <c r="H19" i="11"/>
  <c r="K18" i="11"/>
  <c r="M17" i="11"/>
  <c r="D17" i="11"/>
  <c r="F16" i="11"/>
  <c r="H15" i="11"/>
  <c r="K14" i="11"/>
  <c r="M13" i="11"/>
  <c r="D13" i="11"/>
  <c r="F12" i="11"/>
  <c r="H11" i="11"/>
  <c r="K10" i="11"/>
  <c r="M9" i="11"/>
  <c r="D9" i="11"/>
  <c r="F8" i="11"/>
  <c r="H7" i="11"/>
  <c r="K6" i="11"/>
  <c r="M5" i="11"/>
  <c r="D5" i="11"/>
  <c r="F4" i="11"/>
  <c r="J89" i="11"/>
  <c r="F88" i="11"/>
  <c r="D87" i="11"/>
  <c r="K85" i="11"/>
  <c r="G84" i="11"/>
  <c r="E83" i="11"/>
  <c r="M81" i="11"/>
  <c r="K80" i="11"/>
  <c r="F79" i="11"/>
  <c r="N77" i="11"/>
  <c r="L76" i="11"/>
  <c r="H75" i="11"/>
  <c r="F74" i="11"/>
  <c r="M72" i="11"/>
  <c r="J71" i="11"/>
  <c r="G70" i="11"/>
  <c r="D69" i="11"/>
  <c r="M67" i="11"/>
  <c r="H66" i="11"/>
  <c r="E65" i="11"/>
  <c r="N63" i="11"/>
  <c r="K62" i="11"/>
  <c r="H61" i="11"/>
  <c r="D60" i="11"/>
  <c r="L58" i="11"/>
  <c r="J57" i="11"/>
  <c r="F56" i="11"/>
  <c r="D55" i="11"/>
  <c r="K53" i="11"/>
  <c r="K52" i="11"/>
  <c r="L51" i="11"/>
  <c r="M50" i="11"/>
  <c r="N49" i="11"/>
  <c r="D49" i="11"/>
  <c r="D48" i="11"/>
  <c r="E47" i="11"/>
  <c r="F46" i="11"/>
  <c r="G45" i="11"/>
  <c r="H44" i="11"/>
  <c r="J43" i="11"/>
  <c r="K42" i="11"/>
  <c r="K41" i="11"/>
  <c r="L40" i="11"/>
  <c r="M39" i="11"/>
  <c r="N38" i="11"/>
  <c r="D38" i="11"/>
  <c r="E37" i="11"/>
  <c r="F36" i="11"/>
  <c r="G35" i="11"/>
  <c r="J34" i="11"/>
  <c r="L33" i="11"/>
  <c r="N32" i="11"/>
  <c r="E32" i="11"/>
  <c r="G31" i="11"/>
  <c r="J30" i="11"/>
  <c r="L29" i="11"/>
  <c r="N28" i="11"/>
  <c r="E28" i="11"/>
  <c r="G27" i="11"/>
  <c r="J26" i="11"/>
  <c r="L25" i="11"/>
  <c r="N24" i="11"/>
  <c r="E24" i="11"/>
  <c r="G23" i="11"/>
  <c r="J22" i="11"/>
  <c r="L21" i="11"/>
  <c r="N20" i="11"/>
  <c r="E20" i="11"/>
  <c r="G19" i="11"/>
  <c r="J18" i="11"/>
  <c r="L17" i="11"/>
  <c r="N16" i="11"/>
  <c r="E16" i="11"/>
  <c r="G15" i="11"/>
  <c r="J14" i="11"/>
  <c r="L13" i="11"/>
  <c r="N12" i="11"/>
  <c r="E12" i="11"/>
  <c r="G11" i="11"/>
  <c r="J10" i="11"/>
  <c r="L9" i="11"/>
  <c r="N8" i="11"/>
  <c r="E8" i="11"/>
  <c r="G7" i="11"/>
  <c r="J6" i="11"/>
  <c r="L5" i="11"/>
  <c r="N4" i="11"/>
  <c r="E4" i="11"/>
  <c r="D89" i="11"/>
  <c r="M87" i="11"/>
  <c r="H86" i="11"/>
  <c r="E85" i="11"/>
  <c r="N83" i="11"/>
  <c r="K82" i="11"/>
  <c r="H81" i="11"/>
  <c r="D80" i="11"/>
  <c r="L78" i="11"/>
  <c r="J77" i="11"/>
  <c r="F76" i="11"/>
  <c r="D75" i="11"/>
  <c r="K73" i="11"/>
  <c r="G72" i="11"/>
  <c r="E71" i="11"/>
  <c r="M69" i="11"/>
  <c r="K68" i="11"/>
  <c r="F67" i="11"/>
  <c r="N65" i="11"/>
  <c r="L64" i="11"/>
  <c r="H63" i="11"/>
  <c r="F62" i="11"/>
  <c r="M60" i="11"/>
  <c r="J59" i="11"/>
  <c r="G58" i="11"/>
  <c r="D57" i="11"/>
  <c r="M55" i="11"/>
  <c r="H54" i="11"/>
  <c r="F53" i="11"/>
  <c r="G52" i="11"/>
  <c r="H51" i="11"/>
  <c r="H50" i="11"/>
  <c r="J49" i="11"/>
  <c r="K48" i="11"/>
  <c r="L47" i="11"/>
  <c r="M46" i="11"/>
  <c r="N45" i="11"/>
  <c r="D45" i="11"/>
  <c r="D44" i="11"/>
  <c r="E43" i="11"/>
  <c r="F42" i="11"/>
  <c r="G41" i="11"/>
  <c r="H40" i="11"/>
  <c r="J39" i="11"/>
  <c r="K38" i="11"/>
  <c r="K37" i="11"/>
  <c r="L36" i="11"/>
  <c r="M35" i="11"/>
  <c r="D35" i="11"/>
  <c r="F34" i="11"/>
  <c r="H33" i="11"/>
  <c r="K32" i="11"/>
  <c r="M31" i="11"/>
  <c r="D31" i="11"/>
  <c r="F30" i="11"/>
  <c r="H29" i="11"/>
  <c r="K28" i="11"/>
  <c r="M27" i="11"/>
  <c r="D27" i="11"/>
  <c r="F26" i="11"/>
  <c r="H25" i="11"/>
  <c r="K24" i="11"/>
  <c r="M23" i="11"/>
  <c r="D23" i="11"/>
  <c r="F22" i="11"/>
  <c r="H21" i="11"/>
  <c r="K20" i="11"/>
  <c r="M19" i="11"/>
  <c r="D19" i="11"/>
  <c r="F18" i="11"/>
  <c r="H17" i="11"/>
  <c r="K16" i="11"/>
  <c r="M15" i="11"/>
  <c r="D15" i="11"/>
  <c r="F14" i="11"/>
  <c r="H13" i="11"/>
  <c r="K12" i="11"/>
  <c r="M11" i="11"/>
  <c r="D11" i="11"/>
  <c r="F10" i="11"/>
  <c r="H9" i="11"/>
  <c r="K8" i="11"/>
  <c r="M7" i="11"/>
  <c r="D7" i="11"/>
  <c r="F6" i="11"/>
  <c r="H5" i="11"/>
  <c r="K4" i="11"/>
  <c r="M88" i="11"/>
  <c r="J87" i="11"/>
  <c r="G86" i="11"/>
  <c r="D85" i="11"/>
  <c r="M83" i="11"/>
  <c r="H82" i="11"/>
  <c r="E81" i="11"/>
  <c r="N79" i="11"/>
  <c r="K78" i="11"/>
  <c r="H77" i="11"/>
  <c r="D76" i="11"/>
  <c r="L74" i="11"/>
  <c r="J73" i="11"/>
  <c r="F72" i="11"/>
  <c r="D71" i="11"/>
  <c r="K69" i="11"/>
  <c r="G68" i="11"/>
  <c r="E67" i="11"/>
  <c r="M65" i="11"/>
  <c r="K64" i="11"/>
  <c r="F63" i="11"/>
  <c r="N61" i="11"/>
  <c r="L60" i="11"/>
  <c r="H59" i="11"/>
  <c r="F58" i="11"/>
  <c r="M56" i="11"/>
  <c r="J55" i="11"/>
  <c r="G54" i="11"/>
  <c r="E53" i="11"/>
  <c r="F52" i="11"/>
  <c r="F51" i="11"/>
  <c r="G50" i="11"/>
  <c r="H49" i="11"/>
  <c r="J48" i="11"/>
  <c r="K47" i="11"/>
  <c r="L46" i="11"/>
  <c r="M45" i="11"/>
  <c r="L88" i="11"/>
  <c r="F86" i="11"/>
  <c r="J83" i="11"/>
  <c r="D81" i="11"/>
  <c r="H78" i="11"/>
  <c r="N75" i="11"/>
  <c r="H73" i="11"/>
  <c r="L70" i="11"/>
  <c r="F68" i="11"/>
  <c r="K65" i="11"/>
  <c r="E63" i="11"/>
  <c r="K60" i="11"/>
  <c r="N57" i="11"/>
  <c r="H55" i="11"/>
  <c r="D53" i="11"/>
  <c r="E51" i="11"/>
  <c r="G49" i="11"/>
  <c r="J47" i="11"/>
  <c r="K45" i="11"/>
  <c r="F44" i="11"/>
  <c r="M42" i="11"/>
  <c r="F41" i="11"/>
  <c r="L39" i="11"/>
  <c r="G38" i="11"/>
  <c r="M36" i="11"/>
  <c r="J35" i="11"/>
  <c r="E34" i="11"/>
  <c r="M32" i="11"/>
  <c r="K31" i="11"/>
  <c r="G30" i="11"/>
  <c r="E29" i="11"/>
  <c r="L27" i="11"/>
  <c r="H26" i="11"/>
  <c r="F25" i="11"/>
  <c r="N23" i="11"/>
  <c r="L22" i="11"/>
  <c r="G21" i="11"/>
  <c r="D20" i="11"/>
  <c r="M18" i="11"/>
  <c r="J17" i="11"/>
  <c r="G16" i="11"/>
  <c r="N14" i="11"/>
  <c r="K13" i="11"/>
  <c r="H12" i="11"/>
  <c r="E11" i="11"/>
  <c r="N9" i="11"/>
  <c r="J8" i="11"/>
  <c r="F7" i="11"/>
  <c r="D6" i="11"/>
  <c r="L4" i="11"/>
  <c r="J85" i="11"/>
  <c r="G80" i="11"/>
  <c r="G80" i="6" s="1"/>
  <c r="G80" i="13" s="1"/>
  <c r="F75" i="11"/>
  <c r="F70" i="11"/>
  <c r="D65" i="11"/>
  <c r="N59" i="11"/>
  <c r="L54" i="11"/>
  <c r="L50" i="11"/>
  <c r="D47" i="11"/>
  <c r="K88" i="11"/>
  <c r="K88" i="6" s="1"/>
  <c r="K88" i="13" s="1"/>
  <c r="N85" i="11"/>
  <c r="H83" i="11"/>
  <c r="M80" i="11"/>
  <c r="G78" i="11"/>
  <c r="M75" i="11"/>
  <c r="E73" i="11"/>
  <c r="K70" i="11"/>
  <c r="D68" i="11"/>
  <c r="D68" i="6" s="1"/>
  <c r="D68" i="13" s="1"/>
  <c r="J65" i="11"/>
  <c r="D63" i="11"/>
  <c r="G60" i="11"/>
  <c r="M57" i="11"/>
  <c r="F55" i="11"/>
  <c r="M52" i="11"/>
  <c r="D51" i="11"/>
  <c r="F49" i="11"/>
  <c r="F49" i="6" s="1"/>
  <c r="F49" i="13" s="1"/>
  <c r="H47" i="11"/>
  <c r="J45" i="11"/>
  <c r="N43" i="11"/>
  <c r="H42" i="11"/>
  <c r="E41" i="11"/>
  <c r="K39" i="11"/>
  <c r="F38" i="11"/>
  <c r="K36" i="11"/>
  <c r="K36" i="6" s="1"/>
  <c r="K36" i="13" s="1"/>
  <c r="F35" i="11"/>
  <c r="D34" i="11"/>
  <c r="L32" i="11"/>
  <c r="J31" i="11"/>
  <c r="E30" i="11"/>
  <c r="M28" i="11"/>
  <c r="K27" i="11"/>
  <c r="G26" i="11"/>
  <c r="G26" i="6" s="1"/>
  <c r="G26" i="13" s="1"/>
  <c r="E25" i="11"/>
  <c r="L23" i="11"/>
  <c r="H22" i="11"/>
  <c r="F21" i="11"/>
  <c r="N19" i="11"/>
  <c r="L18" i="11"/>
  <c r="G17" i="11"/>
  <c r="D16" i="11"/>
  <c r="D16" i="6" s="1"/>
  <c r="D16" i="13" s="1"/>
  <c r="M14" i="11"/>
  <c r="J13" i="11"/>
  <c r="G12" i="11"/>
  <c r="N10" i="11"/>
  <c r="K9" i="11"/>
  <c r="H8" i="11"/>
  <c r="E7" i="11"/>
  <c r="N5" i="11"/>
  <c r="N5" i="6" s="1"/>
  <c r="N5" i="13" s="1"/>
  <c r="J4" i="11"/>
  <c r="D88" i="11"/>
  <c r="D83" i="11"/>
  <c r="M77" i="11"/>
  <c r="L72" i="11"/>
  <c r="J67" i="11"/>
  <c r="H62" i="11"/>
  <c r="H57" i="11"/>
  <c r="H57" i="6" s="1"/>
  <c r="H57" i="13" s="1"/>
  <c r="J52" i="11"/>
  <c r="M48" i="11"/>
  <c r="N87" i="11"/>
  <c r="H85" i="11"/>
  <c r="L82" i="11"/>
  <c r="F80" i="11"/>
  <c r="K77" i="11"/>
  <c r="E75" i="11"/>
  <c r="E75" i="6" s="1"/>
  <c r="E75" i="13" s="1"/>
  <c r="K72" i="11"/>
  <c r="N69" i="11"/>
  <c r="H67" i="11"/>
  <c r="M64" i="11"/>
  <c r="G62" i="11"/>
  <c r="M59" i="11"/>
  <c r="E57" i="11"/>
  <c r="K54" i="11"/>
  <c r="K54" i="6" s="1"/>
  <c r="K54" i="13" s="1"/>
  <c r="H52" i="11"/>
  <c r="K50" i="11"/>
  <c r="L48" i="11"/>
  <c r="N46" i="11"/>
  <c r="E45" i="11"/>
  <c r="L43" i="11"/>
  <c r="E42" i="11"/>
  <c r="K40" i="11"/>
  <c r="K40" i="6" s="1"/>
  <c r="K40" i="13" s="1"/>
  <c r="F39" i="11"/>
  <c r="M37" i="11"/>
  <c r="H36" i="11"/>
  <c r="N34" i="11"/>
  <c r="K33" i="11"/>
  <c r="H32" i="11"/>
  <c r="E31" i="11"/>
  <c r="N29" i="11"/>
  <c r="N29" i="6" s="1"/>
  <c r="N29" i="13" s="1"/>
  <c r="J28" i="11"/>
  <c r="F27" i="11"/>
  <c r="D26" i="11"/>
  <c r="L24" i="11"/>
  <c r="J23" i="11"/>
  <c r="E22" i="11"/>
  <c r="M20" i="11"/>
  <c r="K19" i="11"/>
  <c r="K19" i="6" s="1"/>
  <c r="K19" i="13" s="1"/>
  <c r="G18" i="11"/>
  <c r="E17" i="11"/>
  <c r="L15" i="11"/>
  <c r="H14" i="11"/>
  <c r="F13" i="11"/>
  <c r="N11" i="11"/>
  <c r="L10" i="11"/>
  <c r="G9" i="11"/>
  <c r="G9" i="6" s="1"/>
  <c r="G9" i="13" s="1"/>
  <c r="D8" i="11"/>
  <c r="M6" i="11"/>
  <c r="J5" i="11"/>
  <c r="G4" i="11"/>
  <c r="N89" i="11"/>
  <c r="H87" i="11"/>
  <c r="M84" i="11"/>
  <c r="G82" i="11"/>
  <c r="G82" i="6" s="1"/>
  <c r="G82" i="13" s="1"/>
  <c r="M79" i="11"/>
  <c r="E77" i="11"/>
  <c r="K74" i="11"/>
  <c r="D72" i="11"/>
  <c r="J69" i="11"/>
  <c r="D67" i="11"/>
  <c r="G64" i="11"/>
  <c r="M61" i="11"/>
  <c r="M61" i="6" s="1"/>
  <c r="M61" i="13" s="1"/>
  <c r="F59" i="11"/>
  <c r="L56" i="11"/>
  <c r="F54" i="11"/>
  <c r="D52" i="11"/>
  <c r="F50" i="11"/>
  <c r="H48" i="11"/>
  <c r="K46" i="11"/>
  <c r="M44" i="11"/>
  <c r="M44" i="6" s="1"/>
  <c r="M44" i="13" s="1"/>
  <c r="H43" i="11"/>
  <c r="D42" i="11"/>
  <c r="J40" i="11"/>
  <c r="E39" i="11"/>
  <c r="J37" i="11"/>
  <c r="D36" i="11"/>
  <c r="M34" i="11"/>
  <c r="J33" i="11"/>
  <c r="J33" i="6" s="1"/>
  <c r="J33" i="13" s="1"/>
  <c r="G32" i="11"/>
  <c r="N30" i="11"/>
  <c r="K29" i="11"/>
  <c r="H28" i="11"/>
  <c r="E27" i="11"/>
  <c r="N25" i="11"/>
  <c r="J24" i="11"/>
  <c r="F23" i="11"/>
  <c r="F23" i="6" s="1"/>
  <c r="F23" i="13" s="1"/>
  <c r="D22" i="11"/>
  <c r="L20" i="11"/>
  <c r="J19" i="11"/>
  <c r="E18" i="11"/>
  <c r="M16" i="11"/>
  <c r="K15" i="11"/>
  <c r="G14" i="11"/>
  <c r="E13" i="11"/>
  <c r="E13" i="6" s="1"/>
  <c r="E13" i="13" s="1"/>
  <c r="L11" i="11"/>
  <c r="H10" i="11"/>
  <c r="F9" i="11"/>
  <c r="N7" i="11"/>
  <c r="L6" i="11"/>
  <c r="G5" i="11"/>
  <c r="D4" i="11"/>
  <c r="K86" i="11"/>
  <c r="K86" i="6" s="1"/>
  <c r="K86" i="13" s="1"/>
  <c r="E79" i="11"/>
  <c r="N71" i="11"/>
  <c r="F66" i="11"/>
  <c r="K58" i="11"/>
  <c r="N51" i="11"/>
  <c r="M47" i="11"/>
  <c r="M43" i="11"/>
  <c r="D41" i="11"/>
  <c r="D41" i="6" s="1"/>
  <c r="D41" i="13" s="1"/>
  <c r="N37" i="11"/>
  <c r="E35" i="11"/>
  <c r="J32" i="11"/>
  <c r="D30" i="11"/>
  <c r="J27" i="11"/>
  <c r="M24" i="11"/>
  <c r="G22" i="11"/>
  <c r="L19" i="11"/>
  <c r="L19" i="6" s="1"/>
  <c r="L19" i="13" s="1"/>
  <c r="F17" i="11"/>
  <c r="L14" i="11"/>
  <c r="D12" i="11"/>
  <c r="J9" i="11"/>
  <c r="N6" i="11"/>
  <c r="H4" i="11"/>
  <c r="F84" i="11"/>
  <c r="D77" i="11"/>
  <c r="D77" i="6" s="1"/>
  <c r="D77" i="13" s="1"/>
  <c r="F71" i="11"/>
  <c r="M63" i="11"/>
  <c r="K56" i="11"/>
  <c r="J51" i="11"/>
  <c r="E46" i="11"/>
  <c r="D43" i="11"/>
  <c r="F40" i="11"/>
  <c r="G37" i="11"/>
  <c r="G37" i="6" s="1"/>
  <c r="G37" i="13" s="1"/>
  <c r="H34" i="11"/>
  <c r="N31" i="11"/>
  <c r="G29" i="11"/>
  <c r="M26" i="11"/>
  <c r="G24" i="11"/>
  <c r="K21" i="11"/>
  <c r="E19" i="11"/>
  <c r="J16" i="11"/>
  <c r="J16" i="6" s="1"/>
  <c r="J16" i="13" s="1"/>
  <c r="D14" i="11"/>
  <c r="J11" i="11"/>
  <c r="M8" i="11"/>
  <c r="G6" i="11"/>
  <c r="N22" i="11"/>
  <c r="N17" i="11"/>
  <c r="L12" i="11"/>
  <c r="K7" i="11"/>
  <c r="K7" i="6" s="1"/>
  <c r="K7" i="13" s="1"/>
  <c r="L86" i="11"/>
  <c r="G66" i="11"/>
  <c r="H53" i="11"/>
  <c r="G44" i="11"/>
  <c r="K35" i="11"/>
  <c r="N27" i="11"/>
  <c r="G20" i="11"/>
  <c r="J12" i="11"/>
  <c r="J12" i="6" s="1"/>
  <c r="J12" i="13" s="1"/>
  <c r="J7" i="11"/>
  <c r="L84" i="11"/>
  <c r="D79" i="11"/>
  <c r="H71" i="11"/>
  <c r="F64" i="11"/>
  <c r="H58" i="11"/>
  <c r="K51" i="11"/>
  <c r="H46" i="11"/>
  <c r="H46" i="6" s="1"/>
  <c r="H46" i="13" s="1"/>
  <c r="F43" i="11"/>
  <c r="G40" i="11"/>
  <c r="H37" i="11"/>
  <c r="L34" i="11"/>
  <c r="D32" i="11"/>
  <c r="J29" i="11"/>
  <c r="N26" i="11"/>
  <c r="H24" i="11"/>
  <c r="H24" i="6" s="1"/>
  <c r="H24" i="13" s="1"/>
  <c r="N21" i="11"/>
  <c r="F19" i="11"/>
  <c r="L16" i="11"/>
  <c r="E14" i="11"/>
  <c r="K11" i="11"/>
  <c r="E9" i="11"/>
  <c r="H6" i="11"/>
  <c r="M73" i="11"/>
  <c r="M73" i="6" s="1"/>
  <c r="M73" i="13" s="1"/>
  <c r="H38" i="11"/>
  <c r="H30" i="11"/>
  <c r="M22" i="11"/>
  <c r="E15" i="11"/>
  <c r="M89" i="11"/>
  <c r="D84" i="11"/>
  <c r="K76" i="11"/>
  <c r="H69" i="11"/>
  <c r="H69" i="6" s="1"/>
  <c r="H69" i="13" s="1"/>
  <c r="J63" i="11"/>
  <c r="D56" i="11"/>
  <c r="E50" i="11"/>
  <c r="D46" i="11"/>
  <c r="N42" i="11"/>
  <c r="D40" i="11"/>
  <c r="D37" i="11"/>
  <c r="G34" i="11"/>
  <c r="G34" i="6" s="1"/>
  <c r="G34" i="13" s="1"/>
  <c r="L31" i="11"/>
  <c r="F29" i="11"/>
  <c r="L26" i="11"/>
  <c r="D24" i="11"/>
  <c r="J21" i="11"/>
  <c r="N18" i="11"/>
  <c r="H16" i="11"/>
  <c r="N13" i="11"/>
  <c r="N13" i="6" s="1"/>
  <c r="N13" i="13" s="1"/>
  <c r="F11" i="11"/>
  <c r="L8" i="11"/>
  <c r="E6" i="11"/>
  <c r="H89" i="11"/>
  <c r="F82" i="11"/>
  <c r="G76" i="11"/>
  <c r="M68" i="11"/>
  <c r="K61" i="11"/>
  <c r="K61" i="6" s="1"/>
  <c r="K61" i="13" s="1"/>
  <c r="N55" i="11"/>
  <c r="M49" i="11"/>
  <c r="F45" i="11"/>
  <c r="G42" i="11"/>
  <c r="H39" i="11"/>
  <c r="J36" i="11"/>
  <c r="N33" i="11"/>
  <c r="F31" i="11"/>
  <c r="F31" i="6" s="1"/>
  <c r="F31" i="13" s="1"/>
  <c r="L28" i="11"/>
  <c r="E26" i="11"/>
  <c r="K23" i="11"/>
  <c r="E21" i="11"/>
  <c r="H18" i="11"/>
  <c r="N15" i="11"/>
  <c r="G13" i="11"/>
  <c r="M10" i="11"/>
  <c r="M10" i="6" s="1"/>
  <c r="M10" i="13" s="1"/>
  <c r="G8" i="11"/>
  <c r="K5" i="11"/>
  <c r="E89" i="11"/>
  <c r="K81" i="11"/>
  <c r="H74" i="11"/>
  <c r="L68" i="11"/>
  <c r="E61" i="11"/>
  <c r="N53" i="11"/>
  <c r="N53" i="6" s="1"/>
  <c r="N53" i="13" s="1"/>
  <c r="K49" i="11"/>
  <c r="L44" i="11"/>
  <c r="N41" i="11"/>
  <c r="M38" i="11"/>
  <c r="N35" i="11"/>
  <c r="G33" i="11"/>
  <c r="M30" i="11"/>
  <c r="G28" i="11"/>
  <c r="G28" i="6" s="1"/>
  <c r="G28" i="13" s="1"/>
  <c r="K25" i="11"/>
  <c r="E23" i="11"/>
  <c r="J20" i="11"/>
  <c r="D18" i="11"/>
  <c r="J15" i="11"/>
  <c r="M12" i="11"/>
  <c r="G10" i="11"/>
  <c r="L7" i="11"/>
  <c r="L7" i="6" s="1"/>
  <c r="L7" i="13" s="1"/>
  <c r="F5" i="11"/>
  <c r="F87" i="11"/>
  <c r="J81" i="11"/>
  <c r="N73" i="11"/>
  <c r="L66" i="11"/>
  <c r="D61" i="11"/>
  <c r="J53" i="11"/>
  <c r="G48" i="11"/>
  <c r="G48" i="6" s="1"/>
  <c r="G48" i="13" s="1"/>
  <c r="K44" i="11"/>
  <c r="J41" i="11"/>
  <c r="L38" i="11"/>
  <c r="L35" i="11"/>
  <c r="F33" i="11"/>
  <c r="L30" i="11"/>
  <c r="D28" i="11"/>
  <c r="J25" i="11"/>
  <c r="J25" i="6" s="1"/>
  <c r="J25" i="13" s="1"/>
  <c r="H20" i="11"/>
  <c r="F15" i="11"/>
  <c r="E10" i="11"/>
  <c r="E5" i="11"/>
  <c r="J79" i="11"/>
  <c r="E59" i="11"/>
  <c r="N47" i="11"/>
  <c r="H41" i="11"/>
  <c r="H41" i="6" s="1"/>
  <c r="H41" i="13" s="1"/>
  <c r="E33" i="11"/>
  <c r="G25" i="11"/>
  <c r="K17" i="11"/>
  <c r="D10" i="11"/>
  <c r="M4" i="11"/>
  <c r="C6" i="1"/>
  <c r="C15" i="1"/>
  <c r="C8" i="1"/>
  <c r="K55" i="3" s="1"/>
  <c r="K55" i="12" s="1"/>
  <c r="O19" i="15" l="1"/>
  <c r="H12" i="6"/>
  <c r="H12" i="13" s="1"/>
  <c r="L22" i="6"/>
  <c r="L22" i="13" s="1"/>
  <c r="M32" i="6"/>
  <c r="M32" i="13" s="1"/>
  <c r="F44" i="6"/>
  <c r="F44" i="13" s="1"/>
  <c r="K60" i="6"/>
  <c r="K60" i="13" s="1"/>
  <c r="D81" i="6"/>
  <c r="D81" i="13" s="1"/>
  <c r="H49" i="6"/>
  <c r="H49" i="13" s="1"/>
  <c r="F58" i="6"/>
  <c r="F58" i="13" s="1"/>
  <c r="G68" i="6"/>
  <c r="G68" i="13" s="1"/>
  <c r="K78" i="6"/>
  <c r="K78" i="13" s="1"/>
  <c r="M88" i="6"/>
  <c r="M88" i="13" s="1"/>
  <c r="F10" i="6"/>
  <c r="F10" i="13" s="1"/>
  <c r="K16" i="6"/>
  <c r="K16" i="13" s="1"/>
  <c r="D23" i="6"/>
  <c r="D23" i="13" s="1"/>
  <c r="H29" i="6"/>
  <c r="H29" i="13" s="1"/>
  <c r="M35" i="6"/>
  <c r="M35" i="13" s="1"/>
  <c r="E43" i="6"/>
  <c r="E43" i="13" s="1"/>
  <c r="H50" i="6"/>
  <c r="H50" i="13" s="1"/>
  <c r="J59" i="6"/>
  <c r="J59" i="13" s="1"/>
  <c r="M69" i="6"/>
  <c r="M69" i="13" s="1"/>
  <c r="D80" i="6"/>
  <c r="D80" i="13" s="1"/>
  <c r="E4" i="6"/>
  <c r="E4" i="13" s="1"/>
  <c r="J10" i="6"/>
  <c r="J10" i="13" s="1"/>
  <c r="N16" i="6"/>
  <c r="N16" i="13" s="1"/>
  <c r="G23" i="6"/>
  <c r="G23" i="13" s="1"/>
  <c r="L29" i="6"/>
  <c r="L29" i="13" s="1"/>
  <c r="F36" i="6"/>
  <c r="F36" i="13" s="1"/>
  <c r="J43" i="6"/>
  <c r="J43" i="13" s="1"/>
  <c r="M50" i="6"/>
  <c r="M50" i="13" s="1"/>
  <c r="D60" i="6"/>
  <c r="D60" i="13" s="1"/>
  <c r="G70" i="6"/>
  <c r="G70" i="13" s="1"/>
  <c r="K80" i="6"/>
  <c r="K80" i="13" s="1"/>
  <c r="F4" i="6"/>
  <c r="F4" i="13" s="1"/>
  <c r="K10" i="6"/>
  <c r="K10" i="13" s="1"/>
  <c r="D17" i="6"/>
  <c r="D17" i="13" s="1"/>
  <c r="H23" i="6"/>
  <c r="H23" i="13" s="1"/>
  <c r="M29" i="6"/>
  <c r="M29" i="13" s="1"/>
  <c r="G36" i="6"/>
  <c r="G36" i="13" s="1"/>
  <c r="K43" i="6"/>
  <c r="K43" i="13" s="1"/>
  <c r="N50" i="6"/>
  <c r="N50" i="13" s="1"/>
  <c r="F60" i="6"/>
  <c r="F60" i="13" s="1"/>
  <c r="H70" i="6"/>
  <c r="H70" i="13" s="1"/>
  <c r="L80" i="6"/>
  <c r="L80" i="13" s="1"/>
  <c r="E36" i="6"/>
  <c r="E36" i="13" s="1"/>
  <c r="J42" i="6"/>
  <c r="J42" i="13" s="1"/>
  <c r="N48" i="6"/>
  <c r="N48" i="13" s="1"/>
  <c r="G55" i="6"/>
  <c r="G55" i="13" s="1"/>
  <c r="L61" i="6"/>
  <c r="L61" i="13" s="1"/>
  <c r="E68" i="6"/>
  <c r="E68" i="13" s="1"/>
  <c r="J74" i="6"/>
  <c r="J74" i="13" s="1"/>
  <c r="N80" i="6"/>
  <c r="N80" i="13" s="1"/>
  <c r="G87" i="6"/>
  <c r="G87" i="13" s="1"/>
  <c r="F57" i="6"/>
  <c r="F57" i="13" s="1"/>
  <c r="K63" i="6"/>
  <c r="K63" i="13" s="1"/>
  <c r="D70" i="6"/>
  <c r="D70" i="13" s="1"/>
  <c r="H76" i="6"/>
  <c r="H76" i="13" s="1"/>
  <c r="M82" i="6"/>
  <c r="M82" i="13" s="1"/>
  <c r="F89" i="6"/>
  <c r="F89" i="13" s="1"/>
  <c r="N58" i="6"/>
  <c r="N58" i="13" s="1"/>
  <c r="G65" i="6"/>
  <c r="G65" i="13" s="1"/>
  <c r="L71" i="6"/>
  <c r="L71" i="13" s="1"/>
  <c r="E78" i="6"/>
  <c r="E78" i="13" s="1"/>
  <c r="J84" i="6"/>
  <c r="J84" i="13" s="1"/>
  <c r="M4" i="6"/>
  <c r="M4" i="13" s="1"/>
  <c r="J79" i="6"/>
  <c r="J79" i="13" s="1"/>
  <c r="F33" i="6"/>
  <c r="F33" i="13" s="1"/>
  <c r="L66" i="6"/>
  <c r="L66" i="13" s="1"/>
  <c r="J15" i="6"/>
  <c r="J15" i="13" s="1"/>
  <c r="N35" i="6"/>
  <c r="N35" i="13" s="1"/>
  <c r="H74" i="6"/>
  <c r="H74" i="13" s="1"/>
  <c r="H18" i="6"/>
  <c r="H18" i="13" s="1"/>
  <c r="H39" i="6"/>
  <c r="H39" i="13" s="1"/>
  <c r="F82" i="6"/>
  <c r="F82" i="13" s="1"/>
  <c r="J21" i="6"/>
  <c r="J21" i="13" s="1"/>
  <c r="N42" i="6"/>
  <c r="N42" i="13" s="1"/>
  <c r="M89" i="6"/>
  <c r="M89" i="13" s="1"/>
  <c r="K11" i="6"/>
  <c r="K11" i="13" s="1"/>
  <c r="D32" i="6"/>
  <c r="D32" i="13" s="1"/>
  <c r="F64" i="6"/>
  <c r="F64" i="13" s="1"/>
  <c r="K35" i="6"/>
  <c r="K35" i="13" s="1"/>
  <c r="N22" i="6"/>
  <c r="N22" i="13" s="1"/>
  <c r="G24" i="6"/>
  <c r="G24" i="13" s="1"/>
  <c r="E46" i="6"/>
  <c r="E46" i="13" s="1"/>
  <c r="N6" i="6"/>
  <c r="N6" i="13" s="1"/>
  <c r="J27" i="6"/>
  <c r="J27" i="13" s="1"/>
  <c r="N51" i="6"/>
  <c r="N51" i="13" s="1"/>
  <c r="L6" i="6"/>
  <c r="L6" i="13" s="1"/>
  <c r="M16" i="6"/>
  <c r="M16" i="13" s="1"/>
  <c r="E27" i="6"/>
  <c r="E27" i="13" s="1"/>
  <c r="J37" i="6"/>
  <c r="J37" i="13" s="1"/>
  <c r="F50" i="6"/>
  <c r="F50" i="13" s="1"/>
  <c r="J69" i="6"/>
  <c r="J69" i="13" s="1"/>
  <c r="N89" i="6"/>
  <c r="N89" i="13" s="1"/>
  <c r="F13" i="6"/>
  <c r="F13" i="13" s="1"/>
  <c r="J23" i="6"/>
  <c r="J23" i="13" s="1"/>
  <c r="K33" i="6"/>
  <c r="K33" i="13" s="1"/>
  <c r="E45" i="6"/>
  <c r="E45" i="13" s="1"/>
  <c r="G62" i="6"/>
  <c r="G62" i="13" s="1"/>
  <c r="L82" i="6"/>
  <c r="L82" i="13" s="1"/>
  <c r="L72" i="6"/>
  <c r="L72" i="13" s="1"/>
  <c r="K9" i="6"/>
  <c r="K9" i="13" s="1"/>
  <c r="N19" i="6"/>
  <c r="N19" i="13" s="1"/>
  <c r="E30" i="6"/>
  <c r="E30" i="13" s="1"/>
  <c r="E41" i="6"/>
  <c r="E41" i="13" s="1"/>
  <c r="F55" i="6"/>
  <c r="F55" i="13" s="1"/>
  <c r="M75" i="6"/>
  <c r="M75" i="13" s="1"/>
  <c r="L54" i="6"/>
  <c r="L54" i="13" s="1"/>
  <c r="D6" i="6"/>
  <c r="D6" i="13" s="1"/>
  <c r="L87" i="3"/>
  <c r="L87" i="12" s="1"/>
  <c r="J52" i="3"/>
  <c r="J52" i="12" s="1"/>
  <c r="J10" i="10"/>
  <c r="E33" i="6"/>
  <c r="E33" i="13" s="1"/>
  <c r="H20" i="6"/>
  <c r="H20" i="13" s="1"/>
  <c r="K44" i="6"/>
  <c r="K44" i="13" s="1"/>
  <c r="F5" i="6"/>
  <c r="F5" i="13" s="1"/>
  <c r="K25" i="6"/>
  <c r="K25" i="13" s="1"/>
  <c r="K49" i="6"/>
  <c r="K49" i="13" s="1"/>
  <c r="G8" i="6"/>
  <c r="G8" i="13" s="1"/>
  <c r="L28" i="6"/>
  <c r="L28" i="13" s="1"/>
  <c r="N55" i="6"/>
  <c r="N55" i="13" s="1"/>
  <c r="F11" i="6"/>
  <c r="F11" i="13" s="1"/>
  <c r="L31" i="6"/>
  <c r="L31" i="13" s="1"/>
  <c r="J63" i="6"/>
  <c r="J63" i="13" s="1"/>
  <c r="H38" i="6"/>
  <c r="H38" i="13" s="1"/>
  <c r="N21" i="6"/>
  <c r="N21" i="13" s="1"/>
  <c r="F43" i="6"/>
  <c r="F43" i="13" s="1"/>
  <c r="J7" i="6"/>
  <c r="J7" i="13" s="1"/>
  <c r="L86" i="6"/>
  <c r="L86" i="13" s="1"/>
  <c r="D14" i="6"/>
  <c r="D14" i="13" s="1"/>
  <c r="H34" i="6"/>
  <c r="H34" i="13" s="1"/>
  <c r="F71" i="6"/>
  <c r="F71" i="13" s="1"/>
  <c r="F17" i="6"/>
  <c r="F17" i="13" s="1"/>
  <c r="N37" i="6"/>
  <c r="N37" i="13" s="1"/>
  <c r="E79" i="6"/>
  <c r="E79" i="13" s="1"/>
  <c r="L11" i="6"/>
  <c r="L11" i="13" s="1"/>
  <c r="D22" i="6"/>
  <c r="D22" i="13" s="1"/>
  <c r="G32" i="6"/>
  <c r="G32" i="13" s="1"/>
  <c r="H43" i="6"/>
  <c r="H43" i="13" s="1"/>
  <c r="F59" i="6"/>
  <c r="F59" i="13" s="1"/>
  <c r="M79" i="6"/>
  <c r="M79" i="13" s="1"/>
  <c r="D8" i="6"/>
  <c r="D8" i="13" s="1"/>
  <c r="G18" i="6"/>
  <c r="G18" i="13" s="1"/>
  <c r="J28" i="6"/>
  <c r="J28" i="13" s="1"/>
  <c r="F39" i="6"/>
  <c r="F39" i="13" s="1"/>
  <c r="H52" i="6"/>
  <c r="H52" i="13" s="1"/>
  <c r="K72" i="6"/>
  <c r="K72" i="13" s="1"/>
  <c r="J52" i="6"/>
  <c r="J52" i="13" s="1"/>
  <c r="J4" i="6"/>
  <c r="J4" i="13" s="1"/>
  <c r="M14" i="6"/>
  <c r="M14" i="13" s="1"/>
  <c r="E25" i="6"/>
  <c r="E25" i="13" s="1"/>
  <c r="F35" i="6"/>
  <c r="F35" i="13" s="1"/>
  <c r="H47" i="6"/>
  <c r="H47" i="13" s="1"/>
  <c r="J65" i="6"/>
  <c r="J65" i="13" s="1"/>
  <c r="N85" i="6"/>
  <c r="N85" i="13" s="1"/>
  <c r="F75" i="6"/>
  <c r="F75" i="13" s="1"/>
  <c r="E11" i="6"/>
  <c r="E11" i="13" s="1"/>
  <c r="G21" i="6"/>
  <c r="G21" i="13" s="1"/>
  <c r="K31" i="6"/>
  <c r="K31" i="13" s="1"/>
  <c r="M42" i="6"/>
  <c r="M42" i="13" s="1"/>
  <c r="N57" i="6"/>
  <c r="N57" i="13" s="1"/>
  <c r="H78" i="6"/>
  <c r="H78" i="13" s="1"/>
  <c r="J48" i="6"/>
  <c r="J48" i="13" s="1"/>
  <c r="M56" i="6"/>
  <c r="M56" i="13" s="1"/>
  <c r="E67" i="6"/>
  <c r="E67" i="13" s="1"/>
  <c r="H77" i="6"/>
  <c r="H77" i="13" s="1"/>
  <c r="J87" i="6"/>
  <c r="J87" i="13" s="1"/>
  <c r="H9" i="6"/>
  <c r="H9" i="13" s="1"/>
  <c r="M15" i="6"/>
  <c r="M15" i="13" s="1"/>
  <c r="F22" i="6"/>
  <c r="F22" i="13" s="1"/>
  <c r="K28" i="6"/>
  <c r="K28" i="13" s="1"/>
  <c r="D35" i="6"/>
  <c r="D35" i="13" s="1"/>
  <c r="F42" i="6"/>
  <c r="F42" i="13" s="1"/>
  <c r="J49" i="6"/>
  <c r="J49" i="13" s="1"/>
  <c r="G58" i="6"/>
  <c r="G58" i="13" s="1"/>
  <c r="K68" i="6"/>
  <c r="K68" i="13" s="1"/>
  <c r="L78" i="6"/>
  <c r="L78" i="13" s="1"/>
  <c r="D89" i="6"/>
  <c r="D89" i="13" s="1"/>
  <c r="L9" i="6"/>
  <c r="L9" i="13" s="1"/>
  <c r="E16" i="6"/>
  <c r="E16" i="13" s="1"/>
  <c r="J22" i="6"/>
  <c r="J22" i="13" s="1"/>
  <c r="N28" i="6"/>
  <c r="N28" i="13" s="1"/>
  <c r="G35" i="6"/>
  <c r="G35" i="13" s="1"/>
  <c r="K42" i="6"/>
  <c r="K42" i="13" s="1"/>
  <c r="N49" i="6"/>
  <c r="N49" i="13" s="1"/>
  <c r="L58" i="6"/>
  <c r="L58" i="13" s="1"/>
  <c r="D69" i="6"/>
  <c r="D69" i="13" s="1"/>
  <c r="F79" i="6"/>
  <c r="F79" i="13" s="1"/>
  <c r="J89" i="6"/>
  <c r="J89" i="13" s="1"/>
  <c r="M9" i="6"/>
  <c r="M9" i="13" s="1"/>
  <c r="F16" i="6"/>
  <c r="F16" i="13" s="1"/>
  <c r="K22" i="6"/>
  <c r="K22" i="13" s="1"/>
  <c r="D29" i="6"/>
  <c r="D29" i="13" s="1"/>
  <c r="H35" i="6"/>
  <c r="H35" i="13" s="1"/>
  <c r="L42" i="6"/>
  <c r="L42" i="13" s="1"/>
  <c r="D50" i="6"/>
  <c r="D50" i="13" s="1"/>
  <c r="D59" i="6"/>
  <c r="D59" i="13" s="1"/>
  <c r="E69" i="6"/>
  <c r="E69" i="13" s="1"/>
  <c r="H79" i="6"/>
  <c r="H79" i="13" s="1"/>
  <c r="K89" i="6"/>
  <c r="K89" i="13" s="1"/>
  <c r="L41" i="6"/>
  <c r="L41" i="13" s="1"/>
  <c r="E48" i="6"/>
  <c r="E48" i="13" s="1"/>
  <c r="J54" i="6"/>
  <c r="J54" i="13" s="1"/>
  <c r="N60" i="6"/>
  <c r="N60" i="13" s="1"/>
  <c r="G67" i="6"/>
  <c r="G67" i="13" s="1"/>
  <c r="L73" i="6"/>
  <c r="L73" i="13" s="1"/>
  <c r="E80" i="6"/>
  <c r="E80" i="13" s="1"/>
  <c r="J86" i="6"/>
  <c r="J86" i="13" s="1"/>
  <c r="H56" i="6"/>
  <c r="H56" i="13" s="1"/>
  <c r="M62" i="6"/>
  <c r="M62" i="13" s="1"/>
  <c r="F69" i="6"/>
  <c r="F69" i="13" s="1"/>
  <c r="K75" i="6"/>
  <c r="K75" i="13" s="1"/>
  <c r="D82" i="6"/>
  <c r="D82" i="13" s="1"/>
  <c r="H88" i="6"/>
  <c r="H88" i="13" s="1"/>
  <c r="E58" i="6"/>
  <c r="E58" i="13" s="1"/>
  <c r="J64" i="6"/>
  <c r="J64" i="13" s="1"/>
  <c r="N70" i="6"/>
  <c r="N70" i="13" s="1"/>
  <c r="G77" i="6"/>
  <c r="G77" i="13" s="1"/>
  <c r="L83" i="6"/>
  <c r="L83" i="13" s="1"/>
  <c r="F59" i="10"/>
  <c r="H69" i="10"/>
  <c r="G23" i="10"/>
  <c r="D16" i="3"/>
  <c r="D16" i="12" s="1"/>
  <c r="G48" i="10"/>
  <c r="K40" i="10"/>
  <c r="N16" i="10"/>
  <c r="H24" i="10"/>
  <c r="J12" i="10"/>
  <c r="L86" i="10"/>
  <c r="E21" i="3"/>
  <c r="E21" i="12" s="1"/>
  <c r="F47" i="3"/>
  <c r="F47" i="12" s="1"/>
  <c r="E79" i="3"/>
  <c r="E79" i="12" s="1"/>
  <c r="J76" i="3"/>
  <c r="J76" i="12" s="1"/>
  <c r="G56" i="3"/>
  <c r="G56" i="12" s="1"/>
  <c r="M11" i="3"/>
  <c r="M11" i="12" s="1"/>
  <c r="E15" i="3"/>
  <c r="E15" i="12" s="1"/>
  <c r="J60" i="3"/>
  <c r="J60" i="12" s="1"/>
  <c r="H52" i="3"/>
  <c r="H52" i="12" s="1"/>
  <c r="M47" i="3"/>
  <c r="M47" i="12" s="1"/>
  <c r="N24" i="3"/>
  <c r="N24" i="12" s="1"/>
  <c r="M59" i="3"/>
  <c r="M59" i="12" s="1"/>
  <c r="H8" i="3"/>
  <c r="H8" i="12" s="1"/>
  <c r="N47" i="6"/>
  <c r="N47" i="13" s="1"/>
  <c r="D28" i="6"/>
  <c r="D28" i="13" s="1"/>
  <c r="J53" i="6"/>
  <c r="J53" i="13" s="1"/>
  <c r="G10" i="6"/>
  <c r="G10" i="13" s="1"/>
  <c r="M30" i="6"/>
  <c r="M30" i="13" s="1"/>
  <c r="E61" i="6"/>
  <c r="E61" i="13" s="1"/>
  <c r="G13" i="6"/>
  <c r="G13" i="13" s="1"/>
  <c r="N33" i="6"/>
  <c r="N33" i="13" s="1"/>
  <c r="M68" i="6"/>
  <c r="M68" i="13" s="1"/>
  <c r="H16" i="6"/>
  <c r="H16" i="13" s="1"/>
  <c r="D37" i="6"/>
  <c r="D37" i="13" s="1"/>
  <c r="K76" i="6"/>
  <c r="K76" i="13" s="1"/>
  <c r="H6" i="6"/>
  <c r="H6" i="13" s="1"/>
  <c r="N26" i="6"/>
  <c r="N26" i="13" s="1"/>
  <c r="K51" i="6"/>
  <c r="K51" i="13" s="1"/>
  <c r="G20" i="6"/>
  <c r="G20" i="13" s="1"/>
  <c r="L12" i="6"/>
  <c r="L12" i="13" s="1"/>
  <c r="E19" i="6"/>
  <c r="E19" i="13" s="1"/>
  <c r="F40" i="6"/>
  <c r="F40" i="13" s="1"/>
  <c r="F84" i="6"/>
  <c r="F84" i="13" s="1"/>
  <c r="G22" i="6"/>
  <c r="G22" i="13" s="1"/>
  <c r="M43" i="6"/>
  <c r="M43" i="13" s="1"/>
  <c r="D4" i="6"/>
  <c r="D4" i="13" s="1"/>
  <c r="G14" i="6"/>
  <c r="G14" i="13" s="1"/>
  <c r="J24" i="6"/>
  <c r="J24" i="13" s="1"/>
  <c r="M34" i="6"/>
  <c r="M34" i="13" s="1"/>
  <c r="K46" i="6"/>
  <c r="K46" i="13" s="1"/>
  <c r="G64" i="6"/>
  <c r="G64" i="13" s="1"/>
  <c r="M84" i="6"/>
  <c r="M84" i="13" s="1"/>
  <c r="L10" i="6"/>
  <c r="L10" i="13" s="1"/>
  <c r="M20" i="6"/>
  <c r="M20" i="13" s="1"/>
  <c r="E31" i="6"/>
  <c r="E31" i="13" s="1"/>
  <c r="E42" i="6"/>
  <c r="E42" i="13" s="1"/>
  <c r="E57" i="6"/>
  <c r="E57" i="13" s="1"/>
  <c r="K77" i="6"/>
  <c r="K77" i="13" s="1"/>
  <c r="H62" i="6"/>
  <c r="H62" i="13" s="1"/>
  <c r="E7" i="6"/>
  <c r="E7" i="13" s="1"/>
  <c r="G17" i="6"/>
  <c r="G17" i="13" s="1"/>
  <c r="K27" i="6"/>
  <c r="K27" i="13" s="1"/>
  <c r="F38" i="6"/>
  <c r="F38" i="13" s="1"/>
  <c r="D51" i="6"/>
  <c r="D51" i="13" s="1"/>
  <c r="K70" i="6"/>
  <c r="K70" i="13" s="1"/>
  <c r="D47" i="6"/>
  <c r="D47" i="13" s="1"/>
  <c r="J85" i="6"/>
  <c r="J85" i="13" s="1"/>
  <c r="K13" i="6"/>
  <c r="K13" i="13" s="1"/>
  <c r="N23" i="6"/>
  <c r="N23" i="13" s="1"/>
  <c r="E34" i="6"/>
  <c r="E34" i="13" s="1"/>
  <c r="K45" i="6"/>
  <c r="K45" i="13" s="1"/>
  <c r="E63" i="6"/>
  <c r="E63" i="13" s="1"/>
  <c r="J83" i="6"/>
  <c r="J83" i="13" s="1"/>
  <c r="G50" i="6"/>
  <c r="G50" i="13" s="1"/>
  <c r="H59" i="6"/>
  <c r="H59" i="13" s="1"/>
  <c r="M41" i="3"/>
  <c r="M41" i="12" s="1"/>
  <c r="E69" i="3"/>
  <c r="E69" i="12" s="1"/>
  <c r="K55" i="9"/>
  <c r="H55" i="3"/>
  <c r="H55" i="12" s="1"/>
  <c r="H26" i="6"/>
  <c r="H26" i="13" s="1"/>
  <c r="G49" i="6"/>
  <c r="G49" i="13" s="1"/>
  <c r="L88" i="6"/>
  <c r="L88" i="13" s="1"/>
  <c r="N61" i="6"/>
  <c r="N61" i="13" s="1"/>
  <c r="H82" i="6"/>
  <c r="H82" i="13" s="1"/>
  <c r="K12" i="6"/>
  <c r="K12" i="13" s="1"/>
  <c r="H25" i="6"/>
  <c r="H25" i="13" s="1"/>
  <c r="K38" i="6"/>
  <c r="K38" i="13" s="1"/>
  <c r="F53" i="6"/>
  <c r="F53" i="13" s="1"/>
  <c r="K73" i="6"/>
  <c r="K73" i="13" s="1"/>
  <c r="J6" i="6"/>
  <c r="J6" i="13" s="1"/>
  <c r="G19" i="6"/>
  <c r="G19" i="13" s="1"/>
  <c r="E32" i="6"/>
  <c r="E32" i="13" s="1"/>
  <c r="F46" i="6"/>
  <c r="F46" i="13" s="1"/>
  <c r="N63" i="6"/>
  <c r="N63" i="13" s="1"/>
  <c r="G84" i="6"/>
  <c r="G84" i="13" s="1"/>
  <c r="D13" i="6"/>
  <c r="D13" i="13" s="1"/>
  <c r="M25" i="6"/>
  <c r="M25" i="13" s="1"/>
  <c r="D39" i="6"/>
  <c r="D39" i="13" s="1"/>
  <c r="M53" i="6"/>
  <c r="M53" i="13" s="1"/>
  <c r="G74" i="6"/>
  <c r="G74" i="13" s="1"/>
  <c r="J38" i="6"/>
  <c r="J38" i="13" s="1"/>
  <c r="G51" i="6"/>
  <c r="G51" i="13" s="1"/>
  <c r="L57" i="6"/>
  <c r="L57" i="13" s="1"/>
  <c r="J70" i="6"/>
  <c r="J70" i="13" s="1"/>
  <c r="G83" i="6"/>
  <c r="G83" i="13" s="1"/>
  <c r="K59" i="6"/>
  <c r="K59" i="13" s="1"/>
  <c r="H72" i="6"/>
  <c r="H72" i="13" s="1"/>
  <c r="F85" i="6"/>
  <c r="F85" i="13" s="1"/>
  <c r="G61" i="6"/>
  <c r="G61" i="13" s="1"/>
  <c r="E74" i="6"/>
  <c r="E74" i="13" s="1"/>
  <c r="N86" i="6"/>
  <c r="N86" i="13" s="1"/>
  <c r="E31" i="3"/>
  <c r="E31" i="12" s="1"/>
  <c r="E5" i="6"/>
  <c r="E5" i="13" s="1"/>
  <c r="N73" i="6"/>
  <c r="N73" i="13" s="1"/>
  <c r="M38" i="6"/>
  <c r="M38" i="13" s="1"/>
  <c r="E21" i="6"/>
  <c r="E21" i="13" s="1"/>
  <c r="G42" i="6"/>
  <c r="G42" i="13" s="1"/>
  <c r="D24" i="6"/>
  <c r="D24" i="13" s="1"/>
  <c r="D46" i="6"/>
  <c r="D46" i="13" s="1"/>
  <c r="E14" i="6"/>
  <c r="E14" i="13" s="1"/>
  <c r="H57" i="3"/>
  <c r="H57" i="12" s="1"/>
  <c r="D31" i="3"/>
  <c r="D31" i="12" s="1"/>
  <c r="F24" i="3"/>
  <c r="F24" i="12" s="1"/>
  <c r="G12" i="3"/>
  <c r="G12" i="12" s="1"/>
  <c r="G16" i="6"/>
  <c r="G16" i="13" s="1"/>
  <c r="M36" i="6"/>
  <c r="M36" i="13" s="1"/>
  <c r="F68" i="6"/>
  <c r="F68" i="13" s="1"/>
  <c r="F52" i="6"/>
  <c r="F52" i="13" s="1"/>
  <c r="F72" i="6"/>
  <c r="F72" i="13" s="1"/>
  <c r="F6" i="6"/>
  <c r="F6" i="13" s="1"/>
  <c r="D19" i="6"/>
  <c r="D19" i="13" s="1"/>
  <c r="M31" i="6"/>
  <c r="M31" i="13" s="1"/>
  <c r="N45" i="6"/>
  <c r="N45" i="13" s="1"/>
  <c r="H63" i="6"/>
  <c r="H63" i="13" s="1"/>
  <c r="N83" i="6"/>
  <c r="N83" i="13" s="1"/>
  <c r="N12" i="6"/>
  <c r="N12" i="13" s="1"/>
  <c r="L25" i="6"/>
  <c r="L25" i="13" s="1"/>
  <c r="N38" i="6"/>
  <c r="N38" i="13" s="1"/>
  <c r="K53" i="6"/>
  <c r="K53" i="13" s="1"/>
  <c r="F74" i="6"/>
  <c r="F74" i="13" s="1"/>
  <c r="K6" i="6"/>
  <c r="K6" i="13" s="1"/>
  <c r="H19" i="6"/>
  <c r="H19" i="13" s="1"/>
  <c r="F32" i="6"/>
  <c r="F32" i="13" s="1"/>
  <c r="G46" i="6"/>
  <c r="G46" i="13" s="1"/>
  <c r="D64" i="6"/>
  <c r="D64" i="13" s="1"/>
  <c r="K84" i="6"/>
  <c r="K84" i="13" s="1"/>
  <c r="N44" i="6"/>
  <c r="N44" i="13" s="1"/>
  <c r="E64" i="6"/>
  <c r="E64" i="13" s="1"/>
  <c r="N76" i="6"/>
  <c r="N76" i="13" s="1"/>
  <c r="L89" i="6"/>
  <c r="L89" i="13" s="1"/>
  <c r="D66" i="6"/>
  <c r="D66" i="13" s="1"/>
  <c r="M78" i="6"/>
  <c r="M78" i="13" s="1"/>
  <c r="N54" i="6"/>
  <c r="N54" i="13" s="1"/>
  <c r="L67" i="6"/>
  <c r="L67" i="13" s="1"/>
  <c r="J80" i="6"/>
  <c r="J80" i="13" s="1"/>
  <c r="H45" i="3"/>
  <c r="H45" i="12" s="1"/>
  <c r="D10" i="6"/>
  <c r="D10" i="13" s="1"/>
  <c r="L35" i="6"/>
  <c r="L35" i="13" s="1"/>
  <c r="D18" i="6"/>
  <c r="D18" i="13" s="1"/>
  <c r="K81" i="6"/>
  <c r="K81" i="13" s="1"/>
  <c r="H89" i="6"/>
  <c r="H89" i="13" s="1"/>
  <c r="E15" i="6"/>
  <c r="E15" i="13" s="1"/>
  <c r="E64" i="3"/>
  <c r="E64" i="12" s="1"/>
  <c r="M16" i="3"/>
  <c r="M16" i="12" s="1"/>
  <c r="K69" i="6"/>
  <c r="K69" i="13" s="1"/>
  <c r="N79" i="6"/>
  <c r="N79" i="13" s="1"/>
  <c r="K4" i="6"/>
  <c r="K4" i="13" s="1"/>
  <c r="D11" i="6"/>
  <c r="D11" i="13" s="1"/>
  <c r="H17" i="6"/>
  <c r="H17" i="13" s="1"/>
  <c r="M23" i="6"/>
  <c r="M23" i="13" s="1"/>
  <c r="F30" i="6"/>
  <c r="F30" i="13" s="1"/>
  <c r="L36" i="6"/>
  <c r="L36" i="13" s="1"/>
  <c r="D44" i="6"/>
  <c r="D44" i="13" s="1"/>
  <c r="H51" i="6"/>
  <c r="H51" i="13" s="1"/>
  <c r="M60" i="6"/>
  <c r="M60" i="13" s="1"/>
  <c r="E71" i="6"/>
  <c r="E71" i="13" s="1"/>
  <c r="H81" i="6"/>
  <c r="H81" i="13" s="1"/>
  <c r="N4" i="6"/>
  <c r="N4" i="13" s="1"/>
  <c r="G11" i="6"/>
  <c r="G11" i="13" s="1"/>
  <c r="L17" i="6"/>
  <c r="L17" i="13" s="1"/>
  <c r="E24" i="6"/>
  <c r="E24" i="13" s="1"/>
  <c r="J30" i="6"/>
  <c r="J30" i="13" s="1"/>
  <c r="E37" i="6"/>
  <c r="E37" i="13" s="1"/>
  <c r="H44" i="6"/>
  <c r="H44" i="13" s="1"/>
  <c r="L51" i="6"/>
  <c r="L51" i="13" s="1"/>
  <c r="H61" i="6"/>
  <c r="H61" i="13" s="1"/>
  <c r="J71" i="6"/>
  <c r="J71" i="13" s="1"/>
  <c r="M81" i="6"/>
  <c r="M81" i="13" s="1"/>
  <c r="D5" i="6"/>
  <c r="D5" i="13" s="1"/>
  <c r="H11" i="6"/>
  <c r="H11" i="13" s="1"/>
  <c r="M17" i="6"/>
  <c r="M17" i="13" s="1"/>
  <c r="F24" i="6"/>
  <c r="F24" i="13" s="1"/>
  <c r="K30" i="6"/>
  <c r="K30" i="13" s="1"/>
  <c r="F37" i="6"/>
  <c r="F37" i="13" s="1"/>
  <c r="J44" i="6"/>
  <c r="J44" i="13" s="1"/>
  <c r="M51" i="6"/>
  <c r="M51" i="13" s="1"/>
  <c r="J61" i="6"/>
  <c r="J61" i="13" s="1"/>
  <c r="M71" i="6"/>
  <c r="M71" i="13" s="1"/>
  <c r="N81" i="6"/>
  <c r="N81" i="13" s="1"/>
  <c r="N36" i="6"/>
  <c r="N36" i="13" s="1"/>
  <c r="G43" i="6"/>
  <c r="G43" i="13" s="1"/>
  <c r="L49" i="6"/>
  <c r="L49" i="13" s="1"/>
  <c r="E56" i="6"/>
  <c r="E56" i="13" s="1"/>
  <c r="J62" i="6"/>
  <c r="J62" i="13" s="1"/>
  <c r="N68" i="6"/>
  <c r="N68" i="13" s="1"/>
  <c r="G75" i="6"/>
  <c r="G75" i="13" s="1"/>
  <c r="L81" i="6"/>
  <c r="L81" i="13" s="1"/>
  <c r="E88" i="6"/>
  <c r="E88" i="13" s="1"/>
  <c r="D58" i="6"/>
  <c r="D58" i="13" s="1"/>
  <c r="H64" i="6"/>
  <c r="H64" i="13" s="1"/>
  <c r="M70" i="6"/>
  <c r="M70" i="13" s="1"/>
  <c r="F77" i="6"/>
  <c r="F77" i="13" s="1"/>
  <c r="K83" i="6"/>
  <c r="K83" i="13" s="1"/>
  <c r="G53" i="6"/>
  <c r="G53" i="13" s="1"/>
  <c r="L59" i="6"/>
  <c r="L59" i="13" s="1"/>
  <c r="E66" i="6"/>
  <c r="E66" i="13" s="1"/>
  <c r="J72" i="6"/>
  <c r="J72" i="13" s="1"/>
  <c r="N78" i="6"/>
  <c r="N78" i="13" s="1"/>
  <c r="G85" i="6"/>
  <c r="G85" i="13" s="1"/>
  <c r="E59" i="6"/>
  <c r="E59" i="13" s="1"/>
  <c r="L30" i="6"/>
  <c r="L30" i="13" s="1"/>
  <c r="D61" i="6"/>
  <c r="D61" i="13" s="1"/>
  <c r="M12" i="6"/>
  <c r="M12" i="13" s="1"/>
  <c r="G33" i="6"/>
  <c r="G33" i="13" s="1"/>
  <c r="L68" i="6"/>
  <c r="L68" i="13" s="1"/>
  <c r="N15" i="6"/>
  <c r="N15" i="13" s="1"/>
  <c r="J36" i="6"/>
  <c r="J36" i="13" s="1"/>
  <c r="G76" i="6"/>
  <c r="G76" i="13" s="1"/>
  <c r="N18" i="6"/>
  <c r="N18" i="13" s="1"/>
  <c r="D40" i="6"/>
  <c r="D40" i="13" s="1"/>
  <c r="D84" i="6"/>
  <c r="D84" i="13" s="1"/>
  <c r="E9" i="6"/>
  <c r="E9" i="13" s="1"/>
  <c r="J29" i="6"/>
  <c r="J29" i="13" s="1"/>
  <c r="H58" i="6"/>
  <c r="H58" i="13" s="1"/>
  <c r="N27" i="6"/>
  <c r="N27" i="13" s="1"/>
  <c r="N17" i="6"/>
  <c r="N17" i="13" s="1"/>
  <c r="K21" i="6"/>
  <c r="K21" i="13" s="1"/>
  <c r="D43" i="6"/>
  <c r="D43" i="13" s="1"/>
  <c r="H4" i="6"/>
  <c r="H4" i="13" s="1"/>
  <c r="M24" i="6"/>
  <c r="M24" i="13" s="1"/>
  <c r="M47" i="6"/>
  <c r="M47" i="13" s="1"/>
  <c r="G5" i="6"/>
  <c r="G5" i="13" s="1"/>
  <c r="K15" i="6"/>
  <c r="K15" i="13" s="1"/>
  <c r="N25" i="6"/>
  <c r="N25" i="13" s="1"/>
  <c r="D36" i="6"/>
  <c r="D36" i="13" s="1"/>
  <c r="H48" i="6"/>
  <c r="H48" i="13" s="1"/>
  <c r="D67" i="6"/>
  <c r="D67" i="13" s="1"/>
  <c r="H87" i="6"/>
  <c r="H87" i="13" s="1"/>
  <c r="N11" i="6"/>
  <c r="N11" i="13" s="1"/>
  <c r="E22" i="6"/>
  <c r="E22" i="13" s="1"/>
  <c r="H32" i="6"/>
  <c r="H32" i="13" s="1"/>
  <c r="L43" i="6"/>
  <c r="L43" i="13" s="1"/>
  <c r="M59" i="6"/>
  <c r="M59" i="13" s="1"/>
  <c r="F80" i="6"/>
  <c r="F80" i="13" s="1"/>
  <c r="J67" i="6"/>
  <c r="J67" i="13" s="1"/>
  <c r="H8" i="6"/>
  <c r="H8" i="13" s="1"/>
  <c r="L18" i="6"/>
  <c r="L18" i="13" s="1"/>
  <c r="M28" i="6"/>
  <c r="M28" i="13" s="1"/>
  <c r="K39" i="6"/>
  <c r="K39" i="13" s="1"/>
  <c r="M52" i="6"/>
  <c r="M52" i="13" s="1"/>
  <c r="E73" i="6"/>
  <c r="E73" i="13" s="1"/>
  <c r="L50" i="6"/>
  <c r="L50" i="13" s="1"/>
  <c r="L4" i="6"/>
  <c r="L4" i="13" s="1"/>
  <c r="N14" i="6"/>
  <c r="N14" i="13" s="1"/>
  <c r="F25" i="6"/>
  <c r="F25" i="13" s="1"/>
  <c r="J35" i="6"/>
  <c r="J35" i="13" s="1"/>
  <c r="J47" i="6"/>
  <c r="J47" i="13" s="1"/>
  <c r="K65" i="6"/>
  <c r="K65" i="13" s="1"/>
  <c r="F86" i="6"/>
  <c r="F86" i="13" s="1"/>
  <c r="F51" i="6"/>
  <c r="F51" i="13" s="1"/>
  <c r="L60" i="6"/>
  <c r="L60" i="13" s="1"/>
  <c r="D71" i="6"/>
  <c r="D71" i="13" s="1"/>
  <c r="E81" i="6"/>
  <c r="E81" i="13" s="1"/>
  <c r="H5" i="6"/>
  <c r="H5" i="13" s="1"/>
  <c r="M11" i="6"/>
  <c r="M11" i="13" s="1"/>
  <c r="F18" i="6"/>
  <c r="F18" i="13" s="1"/>
  <c r="K24" i="6"/>
  <c r="K24" i="13" s="1"/>
  <c r="D31" i="6"/>
  <c r="D31" i="13" s="1"/>
  <c r="K37" i="6"/>
  <c r="K37" i="13" s="1"/>
  <c r="D45" i="6"/>
  <c r="D45" i="13" s="1"/>
  <c r="G52" i="6"/>
  <c r="G52" i="13" s="1"/>
  <c r="F62" i="6"/>
  <c r="F62" i="13" s="1"/>
  <c r="G72" i="6"/>
  <c r="G72" i="13" s="1"/>
  <c r="K82" i="6"/>
  <c r="K82" i="13" s="1"/>
  <c r="L5" i="6"/>
  <c r="L5" i="13" s="1"/>
  <c r="E12" i="6"/>
  <c r="E12" i="13" s="1"/>
  <c r="J18" i="6"/>
  <c r="J18" i="13" s="1"/>
  <c r="N24" i="6"/>
  <c r="N24" i="13" s="1"/>
  <c r="G31" i="6"/>
  <c r="G31" i="13" s="1"/>
  <c r="D38" i="6"/>
  <c r="D38" i="13" s="1"/>
  <c r="G45" i="6"/>
  <c r="G45" i="13" s="1"/>
  <c r="K52" i="6"/>
  <c r="K52" i="13" s="1"/>
  <c r="K62" i="6"/>
  <c r="K62" i="13" s="1"/>
  <c r="M72" i="6"/>
  <c r="M72" i="13" s="1"/>
  <c r="E83" i="6"/>
  <c r="E83" i="13" s="1"/>
  <c r="M5" i="6"/>
  <c r="M5" i="13" s="1"/>
  <c r="F12" i="6"/>
  <c r="F12" i="13" s="1"/>
  <c r="K18" i="6"/>
  <c r="K18" i="13" s="1"/>
  <c r="D25" i="6"/>
  <c r="D25" i="13" s="1"/>
  <c r="H31" i="6"/>
  <c r="H31" i="13" s="1"/>
  <c r="E38" i="6"/>
  <c r="E38" i="13" s="1"/>
  <c r="H45" i="6"/>
  <c r="H45" i="13" s="1"/>
  <c r="L52" i="6"/>
  <c r="L52" i="13" s="1"/>
  <c r="L62" i="6"/>
  <c r="L62" i="13" s="1"/>
  <c r="D73" i="6"/>
  <c r="D73" i="13" s="1"/>
  <c r="F83" i="6"/>
  <c r="F83" i="13" s="1"/>
  <c r="L37" i="6"/>
  <c r="L37" i="13" s="1"/>
  <c r="E44" i="6"/>
  <c r="E44" i="13" s="1"/>
  <c r="J50" i="6"/>
  <c r="J50" i="13" s="1"/>
  <c r="N56" i="6"/>
  <c r="N56" i="13" s="1"/>
  <c r="G63" i="6"/>
  <c r="G63" i="13" s="1"/>
  <c r="L69" i="6"/>
  <c r="L69" i="13" s="1"/>
  <c r="E76" i="6"/>
  <c r="E76" i="13" s="1"/>
  <c r="J82" i="6"/>
  <c r="J82" i="13" s="1"/>
  <c r="N88" i="6"/>
  <c r="N88" i="13" s="1"/>
  <c r="M58" i="6"/>
  <c r="M58" i="13" s="1"/>
  <c r="F65" i="6"/>
  <c r="F65" i="13" s="1"/>
  <c r="K71" i="6"/>
  <c r="K71" i="13" s="1"/>
  <c r="D78" i="6"/>
  <c r="D78" i="13" s="1"/>
  <c r="H84" i="6"/>
  <c r="H84" i="13" s="1"/>
  <c r="E54" i="6"/>
  <c r="E54" i="13" s="1"/>
  <c r="J60" i="6"/>
  <c r="J60" i="13" s="1"/>
  <c r="N66" i="6"/>
  <c r="N66" i="13" s="1"/>
  <c r="G73" i="6"/>
  <c r="G73" i="13" s="1"/>
  <c r="L79" i="6"/>
  <c r="L79" i="13" s="1"/>
  <c r="E86" i="6"/>
  <c r="E86" i="13" s="1"/>
  <c r="L34" i="6"/>
  <c r="L34" i="13" s="1"/>
  <c r="G44" i="6"/>
  <c r="G44" i="13" s="1"/>
  <c r="M26" i="6"/>
  <c r="M26" i="13" s="1"/>
  <c r="J9" i="6"/>
  <c r="J9" i="13" s="1"/>
  <c r="K58" i="6"/>
  <c r="K58" i="13" s="1"/>
  <c r="E18" i="6"/>
  <c r="E18" i="13" s="1"/>
  <c r="E39" i="6"/>
  <c r="E39" i="13" s="1"/>
  <c r="D72" i="6"/>
  <c r="D72" i="13" s="1"/>
  <c r="H14" i="6"/>
  <c r="H14" i="13" s="1"/>
  <c r="N34" i="6"/>
  <c r="N34" i="13" s="1"/>
  <c r="M64" i="6"/>
  <c r="M64" i="13" s="1"/>
  <c r="N10" i="6"/>
  <c r="N10" i="13" s="1"/>
  <c r="J31" i="6"/>
  <c r="J31" i="13" s="1"/>
  <c r="M57" i="6"/>
  <c r="M57" i="13" s="1"/>
  <c r="N59" i="6"/>
  <c r="N59" i="13" s="1"/>
  <c r="J17" i="6"/>
  <c r="J17" i="13" s="1"/>
  <c r="G38" i="6"/>
  <c r="G38" i="13" s="1"/>
  <c r="L70" i="6"/>
  <c r="L70" i="13" s="1"/>
  <c r="E53" i="6"/>
  <c r="E53" i="13" s="1"/>
  <c r="J73" i="6"/>
  <c r="J73" i="13" s="1"/>
  <c r="D7" i="6"/>
  <c r="D7" i="13" s="1"/>
  <c r="M19" i="6"/>
  <c r="M19" i="13" s="1"/>
  <c r="K32" i="6"/>
  <c r="K32" i="13" s="1"/>
  <c r="M46" i="6"/>
  <c r="M46" i="13" s="1"/>
  <c r="L64" i="6"/>
  <c r="L64" i="13" s="1"/>
  <c r="E85" i="6"/>
  <c r="E85" i="13" s="1"/>
  <c r="L13" i="6"/>
  <c r="L13" i="13" s="1"/>
  <c r="J26" i="6"/>
  <c r="J26" i="13" s="1"/>
  <c r="M39" i="6"/>
  <c r="M39" i="13" s="1"/>
  <c r="D55" i="6"/>
  <c r="D55" i="13" s="1"/>
  <c r="H75" i="6"/>
  <c r="H75" i="13" s="1"/>
  <c r="K85" i="6"/>
  <c r="K85" i="13" s="1"/>
  <c r="M13" i="6"/>
  <c r="M13" i="13" s="1"/>
  <c r="K26" i="6"/>
  <c r="K26" i="13" s="1"/>
  <c r="N39" i="6"/>
  <c r="N39" i="13" s="1"/>
  <c r="E55" i="6"/>
  <c r="E55" i="13" s="1"/>
  <c r="J75" i="6"/>
  <c r="J75" i="13" s="1"/>
  <c r="L45" i="6"/>
  <c r="L45" i="13" s="1"/>
  <c r="J58" i="6"/>
  <c r="J58" i="13" s="1"/>
  <c r="G71" i="6"/>
  <c r="G71" i="13" s="1"/>
  <c r="E84" i="6"/>
  <c r="E84" i="13" s="1"/>
  <c r="H60" i="6"/>
  <c r="H60" i="13" s="1"/>
  <c r="F73" i="6"/>
  <c r="F73" i="13" s="1"/>
  <c r="D86" i="6"/>
  <c r="D86" i="13" s="1"/>
  <c r="E62" i="6"/>
  <c r="E62" i="13" s="1"/>
  <c r="L87" i="6"/>
  <c r="L87" i="13" s="1"/>
  <c r="K17" i="6"/>
  <c r="K17" i="13" s="1"/>
  <c r="E10" i="6"/>
  <c r="E10" i="13" s="1"/>
  <c r="L38" i="6"/>
  <c r="L38" i="13" s="1"/>
  <c r="J81" i="6"/>
  <c r="J81" i="13" s="1"/>
  <c r="J20" i="6"/>
  <c r="J20" i="13" s="1"/>
  <c r="N41" i="6"/>
  <c r="N41" i="13" s="1"/>
  <c r="E89" i="6"/>
  <c r="E89" i="13" s="1"/>
  <c r="K23" i="6"/>
  <c r="K23" i="13" s="1"/>
  <c r="F45" i="6"/>
  <c r="F45" i="13" s="1"/>
  <c r="E6" i="6"/>
  <c r="E6" i="13" s="1"/>
  <c r="L26" i="6"/>
  <c r="L26" i="13" s="1"/>
  <c r="E50" i="6"/>
  <c r="E50" i="13" s="1"/>
  <c r="M22" i="6"/>
  <c r="M22" i="13" s="1"/>
  <c r="L16" i="6"/>
  <c r="L16" i="13" s="1"/>
  <c r="H37" i="6"/>
  <c r="H37" i="13" s="1"/>
  <c r="D79" i="6"/>
  <c r="D79" i="13" s="1"/>
  <c r="H53" i="6"/>
  <c r="H53" i="13" s="1"/>
  <c r="M8" i="6"/>
  <c r="M8" i="13" s="1"/>
  <c r="G29" i="6"/>
  <c r="G29" i="13" s="1"/>
  <c r="K56" i="6"/>
  <c r="K56" i="13" s="1"/>
  <c r="D12" i="6"/>
  <c r="D12" i="13" s="1"/>
  <c r="J32" i="6"/>
  <c r="J32" i="13" s="1"/>
  <c r="F66" i="6"/>
  <c r="F66" i="13" s="1"/>
  <c r="F9" i="6"/>
  <c r="F9" i="13" s="1"/>
  <c r="J19" i="6"/>
  <c r="J19" i="13" s="1"/>
  <c r="K29" i="6"/>
  <c r="K29" i="13" s="1"/>
  <c r="J40" i="6"/>
  <c r="J40" i="13" s="1"/>
  <c r="F54" i="6"/>
  <c r="F54" i="13" s="1"/>
  <c r="K74" i="6"/>
  <c r="K74" i="13" s="1"/>
  <c r="J5" i="6"/>
  <c r="J5" i="13" s="1"/>
  <c r="L15" i="6"/>
  <c r="L15" i="13" s="1"/>
  <c r="D26" i="6"/>
  <c r="D26" i="13" s="1"/>
  <c r="H36" i="6"/>
  <c r="H36" i="13" s="1"/>
  <c r="L48" i="6"/>
  <c r="L48" i="13" s="1"/>
  <c r="H67" i="6"/>
  <c r="H67" i="13" s="1"/>
  <c r="N87" i="6"/>
  <c r="N87" i="13" s="1"/>
  <c r="D83" i="6"/>
  <c r="D83" i="13" s="1"/>
  <c r="G12" i="6"/>
  <c r="G12" i="13" s="1"/>
  <c r="H22" i="6"/>
  <c r="H22" i="13" s="1"/>
  <c r="L32" i="6"/>
  <c r="L32" i="13" s="1"/>
  <c r="N43" i="6"/>
  <c r="N43" i="13" s="1"/>
  <c r="G60" i="6"/>
  <c r="G60" i="13" s="1"/>
  <c r="M80" i="6"/>
  <c r="M80" i="13" s="1"/>
  <c r="D65" i="6"/>
  <c r="D65" i="13" s="1"/>
  <c r="J8" i="6"/>
  <c r="J8" i="13" s="1"/>
  <c r="M18" i="6"/>
  <c r="M18" i="13" s="1"/>
  <c r="E29" i="6"/>
  <c r="E29" i="13" s="1"/>
  <c r="L39" i="6"/>
  <c r="L39" i="13" s="1"/>
  <c r="D53" i="6"/>
  <c r="D53" i="13" s="1"/>
  <c r="H73" i="6"/>
  <c r="H73" i="13" s="1"/>
  <c r="L46" i="6"/>
  <c r="L46" i="13" s="1"/>
  <c r="G54" i="6"/>
  <c r="G54" i="13" s="1"/>
  <c r="K64" i="6"/>
  <c r="K64" i="13" s="1"/>
  <c r="L74" i="6"/>
  <c r="L74" i="13" s="1"/>
  <c r="D85" i="6"/>
  <c r="D85" i="13" s="1"/>
  <c r="M7" i="6"/>
  <c r="M7" i="13" s="1"/>
  <c r="F14" i="6"/>
  <c r="F14" i="13" s="1"/>
  <c r="K20" i="6"/>
  <c r="K20" i="13" s="1"/>
  <c r="D27" i="6"/>
  <c r="D27" i="13" s="1"/>
  <c r="H33" i="6"/>
  <c r="H33" i="13" s="1"/>
  <c r="H40" i="6"/>
  <c r="H40" i="13" s="1"/>
  <c r="L47" i="6"/>
  <c r="L47" i="13" s="1"/>
  <c r="M55" i="6"/>
  <c r="M55" i="13" s="1"/>
  <c r="N65" i="6"/>
  <c r="N65" i="13" s="1"/>
  <c r="F76" i="6"/>
  <c r="F76" i="13" s="1"/>
  <c r="H86" i="6"/>
  <c r="H86" i="13" s="1"/>
  <c r="E8" i="6"/>
  <c r="E8" i="13" s="1"/>
  <c r="J14" i="6"/>
  <c r="J14" i="13" s="1"/>
  <c r="N20" i="6"/>
  <c r="N20" i="13" s="1"/>
  <c r="G27" i="6"/>
  <c r="G27" i="13" s="1"/>
  <c r="L33" i="6"/>
  <c r="L33" i="13" s="1"/>
  <c r="L40" i="6"/>
  <c r="L40" i="13" s="1"/>
  <c r="D48" i="6"/>
  <c r="D48" i="13" s="1"/>
  <c r="F56" i="6"/>
  <c r="F56" i="13" s="1"/>
  <c r="H66" i="6"/>
  <c r="H66" i="13" s="1"/>
  <c r="L76" i="6"/>
  <c r="L76" i="13" s="1"/>
  <c r="D87" i="6"/>
  <c r="D87" i="13" s="1"/>
  <c r="F8" i="6"/>
  <c r="F8" i="13" s="1"/>
  <c r="K14" i="6"/>
  <c r="K14" i="13" s="1"/>
  <c r="D21" i="6"/>
  <c r="D21" i="13" s="1"/>
  <c r="H27" i="6"/>
  <c r="H27" i="13" s="1"/>
  <c r="M33" i="6"/>
  <c r="M33" i="13" s="1"/>
  <c r="M40" i="6"/>
  <c r="M40" i="13" s="1"/>
  <c r="F48" i="6"/>
  <c r="F48" i="13" s="1"/>
  <c r="G56" i="6"/>
  <c r="G56" i="13" s="1"/>
  <c r="K66" i="6"/>
  <c r="K66" i="13" s="1"/>
  <c r="M76" i="6"/>
  <c r="M76" i="13" s="1"/>
  <c r="E87" i="6"/>
  <c r="E87" i="13" s="1"/>
  <c r="E40" i="6"/>
  <c r="E40" i="13" s="1"/>
  <c r="J46" i="6"/>
  <c r="J46" i="13" s="1"/>
  <c r="N52" i="6"/>
  <c r="N52" i="13" s="1"/>
  <c r="G59" i="6"/>
  <c r="G59" i="13" s="1"/>
  <c r="L65" i="6"/>
  <c r="L65" i="13" s="1"/>
  <c r="E72" i="6"/>
  <c r="E72" i="13" s="1"/>
  <c r="J78" i="6"/>
  <c r="J78" i="13" s="1"/>
  <c r="N84" i="6"/>
  <c r="N84" i="13" s="1"/>
  <c r="M54" i="6"/>
  <c r="M54" i="13" s="1"/>
  <c r="F61" i="6"/>
  <c r="F61" i="13" s="1"/>
  <c r="K67" i="6"/>
  <c r="K67" i="13" s="1"/>
  <c r="D74" i="6"/>
  <c r="D74" i="13" s="1"/>
  <c r="H80" i="6"/>
  <c r="H80" i="13" s="1"/>
  <c r="M86" i="6"/>
  <c r="M86" i="13" s="1"/>
  <c r="J56" i="6"/>
  <c r="J56" i="13" s="1"/>
  <c r="N62" i="6"/>
  <c r="N62" i="13" s="1"/>
  <c r="G69" i="6"/>
  <c r="G69" i="13" s="1"/>
  <c r="L75" i="6"/>
  <c r="L75" i="13" s="1"/>
  <c r="E82" i="6"/>
  <c r="E82" i="13" s="1"/>
  <c r="J88" i="6"/>
  <c r="J88" i="13" s="1"/>
  <c r="H71" i="6"/>
  <c r="H71" i="13" s="1"/>
  <c r="G6" i="6"/>
  <c r="G6" i="13" s="1"/>
  <c r="J51" i="6"/>
  <c r="J51" i="13" s="1"/>
  <c r="D30" i="6"/>
  <c r="D30" i="13" s="1"/>
  <c r="N7" i="6"/>
  <c r="N7" i="13" s="1"/>
  <c r="H28" i="6"/>
  <c r="H28" i="13" s="1"/>
  <c r="D52" i="6"/>
  <c r="D52" i="13" s="1"/>
  <c r="G4" i="6"/>
  <c r="G4" i="13" s="1"/>
  <c r="L24" i="6"/>
  <c r="L24" i="13" s="1"/>
  <c r="N46" i="6"/>
  <c r="N46" i="13" s="1"/>
  <c r="H85" i="6"/>
  <c r="H85" i="13" s="1"/>
  <c r="M77" i="6"/>
  <c r="M77" i="13" s="1"/>
  <c r="F21" i="6"/>
  <c r="F21" i="13" s="1"/>
  <c r="H42" i="6"/>
  <c r="H42" i="13" s="1"/>
  <c r="G78" i="6"/>
  <c r="G78" i="13" s="1"/>
  <c r="F7" i="6"/>
  <c r="F7" i="13" s="1"/>
  <c r="L27" i="6"/>
  <c r="L27" i="13" s="1"/>
  <c r="E51" i="6"/>
  <c r="E51" i="13" s="1"/>
  <c r="M45" i="6"/>
  <c r="M45" i="13" s="1"/>
  <c r="F63" i="6"/>
  <c r="F63" i="13" s="1"/>
  <c r="M83" i="6"/>
  <c r="M83" i="13" s="1"/>
  <c r="H13" i="6"/>
  <c r="H13" i="13" s="1"/>
  <c r="F26" i="6"/>
  <c r="F26" i="13" s="1"/>
  <c r="J39" i="6"/>
  <c r="J39" i="13" s="1"/>
  <c r="H54" i="6"/>
  <c r="H54" i="13" s="1"/>
  <c r="D75" i="6"/>
  <c r="D75" i="13" s="1"/>
  <c r="G7" i="6"/>
  <c r="G7" i="13" s="1"/>
  <c r="E20" i="6"/>
  <c r="E20" i="13" s="1"/>
  <c r="N32" i="6"/>
  <c r="N32" i="13" s="1"/>
  <c r="E47" i="6"/>
  <c r="E47" i="13" s="1"/>
  <c r="E65" i="6"/>
  <c r="E65" i="13" s="1"/>
  <c r="H7" i="6"/>
  <c r="H7" i="13" s="1"/>
  <c r="F20" i="6"/>
  <c r="F20" i="13" s="1"/>
  <c r="D33" i="6"/>
  <c r="D33" i="13" s="1"/>
  <c r="F47" i="6"/>
  <c r="F47" i="13" s="1"/>
  <c r="H65" i="6"/>
  <c r="H65" i="13" s="1"/>
  <c r="M85" i="6"/>
  <c r="M85" i="13" s="1"/>
  <c r="G39" i="6"/>
  <c r="G39" i="13" s="1"/>
  <c r="E52" i="6"/>
  <c r="E52" i="13" s="1"/>
  <c r="N64" i="6"/>
  <c r="N64" i="13" s="1"/>
  <c r="L77" i="6"/>
  <c r="L77" i="13" s="1"/>
  <c r="D54" i="6"/>
  <c r="D54" i="13" s="1"/>
  <c r="M66" i="6"/>
  <c r="M66" i="13" s="1"/>
  <c r="K79" i="6"/>
  <c r="K79" i="13" s="1"/>
  <c r="L55" i="6"/>
  <c r="L55" i="13" s="1"/>
  <c r="J68" i="6"/>
  <c r="J68" i="13" s="1"/>
  <c r="N74" i="6"/>
  <c r="N74" i="13" s="1"/>
  <c r="G81" i="6"/>
  <c r="G81" i="13" s="1"/>
  <c r="G25" i="6"/>
  <c r="G25" i="13" s="1"/>
  <c r="F15" i="6"/>
  <c r="F15" i="13" s="1"/>
  <c r="J41" i="6"/>
  <c r="J41" i="13" s="1"/>
  <c r="F87" i="6"/>
  <c r="F87" i="13" s="1"/>
  <c r="E23" i="6"/>
  <c r="E23" i="13" s="1"/>
  <c r="L44" i="6"/>
  <c r="L44" i="13" s="1"/>
  <c r="K5" i="6"/>
  <c r="K5" i="13" s="1"/>
  <c r="E26" i="6"/>
  <c r="E26" i="13" s="1"/>
  <c r="M49" i="6"/>
  <c r="M49" i="13" s="1"/>
  <c r="L8" i="6"/>
  <c r="L8" i="13" s="1"/>
  <c r="F29" i="6"/>
  <c r="F29" i="13" s="1"/>
  <c r="D56" i="6"/>
  <c r="D56" i="13" s="1"/>
  <c r="H30" i="6"/>
  <c r="H30" i="13" s="1"/>
  <c r="F19" i="6"/>
  <c r="F19" i="13" s="1"/>
  <c r="G40" i="6"/>
  <c r="G40" i="13" s="1"/>
  <c r="L84" i="6"/>
  <c r="L84" i="13" s="1"/>
  <c r="G66" i="6"/>
  <c r="G66" i="13" s="1"/>
  <c r="J11" i="6"/>
  <c r="J11" i="13" s="1"/>
  <c r="N31" i="6"/>
  <c r="N31" i="13" s="1"/>
  <c r="M63" i="6"/>
  <c r="M63" i="13" s="1"/>
  <c r="L14" i="6"/>
  <c r="L14" i="13" s="1"/>
  <c r="E35" i="6"/>
  <c r="E35" i="13" s="1"/>
  <c r="N71" i="6"/>
  <c r="N71" i="13" s="1"/>
  <c r="H10" i="6"/>
  <c r="H10" i="13" s="1"/>
  <c r="L20" i="6"/>
  <c r="L20" i="13" s="1"/>
  <c r="N30" i="6"/>
  <c r="N30" i="13" s="1"/>
  <c r="D42" i="6"/>
  <c r="D42" i="13" s="1"/>
  <c r="L56" i="6"/>
  <c r="L56" i="13" s="1"/>
  <c r="E77" i="6"/>
  <c r="E77" i="13" s="1"/>
  <c r="M6" i="6"/>
  <c r="M6" i="13" s="1"/>
  <c r="E17" i="6"/>
  <c r="E17" i="13" s="1"/>
  <c r="F27" i="6"/>
  <c r="F27" i="13" s="1"/>
  <c r="M37" i="6"/>
  <c r="M37" i="13" s="1"/>
  <c r="K50" i="6"/>
  <c r="K50" i="13" s="1"/>
  <c r="N69" i="6"/>
  <c r="N69" i="13" s="1"/>
  <c r="M48" i="6"/>
  <c r="M48" i="13" s="1"/>
  <c r="D88" i="6"/>
  <c r="D88" i="13" s="1"/>
  <c r="J13" i="6"/>
  <c r="J13" i="13" s="1"/>
  <c r="L23" i="6"/>
  <c r="L23" i="13" s="1"/>
  <c r="D34" i="6"/>
  <c r="D34" i="13" s="1"/>
  <c r="J45" i="6"/>
  <c r="J45" i="13" s="1"/>
  <c r="D63" i="6"/>
  <c r="D63" i="13" s="1"/>
  <c r="H83" i="6"/>
  <c r="H83" i="13" s="1"/>
  <c r="F70" i="6"/>
  <c r="F70" i="13" s="1"/>
  <c r="N9" i="6"/>
  <c r="N9" i="13" s="1"/>
  <c r="D20" i="6"/>
  <c r="D20" i="13" s="1"/>
  <c r="G30" i="6"/>
  <c r="G30" i="13" s="1"/>
  <c r="F41" i="6"/>
  <c r="F41" i="13" s="1"/>
  <c r="H55" i="6"/>
  <c r="H55" i="13" s="1"/>
  <c r="N75" i="6"/>
  <c r="N75" i="13" s="1"/>
  <c r="K47" i="6"/>
  <c r="K47" i="13" s="1"/>
  <c r="J55" i="6"/>
  <c r="J55" i="13" s="1"/>
  <c r="M65" i="6"/>
  <c r="M65" i="13" s="1"/>
  <c r="D76" i="6"/>
  <c r="D76" i="13" s="1"/>
  <c r="G86" i="6"/>
  <c r="G86" i="13" s="1"/>
  <c r="K8" i="6"/>
  <c r="K8" i="13" s="1"/>
  <c r="D15" i="6"/>
  <c r="D15" i="13" s="1"/>
  <c r="H21" i="6"/>
  <c r="H21" i="13" s="1"/>
  <c r="M27" i="6"/>
  <c r="M27" i="13" s="1"/>
  <c r="F34" i="6"/>
  <c r="F34" i="13" s="1"/>
  <c r="G41" i="6"/>
  <c r="G41" i="13" s="1"/>
  <c r="K48" i="6"/>
  <c r="K48" i="13" s="1"/>
  <c r="D57" i="6"/>
  <c r="D57" i="13" s="1"/>
  <c r="F67" i="6"/>
  <c r="F67" i="13" s="1"/>
  <c r="J77" i="6"/>
  <c r="J77" i="13" s="1"/>
  <c r="M87" i="6"/>
  <c r="M87" i="13" s="1"/>
  <c r="N8" i="6"/>
  <c r="N8" i="13" s="1"/>
  <c r="G15" i="6"/>
  <c r="G15" i="13" s="1"/>
  <c r="L21" i="6"/>
  <c r="L21" i="13" s="1"/>
  <c r="E28" i="6"/>
  <c r="E28" i="13" s="1"/>
  <c r="J34" i="6"/>
  <c r="J34" i="13" s="1"/>
  <c r="K41" i="6"/>
  <c r="K41" i="13" s="1"/>
  <c r="D49" i="6"/>
  <c r="D49" i="13" s="1"/>
  <c r="J57" i="6"/>
  <c r="J57" i="13" s="1"/>
  <c r="M67" i="6"/>
  <c r="M67" i="13" s="1"/>
  <c r="N77" i="6"/>
  <c r="N77" i="13" s="1"/>
  <c r="F88" i="6"/>
  <c r="F88" i="13" s="1"/>
  <c r="D9" i="6"/>
  <c r="D9" i="13" s="1"/>
  <c r="H15" i="6"/>
  <c r="H15" i="13" s="1"/>
  <c r="M21" i="6"/>
  <c r="M21" i="13" s="1"/>
  <c r="F28" i="6"/>
  <c r="F28" i="13" s="1"/>
  <c r="K34" i="6"/>
  <c r="K34" i="13" s="1"/>
  <c r="M41" i="6"/>
  <c r="M41" i="13" s="1"/>
  <c r="E49" i="6"/>
  <c r="E49" i="13" s="1"/>
  <c r="K57" i="6"/>
  <c r="K57" i="13" s="1"/>
  <c r="N67" i="6"/>
  <c r="N67" i="13" s="1"/>
  <c r="F78" i="6"/>
  <c r="F78" i="13" s="1"/>
  <c r="G88" i="6"/>
  <c r="G88" i="13" s="1"/>
  <c r="N40" i="6"/>
  <c r="N40" i="13" s="1"/>
  <c r="G47" i="6"/>
  <c r="G47" i="13" s="1"/>
  <c r="L53" i="6"/>
  <c r="L53" i="13" s="1"/>
  <c r="E60" i="6"/>
  <c r="E60" i="13" s="1"/>
  <c r="J66" i="6"/>
  <c r="J66" i="13" s="1"/>
  <c r="N72" i="6"/>
  <c r="N72" i="13" s="1"/>
  <c r="G79" i="6"/>
  <c r="G79" i="13" s="1"/>
  <c r="L85" i="6"/>
  <c r="L85" i="13" s="1"/>
  <c r="K55" i="6"/>
  <c r="K55" i="13" s="1"/>
  <c r="K55" i="26" s="1"/>
  <c r="D62" i="6"/>
  <c r="D62" i="13" s="1"/>
  <c r="H68" i="6"/>
  <c r="H68" i="13" s="1"/>
  <c r="M74" i="6"/>
  <c r="M74" i="13" s="1"/>
  <c r="F81" i="6"/>
  <c r="F81" i="13" s="1"/>
  <c r="K87" i="6"/>
  <c r="K87" i="13" s="1"/>
  <c r="G57" i="6"/>
  <c r="G57" i="13" s="1"/>
  <c r="L63" i="6"/>
  <c r="L63" i="13" s="1"/>
  <c r="E70" i="6"/>
  <c r="E70" i="13" s="1"/>
  <c r="J76" i="6"/>
  <c r="J76" i="13" s="1"/>
  <c r="N82" i="6"/>
  <c r="N82" i="13" s="1"/>
  <c r="G89" i="6"/>
  <c r="G89" i="13" s="1"/>
  <c r="D16" i="10"/>
  <c r="N33" i="10"/>
  <c r="H46" i="10"/>
  <c r="K7" i="10"/>
  <c r="H57" i="10"/>
  <c r="G34" i="10"/>
  <c r="G37" i="10"/>
  <c r="J84" i="10"/>
  <c r="M73" i="10"/>
  <c r="K36" i="10"/>
  <c r="N55" i="10"/>
  <c r="F31" i="10"/>
  <c r="H76" i="10"/>
  <c r="H49" i="10"/>
  <c r="N5" i="10"/>
  <c r="K88" i="10"/>
  <c r="N53" i="10"/>
  <c r="K80" i="10"/>
  <c r="G87" i="10"/>
  <c r="M44" i="10"/>
  <c r="E75" i="10"/>
  <c r="J33" i="10"/>
  <c r="K86" i="10"/>
  <c r="H70" i="10"/>
  <c r="M32" i="10"/>
  <c r="G70" i="10"/>
  <c r="F88" i="10"/>
  <c r="E13" i="10"/>
  <c r="K19" i="10"/>
  <c r="H29" i="10"/>
  <c r="J16" i="10"/>
  <c r="M82" i="10"/>
  <c r="N29" i="10"/>
  <c r="E68" i="10"/>
  <c r="N49" i="10"/>
  <c r="G9" i="10"/>
  <c r="K54" i="10"/>
  <c r="D17" i="10"/>
  <c r="F49" i="10"/>
  <c r="F89" i="10"/>
  <c r="E43" i="10"/>
  <c r="L22" i="10"/>
  <c r="M10" i="10"/>
  <c r="H41" i="10"/>
  <c r="J25" i="10"/>
  <c r="K61" i="10"/>
  <c r="M61" i="10"/>
  <c r="D41" i="10"/>
  <c r="D68" i="10"/>
  <c r="M15" i="10"/>
  <c r="M35" i="10"/>
  <c r="L7" i="10"/>
  <c r="F60" i="10"/>
  <c r="F36" i="10"/>
  <c r="D70" i="10"/>
  <c r="D77" i="10"/>
  <c r="G82" i="10"/>
  <c r="G26" i="10"/>
  <c r="G28" i="10"/>
  <c r="K63" i="10"/>
  <c r="G80" i="10"/>
  <c r="F23" i="10"/>
  <c r="G55" i="10"/>
  <c r="N13" i="10"/>
  <c r="L19" i="10"/>
  <c r="M67" i="3"/>
  <c r="M67" i="12" s="1"/>
  <c r="L37" i="3"/>
  <c r="L37" i="12" s="1"/>
  <c r="H43" i="3"/>
  <c r="H43" i="12" s="1"/>
  <c r="M5" i="3"/>
  <c r="M5" i="12" s="1"/>
  <c r="E75" i="3"/>
  <c r="E75" i="12" s="1"/>
  <c r="D17" i="3"/>
  <c r="D17" i="12" s="1"/>
  <c r="D12" i="3"/>
  <c r="D12" i="12" s="1"/>
  <c r="N21" i="3"/>
  <c r="N21" i="12" s="1"/>
  <c r="L85" i="3"/>
  <c r="L85" i="12" s="1"/>
  <c r="D74" i="3"/>
  <c r="D74" i="12" s="1"/>
  <c r="D29" i="3"/>
  <c r="D29" i="12" s="1"/>
  <c r="K65" i="3"/>
  <c r="K65" i="12" s="1"/>
  <c r="M30" i="3"/>
  <c r="M30" i="12" s="1"/>
  <c r="M57" i="3"/>
  <c r="M57" i="12" s="1"/>
  <c r="H88" i="3"/>
  <c r="H88" i="12" s="1"/>
  <c r="K78" i="3"/>
  <c r="K78" i="12" s="1"/>
  <c r="L56" i="3"/>
  <c r="L56" i="12" s="1"/>
  <c r="M56" i="3"/>
  <c r="M56" i="12" s="1"/>
  <c r="M14" i="3"/>
  <c r="M14" i="12" s="1"/>
  <c r="L64" i="3"/>
  <c r="L64" i="12" s="1"/>
  <c r="H77" i="3"/>
  <c r="H77" i="12" s="1"/>
  <c r="L75" i="3"/>
  <c r="L75" i="12" s="1"/>
  <c r="J79" i="3"/>
  <c r="J79" i="12" s="1"/>
  <c r="D47" i="3"/>
  <c r="D47" i="12" s="1"/>
  <c r="J46" i="3"/>
  <c r="J46" i="12" s="1"/>
  <c r="D60" i="3"/>
  <c r="D60" i="12" s="1"/>
  <c r="H68" i="3"/>
  <c r="H68" i="12" s="1"/>
  <c r="F5" i="3"/>
  <c r="F5" i="12" s="1"/>
  <c r="E39" i="3"/>
  <c r="E39" i="12" s="1"/>
  <c r="G26" i="3"/>
  <c r="G26" i="12" s="1"/>
  <c r="J18" i="3"/>
  <c r="J18" i="12" s="1"/>
  <c r="N30" i="3"/>
  <c r="N30" i="12" s="1"/>
  <c r="G82" i="3"/>
  <c r="G82" i="12" s="1"/>
  <c r="M27" i="3"/>
  <c r="M27" i="12" s="1"/>
  <c r="N34" i="3"/>
  <c r="N34" i="12" s="1"/>
  <c r="K41" i="3"/>
  <c r="K41" i="12" s="1"/>
  <c r="H40" i="3"/>
  <c r="H40" i="12" s="1"/>
  <c r="L38" i="3"/>
  <c r="L38" i="12" s="1"/>
  <c r="G84" i="3"/>
  <c r="G84" i="12" s="1"/>
  <c r="K32" i="3"/>
  <c r="K32" i="12" s="1"/>
  <c r="L43" i="3"/>
  <c r="L43" i="12" s="1"/>
  <c r="K38" i="3"/>
  <c r="K38" i="12" s="1"/>
  <c r="N79" i="3"/>
  <c r="N79" i="12" s="1"/>
  <c r="D15" i="3"/>
  <c r="D15" i="12" s="1"/>
  <c r="F32" i="3"/>
  <c r="F32" i="12" s="1"/>
  <c r="M24" i="3"/>
  <c r="M24" i="12" s="1"/>
  <c r="K39" i="3"/>
  <c r="K39" i="12" s="1"/>
  <c r="L30" i="3"/>
  <c r="L30" i="12" s="1"/>
  <c r="N88" i="3"/>
  <c r="N88" i="12" s="1"/>
  <c r="N78" i="3"/>
  <c r="N78" i="12" s="1"/>
  <c r="N46" i="3"/>
  <c r="N46" i="12" s="1"/>
  <c r="G4" i="3"/>
  <c r="G4" i="12" s="1"/>
  <c r="M74" i="3"/>
  <c r="M74" i="12" s="1"/>
  <c r="G47" i="3"/>
  <c r="G47" i="12" s="1"/>
  <c r="K4" i="3"/>
  <c r="K4" i="12" s="1"/>
  <c r="L68" i="3"/>
  <c r="L68" i="12" s="1"/>
  <c r="G25" i="3"/>
  <c r="G25" i="12" s="1"/>
  <c r="D35" i="3"/>
  <c r="D35" i="12" s="1"/>
  <c r="L20" i="3"/>
  <c r="L20" i="12" s="1"/>
  <c r="H46" i="3"/>
  <c r="H46" i="12" s="1"/>
  <c r="D8" i="3"/>
  <c r="D8" i="12" s="1"/>
  <c r="M34" i="3"/>
  <c r="M34" i="12" s="1"/>
  <c r="E57" i="3"/>
  <c r="E57" i="12" s="1"/>
  <c r="L14" i="3"/>
  <c r="L14" i="12" s="1"/>
  <c r="D87" i="3"/>
  <c r="D87" i="12" s="1"/>
  <c r="G85" i="3"/>
  <c r="G85" i="12" s="1"/>
  <c r="D67" i="3"/>
  <c r="D67" i="12" s="1"/>
  <c r="J20" i="3"/>
  <c r="J20" i="12" s="1"/>
  <c r="F81" i="3"/>
  <c r="F81" i="12" s="1"/>
  <c r="K62" i="3"/>
  <c r="K62" i="12" s="1"/>
  <c r="H7" i="3"/>
  <c r="H7" i="12" s="1"/>
  <c r="G57" i="3"/>
  <c r="G57" i="12" s="1"/>
  <c r="J12" i="3"/>
  <c r="J12" i="12" s="1"/>
  <c r="G27" i="3"/>
  <c r="G27" i="12" s="1"/>
  <c r="D72" i="3"/>
  <c r="D72" i="12" s="1"/>
  <c r="K33" i="3"/>
  <c r="K33" i="12" s="1"/>
  <c r="H64" i="3"/>
  <c r="H64" i="12" s="1"/>
  <c r="D26" i="3"/>
  <c r="D26" i="12" s="1"/>
  <c r="E49" i="3"/>
  <c r="E49" i="12" s="1"/>
  <c r="E19" i="3"/>
  <c r="E19" i="12" s="1"/>
  <c r="G10" i="3"/>
  <c r="G10" i="12" s="1"/>
  <c r="M69" i="3"/>
  <c r="M69" i="12" s="1"/>
  <c r="F40" i="3"/>
  <c r="F40" i="12" s="1"/>
  <c r="D83" i="3"/>
  <c r="D83" i="12" s="1"/>
  <c r="E73" i="3"/>
  <c r="E73" i="12" s="1"/>
  <c r="H4" i="3"/>
  <c r="H4" i="12" s="1"/>
  <c r="E52" i="3"/>
  <c r="E52" i="12" s="1"/>
  <c r="E6" i="3"/>
  <c r="E6" i="12" s="1"/>
  <c r="L19" i="3"/>
  <c r="L19" i="12" s="1"/>
  <c r="D68" i="3"/>
  <c r="D68" i="12" s="1"/>
  <c r="F31" i="3"/>
  <c r="F31" i="12" s="1"/>
  <c r="H60" i="3"/>
  <c r="H60" i="12" s="1"/>
  <c r="F17" i="3"/>
  <c r="F17" i="12" s="1"/>
  <c r="L42" i="3"/>
  <c r="L42" i="12" s="1"/>
  <c r="H31" i="3"/>
  <c r="H31" i="12" s="1"/>
  <c r="M35" i="3"/>
  <c r="M35" i="12" s="1"/>
  <c r="J34" i="3"/>
  <c r="J34" i="12" s="1"/>
  <c r="N72" i="3"/>
  <c r="N72" i="12" s="1"/>
  <c r="H13" i="3"/>
  <c r="H13" i="12" s="1"/>
  <c r="F52" i="3"/>
  <c r="F52" i="12" s="1"/>
  <c r="E82" i="3"/>
  <c r="E82" i="12" s="1"/>
  <c r="J40" i="3"/>
  <c r="J40" i="12" s="1"/>
  <c r="M75" i="3"/>
  <c r="M75" i="12" s="1"/>
  <c r="L8" i="3"/>
  <c r="L8" i="12" s="1"/>
  <c r="N75" i="3"/>
  <c r="N75" i="12" s="1"/>
  <c r="J49" i="3"/>
  <c r="J49" i="12" s="1"/>
  <c r="K22" i="3"/>
  <c r="K22" i="12" s="1"/>
  <c r="F54" i="3"/>
  <c r="F54" i="12" s="1"/>
  <c r="N20" i="3"/>
  <c r="N20" i="12" s="1"/>
  <c r="E22" i="3"/>
  <c r="E22" i="12" s="1"/>
  <c r="F63" i="3"/>
  <c r="F63" i="12" s="1"/>
  <c r="D40" i="3"/>
  <c r="D40" i="12" s="1"/>
  <c r="H14" i="3"/>
  <c r="H14" i="12" s="1"/>
  <c r="H56" i="3"/>
  <c r="H56" i="12" s="1"/>
  <c r="H32" i="3"/>
  <c r="H32" i="12" s="1"/>
  <c r="M6" i="3"/>
  <c r="M6" i="12" s="1"/>
  <c r="J47" i="3"/>
  <c r="J47" i="12" s="1"/>
  <c r="N17" i="3"/>
  <c r="N17" i="12" s="1"/>
  <c r="H49" i="3"/>
  <c r="H49" i="12" s="1"/>
  <c r="G63" i="3"/>
  <c r="G63" i="12" s="1"/>
  <c r="N12" i="3"/>
  <c r="N12" i="12" s="1"/>
  <c r="N51" i="3"/>
  <c r="N51" i="12" s="1"/>
  <c r="N82" i="3"/>
  <c r="N82" i="12" s="1"/>
  <c r="J24" i="3"/>
  <c r="J24" i="12" s="1"/>
  <c r="L65" i="3"/>
  <c r="L65" i="12" s="1"/>
  <c r="D11" i="3"/>
  <c r="D11" i="12" s="1"/>
  <c r="J57" i="3"/>
  <c r="J57" i="12" s="1"/>
  <c r="N85" i="3"/>
  <c r="N85" i="12" s="1"/>
  <c r="N87" i="3"/>
  <c r="N87" i="12" s="1"/>
  <c r="H67" i="3"/>
  <c r="H67" i="12" s="1"/>
  <c r="G39" i="3"/>
  <c r="G39" i="12" s="1"/>
  <c r="E11" i="3"/>
  <c r="E11" i="12" s="1"/>
  <c r="E40" i="3"/>
  <c r="E40" i="12" s="1"/>
  <c r="G13" i="3"/>
  <c r="G13" i="12" s="1"/>
  <c r="J10" i="3"/>
  <c r="J10" i="12" s="1"/>
  <c r="F55" i="3"/>
  <c r="F55" i="12" s="1"/>
  <c r="K29" i="3"/>
  <c r="K29" i="12" s="1"/>
  <c r="H72" i="3"/>
  <c r="H72" i="12" s="1"/>
  <c r="K47" i="3"/>
  <c r="K47" i="12" s="1"/>
  <c r="D22" i="3"/>
  <c r="D22" i="12" s="1"/>
  <c r="N65" i="3"/>
  <c r="N65" i="12" s="1"/>
  <c r="L34" i="3"/>
  <c r="L34" i="12" s="1"/>
  <c r="E5" i="3"/>
  <c r="E5" i="12" s="1"/>
  <c r="F87" i="3"/>
  <c r="F87" i="12" s="1"/>
  <c r="F20" i="3"/>
  <c r="F20" i="12" s="1"/>
  <c r="G55" i="3"/>
  <c r="G55" i="12" s="1"/>
  <c r="M84" i="3"/>
  <c r="M84" i="12" s="1"/>
  <c r="L28" i="3"/>
  <c r="L28" i="12" s="1"/>
  <c r="F70" i="3"/>
  <c r="F70" i="12" s="1"/>
  <c r="N22" i="3"/>
  <c r="N22" i="12" s="1"/>
  <c r="N60" i="3"/>
  <c r="N60" i="12" s="1"/>
  <c r="M86" i="3"/>
  <c r="M86" i="12" s="1"/>
  <c r="J85" i="3"/>
  <c r="J85" i="12" s="1"/>
  <c r="F66" i="3"/>
  <c r="F66" i="12" s="1"/>
  <c r="H35" i="3"/>
  <c r="H35" i="12" s="1"/>
  <c r="G7" i="3"/>
  <c r="G7" i="12" s="1"/>
  <c r="J37" i="3"/>
  <c r="J37" i="12" s="1"/>
  <c r="N6" i="3"/>
  <c r="N6" i="12" s="1"/>
  <c r="K6" i="3"/>
  <c r="K6" i="12" s="1"/>
  <c r="D48" i="3"/>
  <c r="D48" i="12" s="1"/>
  <c r="K25" i="3"/>
  <c r="K25" i="12" s="1"/>
  <c r="F69" i="3"/>
  <c r="F69" i="12" s="1"/>
  <c r="M46" i="3"/>
  <c r="M46" i="12" s="1"/>
  <c r="F21" i="3"/>
  <c r="F21" i="12" s="1"/>
  <c r="J59" i="3"/>
  <c r="J59" i="12" s="1"/>
  <c r="J31" i="3"/>
  <c r="J31" i="12" s="1"/>
  <c r="D5" i="3"/>
  <c r="D5" i="12" s="1"/>
  <c r="F74" i="3"/>
  <c r="F74" i="12" s="1"/>
  <c r="H11" i="3"/>
  <c r="H11" i="12" s="1"/>
  <c r="D41" i="3"/>
  <c r="D41" i="12" s="1"/>
  <c r="H74" i="3"/>
  <c r="H74" i="12" s="1"/>
  <c r="J30" i="3"/>
  <c r="J30" i="12" s="1"/>
  <c r="L53" i="3"/>
  <c r="L53" i="12" s="1"/>
  <c r="K75" i="3"/>
  <c r="K75" i="12" s="1"/>
  <c r="J87" i="3"/>
  <c r="J87" i="12" s="1"/>
  <c r="J22" i="3"/>
  <c r="J22" i="12" s="1"/>
  <c r="L48" i="3"/>
  <c r="L48" i="12" s="1"/>
  <c r="L71" i="3"/>
  <c r="L71" i="12" s="1"/>
  <c r="L86" i="3"/>
  <c r="L86" i="12" s="1"/>
  <c r="D33" i="3"/>
  <c r="D33" i="12" s="1"/>
  <c r="E59" i="3"/>
  <c r="E59" i="12" s="1"/>
  <c r="M76" i="3"/>
  <c r="M76" i="12" s="1"/>
  <c r="K88" i="3"/>
  <c r="K88" i="12" s="1"/>
  <c r="L88" i="3"/>
  <c r="L88" i="12" s="1"/>
  <c r="J77" i="3"/>
  <c r="J77" i="12" s="1"/>
  <c r="G62" i="3"/>
  <c r="G62" i="12" s="1"/>
  <c r="E43" i="3"/>
  <c r="E43" i="12" s="1"/>
  <c r="J26" i="3"/>
  <c r="J26" i="12" s="1"/>
  <c r="K8" i="3"/>
  <c r="K8" i="12" s="1"/>
  <c r="L51" i="3"/>
  <c r="L51" i="12" s="1"/>
  <c r="L33" i="3"/>
  <c r="L33" i="12" s="1"/>
  <c r="M15" i="3"/>
  <c r="M15" i="12" s="1"/>
  <c r="K24" i="3"/>
  <c r="K24" i="12" s="1"/>
  <c r="M72" i="3"/>
  <c r="M72" i="12" s="1"/>
  <c r="F59" i="3"/>
  <c r="F59" i="12" s="1"/>
  <c r="H42" i="3"/>
  <c r="H42" i="12" s="1"/>
  <c r="M28" i="3"/>
  <c r="M28" i="12" s="1"/>
  <c r="M12" i="3"/>
  <c r="M12" i="12" s="1"/>
  <c r="D66" i="3"/>
  <c r="D66" i="12" s="1"/>
  <c r="F49" i="3"/>
  <c r="F49" i="12" s="1"/>
  <c r="D34" i="3"/>
  <c r="D34" i="12" s="1"/>
  <c r="D18" i="3"/>
  <c r="D18" i="12" s="1"/>
  <c r="G72" i="3"/>
  <c r="G72" i="12" s="1"/>
  <c r="J51" i="3"/>
  <c r="J51" i="12" s="1"/>
  <c r="N33" i="3"/>
  <c r="N33" i="12" s="1"/>
  <c r="E17" i="3"/>
  <c r="E17" i="12" s="1"/>
  <c r="H25" i="3"/>
  <c r="H25" i="12" s="1"/>
  <c r="G66" i="3"/>
  <c r="G66" i="12" s="1"/>
  <c r="M89" i="3"/>
  <c r="M89" i="12" s="1"/>
  <c r="N54" i="3"/>
  <c r="N54" i="12" s="1"/>
  <c r="L81" i="3"/>
  <c r="L81" i="12" s="1"/>
  <c r="E88" i="3"/>
  <c r="E88" i="12" s="1"/>
  <c r="H15" i="3"/>
  <c r="H15" i="12" s="1"/>
  <c r="H78" i="3"/>
  <c r="H78" i="12" s="1"/>
  <c r="N36" i="3"/>
  <c r="N36" i="12" s="1"/>
  <c r="E16" i="3"/>
  <c r="E16" i="12" s="1"/>
  <c r="M65" i="3"/>
  <c r="M65" i="12" s="1"/>
  <c r="N83" i="3"/>
  <c r="N83" i="12" s="1"/>
  <c r="N55" i="3"/>
  <c r="N55" i="12" s="1"/>
  <c r="E38" i="3"/>
  <c r="E38" i="12" s="1"/>
  <c r="H21" i="3"/>
  <c r="H21" i="12" s="1"/>
  <c r="M61" i="3"/>
  <c r="M61" i="12" s="1"/>
  <c r="N43" i="3"/>
  <c r="N43" i="12" s="1"/>
  <c r="E26" i="3"/>
  <c r="E26" i="12" s="1"/>
  <c r="H5" i="3"/>
  <c r="H5" i="12" s="1"/>
  <c r="F18" i="3"/>
  <c r="F18" i="12" s="1"/>
  <c r="F67" i="3"/>
  <c r="F67" i="12" s="1"/>
  <c r="H54" i="3"/>
  <c r="H54" i="12" s="1"/>
  <c r="H38" i="3"/>
  <c r="H38" i="12" s="1"/>
  <c r="K21" i="3"/>
  <c r="K21" i="12" s="1"/>
  <c r="K5" i="3"/>
  <c r="K5" i="12" s="1"/>
  <c r="K59" i="3"/>
  <c r="K59" i="12" s="1"/>
  <c r="K43" i="3"/>
  <c r="K43" i="12" s="1"/>
  <c r="D30" i="3"/>
  <c r="D30" i="12" s="1"/>
  <c r="D14" i="3"/>
  <c r="D14" i="12" s="1"/>
  <c r="J63" i="3"/>
  <c r="J63" i="12" s="1"/>
  <c r="L46" i="3"/>
  <c r="L46" i="12" s="1"/>
  <c r="N29" i="3"/>
  <c r="N29" i="12" s="1"/>
  <c r="G8" i="3"/>
  <c r="G8" i="12" s="1"/>
  <c r="N40" i="3"/>
  <c r="N40" i="12" s="1"/>
  <c r="F75" i="3"/>
  <c r="F75" i="12" s="1"/>
  <c r="H89" i="3"/>
  <c r="H89" i="12" s="1"/>
  <c r="G38" i="3"/>
  <c r="G38" i="12" s="1"/>
  <c r="F62" i="3"/>
  <c r="F62" i="12" s="1"/>
  <c r="M85" i="3"/>
  <c r="M85" i="12" s="1"/>
  <c r="D59" i="3"/>
  <c r="D59" i="12" s="1"/>
  <c r="K76" i="3"/>
  <c r="K76" i="12" s="1"/>
  <c r="M43" i="3"/>
  <c r="M43" i="12" s="1"/>
  <c r="H80" i="3"/>
  <c r="H80" i="12" s="1"/>
  <c r="K12" i="3"/>
  <c r="K12" i="12" s="1"/>
  <c r="J73" i="3"/>
  <c r="J73" i="12" s="1"/>
  <c r="E18" i="3"/>
  <c r="E18" i="12" s="1"/>
  <c r="L41" i="3"/>
  <c r="L41" i="12" s="1"/>
  <c r="J65" i="3"/>
  <c r="J65" i="12" s="1"/>
  <c r="F80" i="3"/>
  <c r="F80" i="12" s="1"/>
  <c r="N10" i="3"/>
  <c r="N10" i="12" s="1"/>
  <c r="J38" i="3"/>
  <c r="J38" i="12" s="1"/>
  <c r="J62" i="3"/>
  <c r="J62" i="12" s="1"/>
  <c r="J78" i="3"/>
  <c r="J78" i="12" s="1"/>
  <c r="K18" i="3"/>
  <c r="K18" i="12" s="1"/>
  <c r="J45" i="3"/>
  <c r="J45" i="12" s="1"/>
  <c r="G67" i="3"/>
  <c r="G67" i="12" s="1"/>
  <c r="E84" i="3"/>
  <c r="E84" i="12" s="1"/>
  <c r="G11" i="3"/>
  <c r="G11" i="12" s="1"/>
  <c r="E83" i="3"/>
  <c r="E83" i="12" s="1"/>
  <c r="E70" i="3"/>
  <c r="E70" i="12" s="1"/>
  <c r="H53" i="3"/>
  <c r="H53" i="12" s="1"/>
  <c r="L36" i="3"/>
  <c r="L36" i="12" s="1"/>
  <c r="N18" i="3"/>
  <c r="N18" i="12" s="1"/>
  <c r="E58" i="3"/>
  <c r="E58" i="12" s="1"/>
  <c r="H41" i="3"/>
  <c r="H41" i="12" s="1"/>
  <c r="L24" i="3"/>
  <c r="L24" i="12" s="1"/>
  <c r="E36" i="3"/>
  <c r="E36" i="12" s="1"/>
  <c r="N16" i="3"/>
  <c r="N16" i="12" s="1"/>
  <c r="H66" i="3"/>
  <c r="H66" i="12" s="1"/>
  <c r="F51" i="3"/>
  <c r="F51" i="12" s="1"/>
  <c r="H34" i="3"/>
  <c r="H34" i="12" s="1"/>
  <c r="M20" i="3"/>
  <c r="M20" i="12" s="1"/>
  <c r="G5" i="3"/>
  <c r="G5" i="12" s="1"/>
  <c r="D58" i="3"/>
  <c r="D58" i="12" s="1"/>
  <c r="M42" i="3"/>
  <c r="M42" i="12" s="1"/>
  <c r="M26" i="3"/>
  <c r="M26" i="12" s="1"/>
  <c r="F13" i="3"/>
  <c r="F13" i="12" s="1"/>
  <c r="G60" i="3"/>
  <c r="G60" i="12" s="1"/>
  <c r="J43" i="3"/>
  <c r="J43" i="12" s="1"/>
  <c r="E25" i="3"/>
  <c r="E25" i="12" s="1"/>
  <c r="N5" i="3"/>
  <c r="N5" i="12" s="1"/>
  <c r="E46" i="3"/>
  <c r="E46" i="12" s="1"/>
  <c r="M78" i="3"/>
  <c r="M78" i="12" s="1"/>
  <c r="D4" i="3"/>
  <c r="D4" i="12" s="1"/>
  <c r="G68" i="3"/>
  <c r="G68" i="12" s="1"/>
  <c r="J55" i="3"/>
  <c r="J55" i="12" s="1"/>
  <c r="G40" i="3"/>
  <c r="G40" i="12" s="1"/>
  <c r="N25" i="3"/>
  <c r="N25" i="12" s="1"/>
  <c r="E13" i="3"/>
  <c r="E13" i="12" s="1"/>
  <c r="G21" i="3"/>
  <c r="G21" i="12" s="1"/>
  <c r="E51" i="3"/>
  <c r="E51" i="12" s="1"/>
  <c r="D77" i="3"/>
  <c r="D77" i="12" s="1"/>
  <c r="E12" i="3"/>
  <c r="E12" i="12" s="1"/>
  <c r="N47" i="3"/>
  <c r="N47" i="12" s="1"/>
  <c r="M31" i="3"/>
  <c r="M31" i="12" s="1"/>
  <c r="F4" i="3"/>
  <c r="F4" i="12" s="1"/>
  <c r="M79" i="3"/>
  <c r="M79" i="12" s="1"/>
  <c r="J56" i="3"/>
  <c r="J56" i="12" s="1"/>
  <c r="G19" i="3"/>
  <c r="G19" i="12" s="1"/>
  <c r="K82" i="3"/>
  <c r="K82" i="12" s="1"/>
  <c r="J61" i="3"/>
  <c r="J61" i="12" s="1"/>
  <c r="M33" i="3"/>
  <c r="M33" i="12" s="1"/>
  <c r="D88" i="3"/>
  <c r="D88" i="12" s="1"/>
  <c r="K80" i="3"/>
  <c r="K80" i="12" s="1"/>
  <c r="G73" i="3"/>
  <c r="G73" i="12" s="1"/>
  <c r="H61" i="3"/>
  <c r="H61" i="12" s="1"/>
  <c r="L47" i="3"/>
  <c r="L47" i="12" s="1"/>
  <c r="H33" i="3"/>
  <c r="H33" i="12" s="1"/>
  <c r="L16" i="3"/>
  <c r="L16" i="12" s="1"/>
  <c r="J7" i="3"/>
  <c r="J7" i="12" s="1"/>
  <c r="N13" i="3"/>
  <c r="N13" i="12" s="1"/>
  <c r="G20" i="3"/>
  <c r="G20" i="12" s="1"/>
  <c r="L26" i="3"/>
  <c r="L26" i="12" s="1"/>
  <c r="E33" i="3"/>
  <c r="E33" i="12" s="1"/>
  <c r="J39" i="3"/>
  <c r="J39" i="12" s="1"/>
  <c r="N45" i="3"/>
  <c r="N45" i="12" s="1"/>
  <c r="G52" i="3"/>
  <c r="G52" i="12" s="1"/>
  <c r="L58" i="3"/>
  <c r="L58" i="12" s="1"/>
  <c r="E65" i="3"/>
  <c r="E65" i="12" s="1"/>
  <c r="J71" i="3"/>
  <c r="J71" i="12" s="1"/>
  <c r="D10" i="3"/>
  <c r="D10" i="12" s="1"/>
  <c r="H16" i="3"/>
  <c r="H16" i="12" s="1"/>
  <c r="M22" i="3"/>
  <c r="M22" i="12" s="1"/>
  <c r="F29" i="3"/>
  <c r="F29" i="12" s="1"/>
  <c r="K35" i="3"/>
  <c r="K35" i="12" s="1"/>
  <c r="D42" i="3"/>
  <c r="D42" i="12" s="1"/>
  <c r="H48" i="3"/>
  <c r="H48" i="12" s="1"/>
  <c r="M54" i="3"/>
  <c r="M54" i="12" s="1"/>
  <c r="F61" i="3"/>
  <c r="F61" i="12" s="1"/>
  <c r="K67" i="3"/>
  <c r="K67" i="12" s="1"/>
  <c r="J5" i="3"/>
  <c r="J5" i="12" s="1"/>
  <c r="F11" i="3"/>
  <c r="F11" i="12" s="1"/>
  <c r="K17" i="3"/>
  <c r="K17" i="12" s="1"/>
  <c r="D24" i="3"/>
  <c r="D24" i="12" s="1"/>
  <c r="H30" i="3"/>
  <c r="H30" i="12" s="1"/>
  <c r="M36" i="3"/>
  <c r="M36" i="12" s="1"/>
  <c r="F43" i="3"/>
  <c r="F43" i="12" s="1"/>
  <c r="K49" i="3"/>
  <c r="K49" i="12" s="1"/>
  <c r="D56" i="3"/>
  <c r="D56" i="12" s="1"/>
  <c r="H62" i="3"/>
  <c r="H62" i="12" s="1"/>
  <c r="M68" i="3"/>
  <c r="M68" i="12" s="1"/>
  <c r="G9" i="3"/>
  <c r="G9" i="12" s="1"/>
  <c r="H19" i="3"/>
  <c r="H19" i="12" s="1"/>
  <c r="L29" i="3"/>
  <c r="L29" i="12" s="1"/>
  <c r="E8" i="3"/>
  <c r="E8" i="12" s="1"/>
  <c r="G18" i="3"/>
  <c r="G18" i="12" s="1"/>
  <c r="K28" i="3"/>
  <c r="K28" i="12" s="1"/>
  <c r="N38" i="3"/>
  <c r="N38" i="12" s="1"/>
  <c r="D49" i="3"/>
  <c r="D49" i="12" s="1"/>
  <c r="G59" i="3"/>
  <c r="G59" i="12" s="1"/>
  <c r="M9" i="3"/>
  <c r="M9" i="12" s="1"/>
  <c r="E20" i="3"/>
  <c r="E20" i="12" s="1"/>
  <c r="G30" i="3"/>
  <c r="G30" i="12" s="1"/>
  <c r="K40" i="3"/>
  <c r="K40" i="12" s="1"/>
  <c r="N50" i="3"/>
  <c r="N50" i="12" s="1"/>
  <c r="D61" i="3"/>
  <c r="D61" i="12" s="1"/>
  <c r="G71" i="3"/>
  <c r="G71" i="12" s="1"/>
  <c r="G78" i="3"/>
  <c r="G78" i="12" s="1"/>
  <c r="L84" i="3"/>
  <c r="L84" i="12" s="1"/>
  <c r="F6" i="3"/>
  <c r="F6" i="12" s="1"/>
  <c r="J16" i="3"/>
  <c r="J16" i="12" s="1"/>
  <c r="D85" i="3"/>
  <c r="D85" i="12" s="1"/>
  <c r="L77" i="3"/>
  <c r="L77" i="12" s="1"/>
  <c r="N68" i="3"/>
  <c r="N68" i="12" s="1"/>
  <c r="M55" i="3"/>
  <c r="M55" i="12" s="1"/>
  <c r="F42" i="3"/>
  <c r="F42" i="12" s="1"/>
  <c r="N26" i="3"/>
  <c r="N26" i="12" s="1"/>
  <c r="J8" i="3"/>
  <c r="J8" i="12" s="1"/>
  <c r="G80" i="3"/>
  <c r="G80" i="12" s="1"/>
  <c r="D73" i="3"/>
  <c r="D73" i="12" s="1"/>
  <c r="L60" i="3"/>
  <c r="L60" i="12" s="1"/>
  <c r="E47" i="3"/>
  <c r="E47" i="12" s="1"/>
  <c r="L32" i="3"/>
  <c r="L32" i="12" s="1"/>
  <c r="N15" i="3"/>
  <c r="N15" i="12" s="1"/>
  <c r="G89" i="3"/>
  <c r="G89" i="12" s="1"/>
  <c r="D82" i="3"/>
  <c r="D82" i="12" s="1"/>
  <c r="L74" i="3"/>
  <c r="L74" i="12" s="1"/>
  <c r="N63" i="3"/>
  <c r="N63" i="12" s="1"/>
  <c r="F50" i="3"/>
  <c r="F50" i="12" s="1"/>
  <c r="K36" i="3"/>
  <c r="K36" i="12" s="1"/>
  <c r="D78" i="3"/>
  <c r="D78" i="12" s="1"/>
  <c r="L49" i="3"/>
  <c r="L49" i="12" s="1"/>
  <c r="K14" i="3"/>
  <c r="K14" i="12" s="1"/>
  <c r="M80" i="3"/>
  <c r="M80" i="12" s="1"/>
  <c r="F58" i="3"/>
  <c r="F58" i="12" s="1"/>
  <c r="J29" i="3"/>
  <c r="J29" i="12" s="1"/>
  <c r="M88" i="3"/>
  <c r="M88" i="12" s="1"/>
  <c r="F72" i="3"/>
  <c r="F72" i="12" s="1"/>
  <c r="N42" i="3"/>
  <c r="N42" i="12" s="1"/>
  <c r="F12" i="3"/>
  <c r="F12" i="12" s="1"/>
  <c r="E77" i="3"/>
  <c r="E77" i="12" s="1"/>
  <c r="G51" i="3"/>
  <c r="G51" i="12" s="1"/>
  <c r="J21" i="3"/>
  <c r="J21" i="12" s="1"/>
  <c r="J9" i="3"/>
  <c r="J9" i="12" s="1"/>
  <c r="F85" i="3"/>
  <c r="F85" i="12" s="1"/>
  <c r="N77" i="3"/>
  <c r="N77" i="12" s="1"/>
  <c r="G69" i="3"/>
  <c r="G69" i="12" s="1"/>
  <c r="F56" i="3"/>
  <c r="F56" i="12" s="1"/>
  <c r="J42" i="3"/>
  <c r="J42" i="12" s="1"/>
  <c r="H27" i="3"/>
  <c r="H27" i="12" s="1"/>
  <c r="D9" i="3"/>
  <c r="D9" i="12" s="1"/>
  <c r="N9" i="3"/>
  <c r="N9" i="12" s="1"/>
  <c r="G16" i="3"/>
  <c r="G16" i="12" s="1"/>
  <c r="L22" i="3"/>
  <c r="L22" i="12" s="1"/>
  <c r="E29" i="3"/>
  <c r="E29" i="12" s="1"/>
  <c r="J35" i="3"/>
  <c r="J35" i="12" s="1"/>
  <c r="N41" i="3"/>
  <c r="N41" i="12" s="1"/>
  <c r="G48" i="3"/>
  <c r="G48" i="12" s="1"/>
  <c r="L54" i="3"/>
  <c r="L54" i="12" s="1"/>
  <c r="E61" i="3"/>
  <c r="E61" i="12" s="1"/>
  <c r="J67" i="3"/>
  <c r="J67" i="12" s="1"/>
  <c r="D6" i="3"/>
  <c r="D6" i="12" s="1"/>
  <c r="H12" i="3"/>
  <c r="H12" i="12" s="1"/>
  <c r="M18" i="3"/>
  <c r="M18" i="12" s="1"/>
  <c r="F25" i="3"/>
  <c r="F25" i="12" s="1"/>
  <c r="K31" i="3"/>
  <c r="K31" i="12" s="1"/>
  <c r="D38" i="3"/>
  <c r="D38" i="12" s="1"/>
  <c r="H44" i="3"/>
  <c r="H44" i="12" s="1"/>
  <c r="M50" i="3"/>
  <c r="M50" i="12" s="1"/>
  <c r="F57" i="3"/>
  <c r="F57" i="12" s="1"/>
  <c r="K63" i="3"/>
  <c r="K63" i="12" s="1"/>
  <c r="D70" i="3"/>
  <c r="D70" i="12" s="1"/>
  <c r="F7" i="3"/>
  <c r="F7" i="12" s="1"/>
  <c r="K13" i="3"/>
  <c r="K13" i="12" s="1"/>
  <c r="D20" i="3"/>
  <c r="D20" i="12" s="1"/>
  <c r="H26" i="3"/>
  <c r="H26" i="12" s="1"/>
  <c r="M32" i="3"/>
  <c r="M32" i="12" s="1"/>
  <c r="F39" i="3"/>
  <c r="F39" i="12" s="1"/>
  <c r="K45" i="3"/>
  <c r="K45" i="12" s="1"/>
  <c r="D52" i="3"/>
  <c r="D52" i="12" s="1"/>
  <c r="H58" i="3"/>
  <c r="H58" i="12" s="1"/>
  <c r="M64" i="3"/>
  <c r="M64" i="12" s="1"/>
  <c r="F71" i="3"/>
  <c r="F71" i="12" s="1"/>
  <c r="D13" i="3"/>
  <c r="D13" i="12" s="1"/>
  <c r="G23" i="3"/>
  <c r="G23" i="12" s="1"/>
  <c r="J33" i="3"/>
  <c r="J33" i="12" s="1"/>
  <c r="N11" i="3"/>
  <c r="N11" i="12" s="1"/>
  <c r="F22" i="3"/>
  <c r="F22" i="12" s="1"/>
  <c r="J32" i="3"/>
  <c r="J32" i="12" s="1"/>
  <c r="K42" i="3"/>
  <c r="K42" i="12" s="1"/>
  <c r="N52" i="3"/>
  <c r="N52" i="12" s="1"/>
  <c r="E63" i="3"/>
  <c r="E63" i="12" s="1"/>
  <c r="L13" i="3"/>
  <c r="L13" i="12" s="1"/>
  <c r="N23" i="3"/>
  <c r="N23" i="12" s="1"/>
  <c r="F34" i="3"/>
  <c r="F34" i="12" s="1"/>
  <c r="J44" i="3"/>
  <c r="J44" i="12" s="1"/>
  <c r="K54" i="3"/>
  <c r="K54" i="12" s="1"/>
  <c r="N64" i="3"/>
  <c r="N64" i="12" s="1"/>
  <c r="G74" i="3"/>
  <c r="G74" i="12" s="1"/>
  <c r="L80" i="3"/>
  <c r="L80" i="12" s="1"/>
  <c r="E87" i="3"/>
  <c r="E87" i="12" s="1"/>
  <c r="E10" i="3"/>
  <c r="E10" i="12" s="1"/>
  <c r="K89" i="3"/>
  <c r="K89" i="12" s="1"/>
  <c r="F82" i="3"/>
  <c r="F82" i="12" s="1"/>
  <c r="N74" i="3"/>
  <c r="N74" i="12" s="1"/>
  <c r="F64" i="3"/>
  <c r="F64" i="12" s="1"/>
  <c r="K50" i="3"/>
  <c r="K50" i="12" s="1"/>
  <c r="D37" i="3"/>
  <c r="D37" i="12" s="1"/>
  <c r="K20" i="3"/>
  <c r="K20" i="12" s="1"/>
  <c r="N84" i="3"/>
  <c r="N84" i="12" s="1"/>
  <c r="K77" i="3"/>
  <c r="K77" i="12" s="1"/>
  <c r="K68" i="3"/>
  <c r="K68" i="12" s="1"/>
  <c r="L55" i="3"/>
  <c r="L55" i="12" s="1"/>
  <c r="E42" i="3"/>
  <c r="E42" i="12" s="1"/>
  <c r="K26" i="3"/>
  <c r="K26" i="12" s="1"/>
  <c r="F8" i="3"/>
  <c r="F8" i="12" s="1"/>
  <c r="K86" i="3"/>
  <c r="K86" i="12" s="1"/>
  <c r="G79" i="3"/>
  <c r="G79" i="12" s="1"/>
  <c r="H71" i="3"/>
  <c r="H71" i="12" s="1"/>
  <c r="N58" i="3"/>
  <c r="N58" i="12" s="1"/>
  <c r="D45" i="3"/>
  <c r="D45" i="12" s="1"/>
  <c r="H69" i="3"/>
  <c r="H69" i="12" s="1"/>
  <c r="L27" i="3"/>
  <c r="L27" i="12" s="1"/>
  <c r="H73" i="3"/>
  <c r="H73" i="12" s="1"/>
  <c r="J25" i="3"/>
  <c r="J25" i="12" s="1"/>
  <c r="D7" i="3"/>
  <c r="D7" i="12" s="1"/>
  <c r="J82" i="3"/>
  <c r="J82" i="12" s="1"/>
  <c r="E72" i="3"/>
  <c r="E72" i="12" s="1"/>
  <c r="J54" i="3"/>
  <c r="J54" i="12" s="1"/>
  <c r="H37" i="3"/>
  <c r="H37" i="12" s="1"/>
  <c r="F14" i="3"/>
  <c r="F14" i="12" s="1"/>
  <c r="L10" i="3"/>
  <c r="L10" i="12" s="1"/>
  <c r="L18" i="3"/>
  <c r="L18" i="12" s="1"/>
  <c r="J27" i="3"/>
  <c r="J27" i="12" s="1"/>
  <c r="G36" i="3"/>
  <c r="G36" i="12" s="1"/>
  <c r="G44" i="3"/>
  <c r="G44" i="12" s="1"/>
  <c r="E53" i="3"/>
  <c r="E53" i="12" s="1"/>
  <c r="N61" i="3"/>
  <c r="N61" i="12" s="1"/>
  <c r="N69" i="3"/>
  <c r="N69" i="12" s="1"/>
  <c r="M10" i="3"/>
  <c r="M10" i="12" s="1"/>
  <c r="K19" i="3"/>
  <c r="K19" i="12" s="1"/>
  <c r="K27" i="3"/>
  <c r="K27" i="12" s="1"/>
  <c r="H36" i="3"/>
  <c r="H36" i="12" s="1"/>
  <c r="F45" i="3"/>
  <c r="F45" i="12" s="1"/>
  <c r="F53" i="3"/>
  <c r="F53" i="12" s="1"/>
  <c r="D62" i="3"/>
  <c r="D62" i="12" s="1"/>
  <c r="M70" i="3"/>
  <c r="M70" i="12" s="1"/>
  <c r="K9" i="3"/>
  <c r="K9" i="12" s="1"/>
  <c r="H18" i="3"/>
  <c r="H18" i="12" s="1"/>
  <c r="F27" i="3"/>
  <c r="F27" i="12" s="1"/>
  <c r="F35" i="3"/>
  <c r="F35" i="12" s="1"/>
  <c r="D44" i="3"/>
  <c r="D44" i="12" s="1"/>
  <c r="M52" i="3"/>
  <c r="M52" i="12" s="1"/>
  <c r="M60" i="3"/>
  <c r="M60" i="12" s="1"/>
  <c r="K69" i="3"/>
  <c r="K69" i="12" s="1"/>
  <c r="G14" i="3"/>
  <c r="G14" i="12" s="1"/>
  <c r="E27" i="3"/>
  <c r="E27" i="12" s="1"/>
  <c r="H9" i="3"/>
  <c r="H9" i="12" s="1"/>
  <c r="H23" i="3"/>
  <c r="H23" i="12" s="1"/>
  <c r="F36" i="3"/>
  <c r="F36" i="12" s="1"/>
  <c r="G50" i="3"/>
  <c r="G50" i="12" s="1"/>
  <c r="J64" i="3"/>
  <c r="J64" i="12" s="1"/>
  <c r="J17" i="3"/>
  <c r="J17" i="12" s="1"/>
  <c r="L31" i="3"/>
  <c r="L31" i="12" s="1"/>
  <c r="L45" i="3"/>
  <c r="L45" i="12" s="1"/>
  <c r="J58" i="3"/>
  <c r="J58" i="12" s="1"/>
  <c r="K72" i="3"/>
  <c r="K72" i="12" s="1"/>
  <c r="J81" i="3"/>
  <c r="J81" i="12" s="1"/>
  <c r="J89" i="3"/>
  <c r="J89" i="12" s="1"/>
  <c r="L17" i="3"/>
  <c r="L17" i="12" s="1"/>
  <c r="G81" i="3"/>
  <c r="G81" i="12" s="1"/>
  <c r="M71" i="3"/>
  <c r="M71" i="12" s="1"/>
  <c r="E54" i="3"/>
  <c r="E54" i="12" s="1"/>
  <c r="E35" i="3"/>
  <c r="E35" i="12" s="1"/>
  <c r="J13" i="3"/>
  <c r="J13" i="12" s="1"/>
  <c r="H79" i="3"/>
  <c r="H79" i="12" s="1"/>
  <c r="E67" i="3"/>
  <c r="E67" i="12" s="1"/>
  <c r="J50" i="3"/>
  <c r="J50" i="12" s="1"/>
  <c r="K30" i="3"/>
  <c r="K30" i="12" s="1"/>
  <c r="L5" i="3"/>
  <c r="L5" i="12" s="1"/>
  <c r="M83" i="3"/>
  <c r="M83" i="12" s="1"/>
  <c r="M73" i="3"/>
  <c r="M73" i="12" s="1"/>
  <c r="D57" i="3"/>
  <c r="D57" i="12" s="1"/>
  <c r="N39" i="3"/>
  <c r="N39" i="12" s="1"/>
  <c r="G22" i="3"/>
  <c r="G22" i="12" s="1"/>
  <c r="K81" i="3"/>
  <c r="K81" i="12" s="1"/>
  <c r="K70" i="3"/>
  <c r="K70" i="12" s="1"/>
  <c r="L35" i="3"/>
  <c r="L35" i="12" s="1"/>
  <c r="L11" i="3"/>
  <c r="L11" i="12" s="1"/>
  <c r="J19" i="3"/>
  <c r="J19" i="12" s="1"/>
  <c r="G28" i="3"/>
  <c r="G28" i="12" s="1"/>
  <c r="E45" i="3"/>
  <c r="E45" i="12" s="1"/>
  <c r="N53" i="3"/>
  <c r="N53" i="12" s="1"/>
  <c r="L70" i="3"/>
  <c r="L70" i="12" s="1"/>
  <c r="K11" i="3"/>
  <c r="K11" i="12" s="1"/>
  <c r="H28" i="3"/>
  <c r="H28" i="12" s="1"/>
  <c r="F37" i="3"/>
  <c r="F37" i="12" s="1"/>
  <c r="D54" i="3"/>
  <c r="D54" i="12" s="1"/>
  <c r="M62" i="3"/>
  <c r="M62" i="12" s="1"/>
  <c r="H10" i="3"/>
  <c r="H10" i="12" s="1"/>
  <c r="D28" i="3"/>
  <c r="D28" i="12" s="1"/>
  <c r="M44" i="3"/>
  <c r="M44" i="12" s="1"/>
  <c r="K53" i="3"/>
  <c r="K53" i="12" s="1"/>
  <c r="H70" i="3"/>
  <c r="H70" i="12" s="1"/>
  <c r="L15" i="3"/>
  <c r="L15" i="12" s="1"/>
  <c r="K10" i="3"/>
  <c r="K10" i="12" s="1"/>
  <c r="J66" i="3"/>
  <c r="J66" i="12" s="1"/>
  <c r="L7" i="3"/>
  <c r="L7" i="12" s="1"/>
  <c r="N67" i="3"/>
  <c r="N67" i="12" s="1"/>
  <c r="G17" i="3"/>
  <c r="G17" i="12" s="1"/>
  <c r="M4" i="3"/>
  <c r="M4" i="12" s="1"/>
  <c r="L52" i="3"/>
  <c r="L52" i="12" s="1"/>
  <c r="J11" i="3"/>
  <c r="J11" i="12" s="1"/>
  <c r="E37" i="3"/>
  <c r="E37" i="12" s="1"/>
  <c r="L62" i="3"/>
  <c r="L62" i="12" s="1"/>
  <c r="H20" i="3"/>
  <c r="H20" i="12" s="1"/>
  <c r="D46" i="3"/>
  <c r="D46" i="12" s="1"/>
  <c r="K71" i="3"/>
  <c r="K71" i="12" s="1"/>
  <c r="F19" i="3"/>
  <c r="F19" i="12" s="1"/>
  <c r="D36" i="3"/>
  <c r="D36" i="12" s="1"/>
  <c r="K61" i="3"/>
  <c r="K61" i="12" s="1"/>
  <c r="J28" i="3"/>
  <c r="J28" i="12" s="1"/>
  <c r="J83" i="3"/>
  <c r="J83" i="12" s="1"/>
  <c r="H39" i="3"/>
  <c r="H39" i="12" s="1"/>
  <c r="H84" i="3"/>
  <c r="H84" i="12" s="1"/>
  <c r="K44" i="3"/>
  <c r="K44" i="12" s="1"/>
  <c r="E86" i="3"/>
  <c r="E86" i="12" s="1"/>
  <c r="E76" i="3"/>
  <c r="E76" i="12" s="1"/>
  <c r="D63" i="3"/>
  <c r="D63" i="12" s="1"/>
  <c r="F44" i="3"/>
  <c r="F44" i="12" s="1"/>
  <c r="E23" i="3"/>
  <c r="E23" i="12" s="1"/>
  <c r="L6" i="3"/>
  <c r="L6" i="12" s="1"/>
  <c r="J15" i="3"/>
  <c r="J15" i="12" s="1"/>
  <c r="G24" i="3"/>
  <c r="G24" i="12" s="1"/>
  <c r="G32" i="3"/>
  <c r="G32" i="12" s="1"/>
  <c r="E41" i="3"/>
  <c r="E41" i="12" s="1"/>
  <c r="N49" i="3"/>
  <c r="N49" i="12" s="1"/>
  <c r="N57" i="3"/>
  <c r="N57" i="12" s="1"/>
  <c r="L66" i="3"/>
  <c r="L66" i="12" s="1"/>
  <c r="K7" i="3"/>
  <c r="K7" i="12" s="1"/>
  <c r="K15" i="3"/>
  <c r="K15" i="12" s="1"/>
  <c r="H24" i="3"/>
  <c r="H24" i="12" s="1"/>
  <c r="F33" i="3"/>
  <c r="F33" i="12" s="1"/>
  <c r="F41" i="3"/>
  <c r="F41" i="12" s="1"/>
  <c r="D50" i="3"/>
  <c r="D50" i="12" s="1"/>
  <c r="M58" i="3"/>
  <c r="M58" i="12" s="1"/>
  <c r="M66" i="3"/>
  <c r="M66" i="12" s="1"/>
  <c r="H6" i="3"/>
  <c r="H6" i="12" s="1"/>
  <c r="F15" i="3"/>
  <c r="F15" i="12" s="1"/>
  <c r="F23" i="3"/>
  <c r="F23" i="12" s="1"/>
  <c r="D32" i="3"/>
  <c r="D32" i="12" s="1"/>
  <c r="M40" i="3"/>
  <c r="M40" i="12" s="1"/>
  <c r="M48" i="3"/>
  <c r="M48" i="12" s="1"/>
  <c r="K57" i="3"/>
  <c r="K57" i="12" s="1"/>
  <c r="M7" i="3"/>
  <c r="M7" i="12" s="1"/>
  <c r="F28" i="3"/>
  <c r="F28" i="12" s="1"/>
  <c r="K48" i="3"/>
  <c r="K48" i="12" s="1"/>
  <c r="J68" i="3"/>
  <c r="J68" i="12" s="1"/>
  <c r="E81" i="3"/>
  <c r="E81" i="12" s="1"/>
  <c r="K87" i="3"/>
  <c r="K87" i="12" s="1"/>
  <c r="K34" i="3"/>
  <c r="K34" i="12" s="1"/>
  <c r="M53" i="3"/>
  <c r="M53" i="12" s="1"/>
  <c r="N73" i="3"/>
  <c r="N73" i="12" s="1"/>
  <c r="D84" i="3"/>
  <c r="D84" i="12" s="1"/>
  <c r="N28" i="3"/>
  <c r="N28" i="12" s="1"/>
  <c r="N48" i="3"/>
  <c r="N48" i="12" s="1"/>
  <c r="G70" i="3"/>
  <c r="G70" i="12" s="1"/>
  <c r="F83" i="3"/>
  <c r="F83" i="12" s="1"/>
  <c r="M13" i="3"/>
  <c r="M13" i="12" s="1"/>
  <c r="G86" i="3"/>
  <c r="G86" i="12" s="1"/>
  <c r="L76" i="3"/>
  <c r="L76" i="12" s="1"/>
  <c r="L63" i="3"/>
  <c r="L63" i="12" s="1"/>
  <c r="F48" i="3"/>
  <c r="F48" i="12" s="1"/>
  <c r="N32" i="3"/>
  <c r="N32" i="12" s="1"/>
  <c r="F16" i="3"/>
  <c r="F16" i="12" s="1"/>
  <c r="K60" i="3"/>
  <c r="K60" i="12" s="1"/>
  <c r="G45" i="3"/>
  <c r="G45" i="12" s="1"/>
  <c r="M29" i="3"/>
  <c r="M29" i="12" s="1"/>
  <c r="J14" i="3"/>
  <c r="J14" i="12" s="1"/>
  <c r="M25" i="3"/>
  <c r="M25" i="12" s="1"/>
  <c r="N7" i="3"/>
  <c r="N7" i="12" s="1"/>
  <c r="D64" i="3"/>
  <c r="D64" i="12" s="1"/>
  <c r="H50" i="3"/>
  <c r="H50" i="12" s="1"/>
  <c r="K37" i="3"/>
  <c r="K37" i="12" s="1"/>
  <c r="H22" i="3"/>
  <c r="H22" i="12" s="1"/>
  <c r="M8" i="3"/>
  <c r="M8" i="12" s="1"/>
  <c r="F65" i="3"/>
  <c r="F65" i="12" s="1"/>
  <c r="K51" i="3"/>
  <c r="K51" i="12" s="1"/>
  <c r="M38" i="3"/>
  <c r="M38" i="12" s="1"/>
  <c r="K23" i="3"/>
  <c r="K23" i="12" s="1"/>
  <c r="F9" i="3"/>
  <c r="F9" i="12" s="1"/>
  <c r="G64" i="3"/>
  <c r="G64" i="12" s="1"/>
  <c r="L50" i="3"/>
  <c r="L50" i="12" s="1"/>
  <c r="N37" i="3"/>
  <c r="N37" i="12" s="1"/>
  <c r="J23" i="3"/>
  <c r="J23" i="12" s="1"/>
  <c r="E9" i="3"/>
  <c r="E9" i="12" s="1"/>
  <c r="H29" i="3"/>
  <c r="H29" i="12" s="1"/>
  <c r="L59" i="3"/>
  <c r="L59" i="12" s="1"/>
  <c r="L79" i="3"/>
  <c r="L79" i="12" s="1"/>
  <c r="D65" i="3"/>
  <c r="D65" i="12" s="1"/>
  <c r="F46" i="3"/>
  <c r="F46" i="12" s="1"/>
  <c r="H83" i="3"/>
  <c r="H83" i="12" s="1"/>
  <c r="G75" i="3"/>
  <c r="G75" i="12" s="1"/>
  <c r="N59" i="3"/>
  <c r="N59" i="12" s="1"/>
  <c r="N70" i="3"/>
  <c r="N70" i="12" s="1"/>
  <c r="F86" i="3"/>
  <c r="F86" i="12" s="1"/>
  <c r="L23" i="3"/>
  <c r="L23" i="12" s="1"/>
  <c r="D53" i="3"/>
  <c r="D53" i="12" s="1"/>
  <c r="F76" i="3"/>
  <c r="F76" i="12" s="1"/>
  <c r="J6" i="3"/>
  <c r="J6" i="12" s="1"/>
  <c r="L12" i="3"/>
  <c r="L12" i="12" s="1"/>
  <c r="M19" i="3"/>
  <c r="M19" i="12" s="1"/>
  <c r="D25" i="3"/>
  <c r="D25" i="12" s="1"/>
  <c r="F30" i="3"/>
  <c r="F30" i="12" s="1"/>
  <c r="N35" i="3"/>
  <c r="N35" i="12" s="1"/>
  <c r="L40" i="3"/>
  <c r="L40" i="12" s="1"/>
  <c r="N44" i="3"/>
  <c r="N44" i="12" s="1"/>
  <c r="M49" i="3"/>
  <c r="M49" i="12" s="1"/>
  <c r="G54" i="3"/>
  <c r="G54" i="12" s="1"/>
  <c r="K58" i="3"/>
  <c r="K58" i="12" s="1"/>
  <c r="H63" i="3"/>
  <c r="H63" i="12" s="1"/>
  <c r="L67" i="3"/>
  <c r="L67" i="12" s="1"/>
  <c r="E71" i="3"/>
  <c r="E71" i="12" s="1"/>
  <c r="J74" i="3"/>
  <c r="J74" i="12" s="1"/>
  <c r="N76" i="3"/>
  <c r="N76" i="12" s="1"/>
  <c r="F79" i="3"/>
  <c r="F79" i="12" s="1"/>
  <c r="M81" i="3"/>
  <c r="M81" i="12" s="1"/>
  <c r="F84" i="3"/>
  <c r="F84" i="12" s="1"/>
  <c r="J86" i="3"/>
  <c r="J86" i="12" s="1"/>
  <c r="D89" i="3"/>
  <c r="D89" i="12" s="1"/>
  <c r="N4" i="3"/>
  <c r="N4" i="12" s="1"/>
  <c r="E14" i="3"/>
  <c r="E14" i="12" s="1"/>
  <c r="N19" i="3"/>
  <c r="N19" i="12" s="1"/>
  <c r="L25" i="3"/>
  <c r="L25" i="12" s="1"/>
  <c r="G31" i="3"/>
  <c r="G31" i="12" s="1"/>
  <c r="J36" i="3"/>
  <c r="J36" i="12" s="1"/>
  <c r="G41" i="3"/>
  <c r="G41" i="12" s="1"/>
  <c r="M45" i="3"/>
  <c r="M45" i="12" s="1"/>
  <c r="E50" i="3"/>
  <c r="E50" i="12" s="1"/>
  <c r="D55" i="3"/>
  <c r="D55" i="12" s="1"/>
  <c r="H59" i="3"/>
  <c r="H59" i="12" s="1"/>
  <c r="M63" i="3"/>
  <c r="M63" i="12" s="1"/>
  <c r="E68" i="3"/>
  <c r="E68" i="12" s="1"/>
  <c r="N71" i="3"/>
  <c r="N71" i="12" s="1"/>
  <c r="K74" i="3"/>
  <c r="K74" i="12" s="1"/>
  <c r="F77" i="3"/>
  <c r="F77" i="12" s="1"/>
  <c r="K79" i="3"/>
  <c r="K79" i="12" s="1"/>
  <c r="N81" i="3"/>
  <c r="N81" i="12" s="1"/>
  <c r="J84" i="3"/>
  <c r="J84" i="12" s="1"/>
  <c r="N86" i="3"/>
  <c r="N86" i="12" s="1"/>
  <c r="E89" i="3"/>
  <c r="E89" i="12" s="1"/>
  <c r="E7" i="3"/>
  <c r="E7" i="12" s="1"/>
  <c r="K16" i="3"/>
  <c r="K16" i="12" s="1"/>
  <c r="M21" i="3"/>
  <c r="M21" i="12" s="1"/>
  <c r="N27" i="3"/>
  <c r="N27" i="12" s="1"/>
  <c r="G33" i="3"/>
  <c r="G33" i="12" s="1"/>
  <c r="F38" i="3"/>
  <c r="F38" i="12" s="1"/>
  <c r="D43" i="3"/>
  <c r="D43" i="12" s="1"/>
  <c r="H47" i="3"/>
  <c r="H47" i="12" s="1"/>
  <c r="M51" i="3"/>
  <c r="M51" i="12" s="1"/>
  <c r="K56" i="3"/>
  <c r="K56" i="12" s="1"/>
  <c r="G61" i="3"/>
  <c r="G61" i="12" s="1"/>
  <c r="H65" i="3"/>
  <c r="H65" i="12" s="1"/>
  <c r="J69" i="3"/>
  <c r="J69" i="12" s="1"/>
  <c r="F73" i="3"/>
  <c r="F73" i="12" s="1"/>
  <c r="J75" i="3"/>
  <c r="J75" i="12" s="1"/>
  <c r="E78" i="3"/>
  <c r="E78" i="12" s="1"/>
  <c r="J80" i="3"/>
  <c r="J80" i="12" s="1"/>
  <c r="M82" i="3"/>
  <c r="M82" i="12" s="1"/>
  <c r="H85" i="3"/>
  <c r="H85" i="12" s="1"/>
  <c r="M87" i="3"/>
  <c r="M87" i="12" s="1"/>
  <c r="N89" i="3"/>
  <c r="N89" i="12" s="1"/>
  <c r="N8" i="3"/>
  <c r="N8" i="12" s="1"/>
  <c r="H17" i="3"/>
  <c r="H17" i="12" s="1"/>
  <c r="D23" i="3"/>
  <c r="D23" i="12" s="1"/>
  <c r="E28" i="3"/>
  <c r="E28" i="12" s="1"/>
  <c r="E34" i="3"/>
  <c r="E34" i="12" s="1"/>
  <c r="D39" i="3"/>
  <c r="D39" i="12" s="1"/>
  <c r="G43" i="3"/>
  <c r="G43" i="12" s="1"/>
  <c r="E48" i="3"/>
  <c r="E48" i="12" s="1"/>
  <c r="K52" i="3"/>
  <c r="K52" i="12" s="1"/>
  <c r="N56" i="3"/>
  <c r="N56" i="12" s="1"/>
  <c r="L61" i="3"/>
  <c r="L61" i="12" s="1"/>
  <c r="E66" i="3"/>
  <c r="E66" i="12" s="1"/>
  <c r="L69" i="3"/>
  <c r="L69" i="12" s="1"/>
  <c r="K73" i="3"/>
  <c r="K73" i="12" s="1"/>
  <c r="D76" i="3"/>
  <c r="D76" i="12" s="1"/>
  <c r="F78" i="3"/>
  <c r="F78" i="12" s="1"/>
  <c r="N80" i="3"/>
  <c r="N80" i="12" s="1"/>
  <c r="G83" i="3"/>
  <c r="G83" i="12" s="1"/>
  <c r="K85" i="3"/>
  <c r="K85" i="12" s="1"/>
  <c r="F88" i="3"/>
  <c r="F88" i="12" s="1"/>
  <c r="E4" i="3"/>
  <c r="E4" i="12" s="1"/>
  <c r="L9" i="3"/>
  <c r="L9" i="12" s="1"/>
  <c r="M17" i="3"/>
  <c r="M17" i="12" s="1"/>
  <c r="M23" i="3"/>
  <c r="M23" i="12" s="1"/>
  <c r="G29" i="3"/>
  <c r="G29" i="12" s="1"/>
  <c r="G34" i="3"/>
  <c r="G34" i="12" s="1"/>
  <c r="L39" i="3"/>
  <c r="L39" i="12" s="1"/>
  <c r="E44" i="3"/>
  <c r="E44" i="12" s="1"/>
  <c r="J48" i="3"/>
  <c r="J48" i="12" s="1"/>
  <c r="G53" i="3"/>
  <c r="G53" i="12" s="1"/>
  <c r="L57" i="3"/>
  <c r="L57" i="12" s="1"/>
  <c r="E62" i="3"/>
  <c r="E62" i="12" s="1"/>
  <c r="K66" i="3"/>
  <c r="K66" i="12" s="1"/>
  <c r="J70" i="3"/>
  <c r="J70" i="12" s="1"/>
  <c r="L73" i="3"/>
  <c r="L73" i="12" s="1"/>
  <c r="G76" i="3"/>
  <c r="G76" i="12" s="1"/>
  <c r="L78" i="3"/>
  <c r="L78" i="12" s="1"/>
  <c r="D81" i="3"/>
  <c r="D81" i="12" s="1"/>
  <c r="K83" i="3"/>
  <c r="K83" i="12" s="1"/>
  <c r="D86" i="3"/>
  <c r="D86" i="12" s="1"/>
  <c r="G88" i="3"/>
  <c r="G88" i="12" s="1"/>
  <c r="J4" i="3"/>
  <c r="J4" i="12" s="1"/>
  <c r="F10" i="3"/>
  <c r="F10" i="12" s="1"/>
  <c r="D19" i="3"/>
  <c r="D19" i="12" s="1"/>
  <c r="E24" i="3"/>
  <c r="E24" i="12" s="1"/>
  <c r="E30" i="3"/>
  <c r="E30" i="12" s="1"/>
  <c r="G35" i="3"/>
  <c r="G35" i="12" s="1"/>
  <c r="M39" i="3"/>
  <c r="M39" i="12" s="1"/>
  <c r="L44" i="3"/>
  <c r="L44" i="12" s="1"/>
  <c r="G49" i="3"/>
  <c r="G49" i="12" s="1"/>
  <c r="J53" i="3"/>
  <c r="J53" i="12" s="1"/>
  <c r="G58" i="3"/>
  <c r="G58" i="12" s="1"/>
  <c r="N62" i="3"/>
  <c r="N62" i="12" s="1"/>
  <c r="N66" i="3"/>
  <c r="N66" i="12" s="1"/>
  <c r="D71" i="3"/>
  <c r="D71" i="12" s="1"/>
  <c r="E74" i="3"/>
  <c r="E74" i="12" s="1"/>
  <c r="H76" i="3"/>
  <c r="H76" i="12" s="1"/>
  <c r="D79" i="3"/>
  <c r="D79" i="12" s="1"/>
  <c r="H81" i="3"/>
  <c r="H81" i="12" s="1"/>
  <c r="L83" i="3"/>
  <c r="L83" i="12" s="1"/>
  <c r="H86" i="3"/>
  <c r="H86" i="12" s="1"/>
  <c r="J88" i="3"/>
  <c r="J88" i="12" s="1"/>
  <c r="L4" i="3"/>
  <c r="L4" i="12" s="1"/>
  <c r="F26" i="3"/>
  <c r="F26" i="12" s="1"/>
  <c r="G46" i="3"/>
  <c r="G46" i="12" s="1"/>
  <c r="K64" i="3"/>
  <c r="K64" i="12" s="1"/>
  <c r="G77" i="3"/>
  <c r="G77" i="12" s="1"/>
  <c r="G87" i="3"/>
  <c r="G87" i="12" s="1"/>
  <c r="D27" i="3"/>
  <c r="D27" i="12" s="1"/>
  <c r="K46" i="3"/>
  <c r="K46" i="12" s="1"/>
  <c r="G65" i="3"/>
  <c r="G65" i="12" s="1"/>
  <c r="M77" i="3"/>
  <c r="M77" i="12" s="1"/>
  <c r="H87" i="3"/>
  <c r="H87" i="12" s="1"/>
  <c r="N31" i="3"/>
  <c r="N31" i="12" s="1"/>
  <c r="F68" i="3"/>
  <c r="F68" i="12" s="1"/>
  <c r="D80" i="3"/>
  <c r="D80" i="12" s="1"/>
  <c r="F89" i="3"/>
  <c r="F89" i="12" s="1"/>
  <c r="E60" i="3"/>
  <c r="E60" i="12" s="1"/>
  <c r="L21" i="3"/>
  <c r="L21" i="12" s="1"/>
  <c r="F60" i="3"/>
  <c r="F60" i="12" s="1"/>
  <c r="E85" i="3"/>
  <c r="E85" i="12" s="1"/>
  <c r="D51" i="3"/>
  <c r="D51" i="12" s="1"/>
  <c r="G6" i="3"/>
  <c r="G6" i="12" s="1"/>
  <c r="E32" i="3"/>
  <c r="E32" i="12" s="1"/>
  <c r="H51" i="3"/>
  <c r="H51" i="12" s="1"/>
  <c r="D69" i="3"/>
  <c r="D69" i="12" s="1"/>
  <c r="E80" i="3"/>
  <c r="E80" i="12" s="1"/>
  <c r="L89" i="3"/>
  <c r="L89" i="12" s="1"/>
  <c r="N14" i="3"/>
  <c r="N14" i="12" s="1"/>
  <c r="G37" i="3"/>
  <c r="G37" i="12" s="1"/>
  <c r="E55" i="3"/>
  <c r="E55" i="12" s="1"/>
  <c r="J72" i="3"/>
  <c r="J72" i="12" s="1"/>
  <c r="H82" i="3"/>
  <c r="H82" i="12" s="1"/>
  <c r="G15" i="3"/>
  <c r="G15" i="12" s="1"/>
  <c r="M37" i="3"/>
  <c r="M37" i="12" s="1"/>
  <c r="E56" i="3"/>
  <c r="E56" i="12" s="1"/>
  <c r="L72" i="3"/>
  <c r="L72" i="12" s="1"/>
  <c r="L82" i="3"/>
  <c r="L82" i="12" s="1"/>
  <c r="D21" i="3"/>
  <c r="D21" i="12" s="1"/>
  <c r="J41" i="3"/>
  <c r="J41" i="12" s="1"/>
  <c r="D75" i="3"/>
  <c r="D75" i="12" s="1"/>
  <c r="K84" i="3"/>
  <c r="K84" i="12" s="1"/>
  <c r="G42" i="3"/>
  <c r="G42" i="12" s="1"/>
  <c r="H75" i="3"/>
  <c r="H75" i="12" s="1"/>
  <c r="E55" i="26" l="1"/>
  <c r="Q55" i="26" s="1"/>
  <c r="G77" i="26"/>
  <c r="H81" i="26"/>
  <c r="L73" i="26"/>
  <c r="L61" i="26"/>
  <c r="H47" i="26"/>
  <c r="E68" i="26"/>
  <c r="M81" i="26"/>
  <c r="G75" i="26"/>
  <c r="J14" i="26"/>
  <c r="N73" i="26"/>
  <c r="L66" i="26"/>
  <c r="J83" i="26"/>
  <c r="M62" i="26"/>
  <c r="D57" i="26"/>
  <c r="H23" i="26"/>
  <c r="T23" i="26" s="1"/>
  <c r="G36" i="26"/>
  <c r="K77" i="26"/>
  <c r="N11" i="26"/>
  <c r="K63" i="26"/>
  <c r="E29" i="26"/>
  <c r="D78" i="26"/>
  <c r="G71" i="26"/>
  <c r="S71" i="26" s="1"/>
  <c r="K17" i="26"/>
  <c r="L16" i="26"/>
  <c r="E12" i="26"/>
  <c r="F13" i="26"/>
  <c r="J78" i="26"/>
  <c r="D14" i="26"/>
  <c r="F67" i="26"/>
  <c r="G72" i="26"/>
  <c r="S72" i="26" s="1"/>
  <c r="L86" i="26"/>
  <c r="H35" i="26"/>
  <c r="K47" i="26"/>
  <c r="N82" i="26"/>
  <c r="H13" i="26"/>
  <c r="D72" i="26"/>
  <c r="N46" i="26"/>
  <c r="N34" i="26"/>
  <c r="D29" i="26"/>
  <c r="L87" i="26"/>
  <c r="G37" i="26"/>
  <c r="N31" i="26"/>
  <c r="D79" i="26"/>
  <c r="J70" i="26"/>
  <c r="G83" i="26"/>
  <c r="H17" i="26"/>
  <c r="T17" i="26" s="1"/>
  <c r="N86" i="26"/>
  <c r="F79" i="26"/>
  <c r="H83" i="26"/>
  <c r="N37" i="26"/>
  <c r="G86" i="26"/>
  <c r="M58" i="26"/>
  <c r="F44" i="26"/>
  <c r="K10" i="26"/>
  <c r="M73" i="26"/>
  <c r="H9" i="26"/>
  <c r="F27" i="26"/>
  <c r="D7" i="26"/>
  <c r="E10" i="26"/>
  <c r="F39" i="26"/>
  <c r="L22" i="26"/>
  <c r="K36" i="26"/>
  <c r="D61" i="26"/>
  <c r="F11" i="26"/>
  <c r="H33" i="26"/>
  <c r="D4" i="26"/>
  <c r="E70" i="26"/>
  <c r="H89" i="26"/>
  <c r="D30" i="26"/>
  <c r="N54" i="26"/>
  <c r="G62" i="26"/>
  <c r="S62" i="26" s="1"/>
  <c r="F69" i="26"/>
  <c r="G55" i="26"/>
  <c r="H67" i="26"/>
  <c r="J49" i="26"/>
  <c r="M69" i="26"/>
  <c r="G27" i="26"/>
  <c r="N78" i="26"/>
  <c r="D60" i="26"/>
  <c r="L37" i="26"/>
  <c r="M16" i="26"/>
  <c r="G12" i="26"/>
  <c r="S12" i="26" s="1"/>
  <c r="F47" i="26"/>
  <c r="E85" i="26"/>
  <c r="H76" i="26"/>
  <c r="K66" i="26"/>
  <c r="N80" i="26"/>
  <c r="N8" i="26"/>
  <c r="J84" i="26"/>
  <c r="N76" i="26"/>
  <c r="F46" i="26"/>
  <c r="G45" i="26"/>
  <c r="M13" i="26"/>
  <c r="D50" i="26"/>
  <c r="K61" i="26"/>
  <c r="L15" i="26"/>
  <c r="M83" i="26"/>
  <c r="E27" i="26"/>
  <c r="L18" i="26"/>
  <c r="K20" i="26"/>
  <c r="G23" i="26"/>
  <c r="M50" i="26"/>
  <c r="G16" i="26"/>
  <c r="S16" i="26" s="1"/>
  <c r="F50" i="26"/>
  <c r="N50" i="26"/>
  <c r="D56" i="26"/>
  <c r="J39" i="26"/>
  <c r="E51" i="26"/>
  <c r="E36" i="26"/>
  <c r="J38" i="26"/>
  <c r="F75" i="26"/>
  <c r="R75" i="26" s="1"/>
  <c r="M65" i="26"/>
  <c r="K24" i="26"/>
  <c r="L48" i="26"/>
  <c r="K25" i="26"/>
  <c r="K29" i="26"/>
  <c r="H14" i="26"/>
  <c r="L19" i="26"/>
  <c r="D87" i="26"/>
  <c r="L43" i="26"/>
  <c r="J46" i="26"/>
  <c r="M67" i="26"/>
  <c r="F44" i="10"/>
  <c r="E64" i="26"/>
  <c r="H52" i="26"/>
  <c r="E56" i="26"/>
  <c r="F60" i="26"/>
  <c r="R60" i="26" s="1"/>
  <c r="F26" i="26"/>
  <c r="D86" i="26"/>
  <c r="F78" i="26"/>
  <c r="J69" i="26"/>
  <c r="D55" i="26"/>
  <c r="E14" i="26"/>
  <c r="D53" i="26"/>
  <c r="K37" i="26"/>
  <c r="K87" i="26"/>
  <c r="F41" i="26"/>
  <c r="E76" i="26"/>
  <c r="H70" i="26"/>
  <c r="L5" i="26"/>
  <c r="M71" i="26"/>
  <c r="K9" i="26"/>
  <c r="H73" i="26"/>
  <c r="T73" i="26" s="1"/>
  <c r="L80" i="26"/>
  <c r="H26" i="26"/>
  <c r="N9" i="26"/>
  <c r="N63" i="26"/>
  <c r="K40" i="26"/>
  <c r="K67" i="26"/>
  <c r="H16" i="26"/>
  <c r="J56" i="26"/>
  <c r="G21" i="26"/>
  <c r="E46" i="26"/>
  <c r="D58" i="26"/>
  <c r="L24" i="26"/>
  <c r="M43" i="26"/>
  <c r="N40" i="26"/>
  <c r="K59" i="26"/>
  <c r="E26" i="26"/>
  <c r="E16" i="26"/>
  <c r="G66" i="26"/>
  <c r="F49" i="26"/>
  <c r="M15" i="26"/>
  <c r="L88" i="26"/>
  <c r="J22" i="26"/>
  <c r="F74" i="26"/>
  <c r="D48" i="26"/>
  <c r="M86" i="26"/>
  <c r="F87" i="26"/>
  <c r="F55" i="26"/>
  <c r="N85" i="26"/>
  <c r="G63" i="26"/>
  <c r="D40" i="26"/>
  <c r="L8" i="26"/>
  <c r="M35" i="26"/>
  <c r="E6" i="26"/>
  <c r="E19" i="26"/>
  <c r="G57" i="26"/>
  <c r="L14" i="26"/>
  <c r="L68" i="26"/>
  <c r="L30" i="26"/>
  <c r="K32" i="26"/>
  <c r="N30" i="26"/>
  <c r="D47" i="26"/>
  <c r="K78" i="26"/>
  <c r="N21" i="26"/>
  <c r="N80" i="10"/>
  <c r="D31" i="26"/>
  <c r="J60" i="26"/>
  <c r="D16" i="26"/>
  <c r="G42" i="26"/>
  <c r="S42" i="26" s="1"/>
  <c r="M37" i="26"/>
  <c r="E80" i="26"/>
  <c r="L21" i="26"/>
  <c r="G65" i="26"/>
  <c r="S65" i="26" s="1"/>
  <c r="L4" i="26"/>
  <c r="D71" i="26"/>
  <c r="G35" i="26"/>
  <c r="K83" i="26"/>
  <c r="L57" i="26"/>
  <c r="M17" i="26"/>
  <c r="D76" i="26"/>
  <c r="G43" i="26"/>
  <c r="M87" i="26"/>
  <c r="H65" i="26"/>
  <c r="N27" i="26"/>
  <c r="K79" i="26"/>
  <c r="E50" i="26"/>
  <c r="N4" i="26"/>
  <c r="E71" i="26"/>
  <c r="N35" i="26"/>
  <c r="L23" i="26"/>
  <c r="L79" i="26"/>
  <c r="F9" i="26"/>
  <c r="H50" i="26"/>
  <c r="T50" i="26" s="1"/>
  <c r="F16" i="26"/>
  <c r="R16" i="26" s="1"/>
  <c r="G70" i="26"/>
  <c r="E81" i="26"/>
  <c r="D32" i="26"/>
  <c r="F33" i="26"/>
  <c r="G32" i="26"/>
  <c r="E86" i="26"/>
  <c r="Q86" i="26" s="1"/>
  <c r="F19" i="26"/>
  <c r="R19" i="26" s="1"/>
  <c r="M4" i="26"/>
  <c r="K53" i="26"/>
  <c r="K11" i="26"/>
  <c r="K70" i="26"/>
  <c r="K30" i="26"/>
  <c r="G81" i="26"/>
  <c r="J17" i="26"/>
  <c r="K69" i="26"/>
  <c r="M70" i="26"/>
  <c r="N69" i="26"/>
  <c r="F14" i="26"/>
  <c r="L27" i="26"/>
  <c r="K26" i="26"/>
  <c r="K50" i="26"/>
  <c r="G74" i="26"/>
  <c r="N52" i="26"/>
  <c r="F71" i="26"/>
  <c r="D20" i="26"/>
  <c r="D38" i="26"/>
  <c r="L54" i="26"/>
  <c r="D9" i="26"/>
  <c r="J21" i="26"/>
  <c r="F58" i="26"/>
  <c r="L74" i="26"/>
  <c r="G80" i="26"/>
  <c r="J16" i="26"/>
  <c r="G30" i="26"/>
  <c r="E8" i="26"/>
  <c r="F43" i="26"/>
  <c r="F61" i="26"/>
  <c r="R61" i="26" s="1"/>
  <c r="D10" i="26"/>
  <c r="L26" i="26"/>
  <c r="G73" i="26"/>
  <c r="M79" i="26"/>
  <c r="E13" i="26"/>
  <c r="N5" i="26"/>
  <c r="G5" i="26"/>
  <c r="H41" i="26"/>
  <c r="E84" i="26"/>
  <c r="Q84" i="26" s="1"/>
  <c r="F80" i="26"/>
  <c r="K76" i="26"/>
  <c r="G8" i="26"/>
  <c r="K5" i="26"/>
  <c r="N43" i="26"/>
  <c r="N36" i="26"/>
  <c r="H25" i="26"/>
  <c r="D66" i="26"/>
  <c r="L33" i="26"/>
  <c r="K88" i="26"/>
  <c r="J87" i="26"/>
  <c r="D5" i="26"/>
  <c r="K6" i="26"/>
  <c r="N60" i="26"/>
  <c r="E5" i="26"/>
  <c r="J10" i="26"/>
  <c r="J57" i="26"/>
  <c r="H49" i="26"/>
  <c r="F63" i="26"/>
  <c r="M75" i="26"/>
  <c r="H31" i="26"/>
  <c r="E52" i="26"/>
  <c r="E49" i="26"/>
  <c r="H7" i="26"/>
  <c r="E57" i="26"/>
  <c r="Q57" i="26" s="1"/>
  <c r="K4" i="26"/>
  <c r="K39" i="26"/>
  <c r="G84" i="26"/>
  <c r="J18" i="26"/>
  <c r="J79" i="26"/>
  <c r="H88" i="26"/>
  <c r="D12" i="26"/>
  <c r="N70" i="10"/>
  <c r="M4" i="10"/>
  <c r="F58" i="10"/>
  <c r="M88" i="10"/>
  <c r="K33" i="10"/>
  <c r="L61" i="10"/>
  <c r="H57" i="26"/>
  <c r="E15" i="26"/>
  <c r="J43" i="10"/>
  <c r="J74" i="10"/>
  <c r="D21" i="26"/>
  <c r="F68" i="26"/>
  <c r="F10" i="26"/>
  <c r="K85" i="26"/>
  <c r="E78" i="26"/>
  <c r="Q78" i="26" s="1"/>
  <c r="G31" i="26"/>
  <c r="S31" i="26" s="1"/>
  <c r="L12" i="26"/>
  <c r="F65" i="26"/>
  <c r="M7" i="26"/>
  <c r="E23" i="26"/>
  <c r="J66" i="26"/>
  <c r="J13" i="26"/>
  <c r="F35" i="26"/>
  <c r="J82" i="26"/>
  <c r="K89" i="26"/>
  <c r="K45" i="26"/>
  <c r="G69" i="26"/>
  <c r="S69" i="26" s="1"/>
  <c r="L32" i="26"/>
  <c r="D49" i="26"/>
  <c r="K35" i="26"/>
  <c r="J61" i="26"/>
  <c r="H66" i="26"/>
  <c r="T66" i="26" s="1"/>
  <c r="J73" i="26"/>
  <c r="N55" i="26"/>
  <c r="F59" i="26"/>
  <c r="H74" i="26"/>
  <c r="M84" i="26"/>
  <c r="H32" i="26"/>
  <c r="F31" i="26"/>
  <c r="D67" i="26"/>
  <c r="N79" i="26"/>
  <c r="M14" i="26"/>
  <c r="E79" i="26"/>
  <c r="L82" i="26"/>
  <c r="K64" i="26"/>
  <c r="J4" i="26"/>
  <c r="N56" i="26"/>
  <c r="D43" i="26"/>
  <c r="L25" i="26"/>
  <c r="J6" i="26"/>
  <c r="M29" i="26"/>
  <c r="K57" i="26"/>
  <c r="J28" i="26"/>
  <c r="D54" i="26"/>
  <c r="E35" i="26"/>
  <c r="K27" i="26"/>
  <c r="G79" i="26"/>
  <c r="S79" i="26" s="1"/>
  <c r="N23" i="26"/>
  <c r="F57" i="26"/>
  <c r="N77" i="26"/>
  <c r="E47" i="26"/>
  <c r="N38" i="26"/>
  <c r="F29" i="26"/>
  <c r="K82" i="26"/>
  <c r="N16" i="26"/>
  <c r="K12" i="26"/>
  <c r="N83" i="26"/>
  <c r="M72" i="26"/>
  <c r="D41" i="26"/>
  <c r="H72" i="26"/>
  <c r="H56" i="26"/>
  <c r="N72" i="26"/>
  <c r="G85" i="26"/>
  <c r="K38" i="26"/>
  <c r="M56" i="26"/>
  <c r="K16" i="10"/>
  <c r="M47" i="26"/>
  <c r="N14" i="26"/>
  <c r="G46" i="26"/>
  <c r="G88" i="26"/>
  <c r="K52" i="26"/>
  <c r="F38" i="26"/>
  <c r="N19" i="26"/>
  <c r="N44" i="26"/>
  <c r="L50" i="26"/>
  <c r="K34" i="26"/>
  <c r="N49" i="26"/>
  <c r="J11" i="26"/>
  <c r="L11" i="26"/>
  <c r="L45" i="26"/>
  <c r="K19" i="26"/>
  <c r="K86" i="26"/>
  <c r="L13" i="26"/>
  <c r="J67" i="26"/>
  <c r="M88" i="26"/>
  <c r="L77" i="26"/>
  <c r="J5" i="26"/>
  <c r="L47" i="26"/>
  <c r="M78" i="26"/>
  <c r="E83" i="26"/>
  <c r="K43" i="26"/>
  <c r="M89" i="26"/>
  <c r="J77" i="26"/>
  <c r="J85" i="26"/>
  <c r="N87" i="26"/>
  <c r="N75" i="26"/>
  <c r="J12" i="26"/>
  <c r="N88" i="26"/>
  <c r="L56" i="26"/>
  <c r="H75" i="26"/>
  <c r="M77" i="26"/>
  <c r="M39" i="26"/>
  <c r="M23" i="26"/>
  <c r="E48" i="26"/>
  <c r="G33" i="26"/>
  <c r="J74" i="26"/>
  <c r="D65" i="26"/>
  <c r="K60" i="26"/>
  <c r="M40" i="26"/>
  <c r="D36" i="26"/>
  <c r="H28" i="26"/>
  <c r="G14" i="26"/>
  <c r="S14" i="26" s="1"/>
  <c r="L10" i="26"/>
  <c r="D37" i="26"/>
  <c r="D13" i="26"/>
  <c r="E61" i="26"/>
  <c r="J29" i="26"/>
  <c r="D85" i="26"/>
  <c r="K49" i="26"/>
  <c r="E33" i="26"/>
  <c r="G11" i="26"/>
  <c r="K84" i="26"/>
  <c r="D69" i="26"/>
  <c r="K46" i="26"/>
  <c r="N66" i="26"/>
  <c r="D81" i="26"/>
  <c r="L9" i="26"/>
  <c r="D39" i="26"/>
  <c r="G61" i="26"/>
  <c r="F77" i="26"/>
  <c r="M45" i="26"/>
  <c r="L67" i="26"/>
  <c r="F86" i="26"/>
  <c r="D64" i="26"/>
  <c r="N32" i="26"/>
  <c r="J68" i="26"/>
  <c r="G24" i="26"/>
  <c r="K71" i="26"/>
  <c r="M44" i="26"/>
  <c r="K81" i="26"/>
  <c r="L17" i="26"/>
  <c r="J64" i="26"/>
  <c r="D62" i="26"/>
  <c r="H37" i="26"/>
  <c r="E42" i="26"/>
  <c r="N64" i="26"/>
  <c r="M64" i="26"/>
  <c r="K31" i="26"/>
  <c r="H27" i="26"/>
  <c r="M80" i="26"/>
  <c r="J8" i="26"/>
  <c r="E20" i="26"/>
  <c r="M36" i="26"/>
  <c r="J71" i="26"/>
  <c r="K80" i="26"/>
  <c r="N25" i="26"/>
  <c r="M20" i="26"/>
  <c r="G67" i="26"/>
  <c r="D59" i="26"/>
  <c r="M61" i="26"/>
  <c r="M12" i="26"/>
  <c r="M76" i="26"/>
  <c r="J31" i="26"/>
  <c r="N6" i="26"/>
  <c r="L34" i="26"/>
  <c r="D11" i="26"/>
  <c r="J40" i="26"/>
  <c r="H4" i="26"/>
  <c r="K62" i="26"/>
  <c r="G47" i="26"/>
  <c r="L38" i="26"/>
  <c r="L75" i="26"/>
  <c r="D17" i="26"/>
  <c r="M11" i="26"/>
  <c r="D75" i="26"/>
  <c r="H82" i="26"/>
  <c r="H51" i="26"/>
  <c r="F89" i="26"/>
  <c r="D27" i="26"/>
  <c r="H86" i="26"/>
  <c r="N62" i="26"/>
  <c r="E24" i="26"/>
  <c r="L78" i="26"/>
  <c r="J48" i="26"/>
  <c r="E4" i="26"/>
  <c r="L69" i="26"/>
  <c r="E34" i="26"/>
  <c r="M82" i="26"/>
  <c r="K56" i="26"/>
  <c r="K16" i="26"/>
  <c r="K74" i="26"/>
  <c r="G41" i="26"/>
  <c r="J86" i="26"/>
  <c r="H63" i="26"/>
  <c r="D25" i="26"/>
  <c r="N70" i="26"/>
  <c r="H29" i="26"/>
  <c r="T29" i="26" s="1"/>
  <c r="M38" i="26"/>
  <c r="N7" i="26"/>
  <c r="F48" i="26"/>
  <c r="N28" i="26"/>
  <c r="K48" i="26"/>
  <c r="F15" i="26"/>
  <c r="R15" i="26" s="1"/>
  <c r="K15" i="26"/>
  <c r="J15" i="26"/>
  <c r="H84" i="26"/>
  <c r="D46" i="26"/>
  <c r="N67" i="26"/>
  <c r="D28" i="26"/>
  <c r="N53" i="26"/>
  <c r="G22" i="26"/>
  <c r="E67" i="26"/>
  <c r="J89" i="26"/>
  <c r="G50" i="26"/>
  <c r="M52" i="26"/>
  <c r="F53" i="26"/>
  <c r="E53" i="26"/>
  <c r="Q53" i="26" s="1"/>
  <c r="J54" i="26"/>
  <c r="D45" i="26"/>
  <c r="L55" i="26"/>
  <c r="N74" i="26"/>
  <c r="K54" i="26"/>
  <c r="J32" i="26"/>
  <c r="H58" i="26"/>
  <c r="F7" i="26"/>
  <c r="F25" i="26"/>
  <c r="N41" i="26"/>
  <c r="J42" i="26"/>
  <c r="E77" i="26"/>
  <c r="Q77" i="26" s="1"/>
  <c r="K14" i="26"/>
  <c r="G89" i="26"/>
  <c r="N26" i="26"/>
  <c r="L84" i="26"/>
  <c r="M9" i="26"/>
  <c r="H19" i="26"/>
  <c r="H30" i="26"/>
  <c r="H48" i="26"/>
  <c r="T48" i="26" s="1"/>
  <c r="E65" i="26"/>
  <c r="N13" i="26"/>
  <c r="D88" i="26"/>
  <c r="M31" i="26"/>
  <c r="G40" i="26"/>
  <c r="J43" i="26"/>
  <c r="H34" i="26"/>
  <c r="N18" i="26"/>
  <c r="J45" i="26"/>
  <c r="L41" i="26"/>
  <c r="M85" i="26"/>
  <c r="L46" i="26"/>
  <c r="H38" i="26"/>
  <c r="H21" i="26"/>
  <c r="H15" i="26"/>
  <c r="N33" i="26"/>
  <c r="M28" i="26"/>
  <c r="K8" i="26"/>
  <c r="E59" i="26"/>
  <c r="L53" i="26"/>
  <c r="J59" i="26"/>
  <c r="J37" i="26"/>
  <c r="F70" i="26"/>
  <c r="N65" i="26"/>
  <c r="E40" i="26"/>
  <c r="Q40" i="26" s="1"/>
  <c r="L65" i="26"/>
  <c r="J47" i="26"/>
  <c r="N20" i="26"/>
  <c r="E82" i="26"/>
  <c r="F17" i="26"/>
  <c r="E73" i="26"/>
  <c r="H64" i="26"/>
  <c r="F81" i="26"/>
  <c r="D8" i="26"/>
  <c r="M74" i="26"/>
  <c r="F32" i="26"/>
  <c r="H40" i="26"/>
  <c r="E39" i="26"/>
  <c r="H77" i="26"/>
  <c r="M30" i="26"/>
  <c r="E75" i="26"/>
  <c r="J59" i="10"/>
  <c r="G65" i="10"/>
  <c r="L78" i="10"/>
  <c r="K78" i="10"/>
  <c r="H50" i="10"/>
  <c r="M16" i="10"/>
  <c r="H55" i="26"/>
  <c r="H8" i="26"/>
  <c r="T8" i="26" s="1"/>
  <c r="G56" i="26"/>
  <c r="S56" i="26" s="1"/>
  <c r="N50" i="10"/>
  <c r="G6" i="26"/>
  <c r="J53" i="26"/>
  <c r="L39" i="26"/>
  <c r="D23" i="26"/>
  <c r="E89" i="26"/>
  <c r="G54" i="26"/>
  <c r="J23" i="26"/>
  <c r="L76" i="26"/>
  <c r="M66" i="26"/>
  <c r="L62" i="26"/>
  <c r="G28" i="26"/>
  <c r="K72" i="26"/>
  <c r="H36" i="26"/>
  <c r="H71" i="26"/>
  <c r="F34" i="26"/>
  <c r="R34" i="26" s="1"/>
  <c r="H12" i="26"/>
  <c r="N42" i="26"/>
  <c r="M55" i="26"/>
  <c r="M68" i="26"/>
  <c r="G52" i="26"/>
  <c r="G68" i="26"/>
  <c r="H53" i="26"/>
  <c r="T53" i="26" s="1"/>
  <c r="G38" i="26"/>
  <c r="S38" i="26" s="1"/>
  <c r="L81" i="26"/>
  <c r="E43" i="26"/>
  <c r="M46" i="26"/>
  <c r="G39" i="26"/>
  <c r="K22" i="26"/>
  <c r="F40" i="26"/>
  <c r="L20" i="26"/>
  <c r="H68" i="26"/>
  <c r="T68" i="26" s="1"/>
  <c r="H43" i="26"/>
  <c r="E69" i="26"/>
  <c r="N24" i="26"/>
  <c r="D51" i="26"/>
  <c r="G49" i="26"/>
  <c r="G34" i="26"/>
  <c r="J75" i="26"/>
  <c r="M63" i="26"/>
  <c r="M49" i="26"/>
  <c r="M8" i="26"/>
  <c r="M53" i="26"/>
  <c r="N57" i="26"/>
  <c r="E37" i="26"/>
  <c r="J19" i="26"/>
  <c r="J58" i="26"/>
  <c r="J27" i="26"/>
  <c r="O27" i="26" s="1"/>
  <c r="N84" i="26"/>
  <c r="J33" i="26"/>
  <c r="D6" i="26"/>
  <c r="F72" i="26"/>
  <c r="N68" i="26"/>
  <c r="H62" i="26"/>
  <c r="N45" i="26"/>
  <c r="D77" i="26"/>
  <c r="M26" i="26"/>
  <c r="J62" i="26"/>
  <c r="F18" i="26"/>
  <c r="D18" i="26"/>
  <c r="L71" i="26"/>
  <c r="F66" i="26"/>
  <c r="N51" i="26"/>
  <c r="D68" i="26"/>
  <c r="D35" i="26"/>
  <c r="M27" i="26"/>
  <c r="D74" i="26"/>
  <c r="H45" i="26"/>
  <c r="M41" i="26"/>
  <c r="L72" i="26"/>
  <c r="H87" i="26"/>
  <c r="L44" i="26"/>
  <c r="G29" i="26"/>
  <c r="F73" i="26"/>
  <c r="H59" i="26"/>
  <c r="F76" i="26"/>
  <c r="H22" i="26"/>
  <c r="M48" i="26"/>
  <c r="D63" i="26"/>
  <c r="F37" i="26"/>
  <c r="R37" i="26" s="1"/>
  <c r="E54" i="26"/>
  <c r="H18" i="26"/>
  <c r="J25" i="26"/>
  <c r="E87" i="26"/>
  <c r="M32" i="26"/>
  <c r="F85" i="26"/>
  <c r="L60" i="26"/>
  <c r="K28" i="26"/>
  <c r="M22" i="26"/>
  <c r="G19" i="26"/>
  <c r="M42" i="26"/>
  <c r="H80" i="26"/>
  <c r="H5" i="26"/>
  <c r="D34" i="26"/>
  <c r="H11" i="26"/>
  <c r="T11" i="26" s="1"/>
  <c r="F20" i="26"/>
  <c r="R20" i="26" s="1"/>
  <c r="N12" i="26"/>
  <c r="J34" i="26"/>
  <c r="G10" i="26"/>
  <c r="G25" i="26"/>
  <c r="G82" i="26"/>
  <c r="L85" i="26"/>
  <c r="F24" i="26"/>
  <c r="E21" i="26"/>
  <c r="Q21" i="26" s="1"/>
  <c r="L89" i="26"/>
  <c r="E74" i="26"/>
  <c r="E62" i="26"/>
  <c r="Q62" i="26" s="1"/>
  <c r="N89" i="26"/>
  <c r="N81" i="26"/>
  <c r="L40" i="26"/>
  <c r="G64" i="26"/>
  <c r="F83" i="26"/>
  <c r="R83" i="26" s="1"/>
  <c r="E41" i="26"/>
  <c r="L52" i="26"/>
  <c r="L35" i="26"/>
  <c r="L31" i="26"/>
  <c r="M10" i="26"/>
  <c r="F8" i="26"/>
  <c r="E63" i="26"/>
  <c r="H44" i="26"/>
  <c r="T44" i="26" s="1"/>
  <c r="J9" i="26"/>
  <c r="D73" i="26"/>
  <c r="G18" i="26"/>
  <c r="H61" i="26"/>
  <c r="N10" i="26"/>
  <c r="G15" i="26"/>
  <c r="E60" i="26"/>
  <c r="J88" i="26"/>
  <c r="E30" i="26"/>
  <c r="G53" i="26"/>
  <c r="K73" i="26"/>
  <c r="H85" i="26"/>
  <c r="M21" i="26"/>
  <c r="D89" i="26"/>
  <c r="F30" i="26"/>
  <c r="R30" i="26" s="1"/>
  <c r="L59" i="26"/>
  <c r="K23" i="26"/>
  <c r="N48" i="26"/>
  <c r="F23" i="26"/>
  <c r="H24" i="26"/>
  <c r="K44" i="26"/>
  <c r="G17" i="26"/>
  <c r="S17" i="26" s="1"/>
  <c r="L70" i="26"/>
  <c r="J50" i="26"/>
  <c r="O50" i="26" s="1"/>
  <c r="M60" i="26"/>
  <c r="N61" i="26"/>
  <c r="H69" i="26"/>
  <c r="T69" i="26" s="1"/>
  <c r="F64" i="26"/>
  <c r="K42" i="26"/>
  <c r="K13" i="26"/>
  <c r="G48" i="26"/>
  <c r="S48" i="26" s="1"/>
  <c r="G51" i="26"/>
  <c r="S51" i="26" s="1"/>
  <c r="D82" i="26"/>
  <c r="F6" i="26"/>
  <c r="L29" i="26"/>
  <c r="M54" i="26"/>
  <c r="G20" i="26"/>
  <c r="F4" i="26"/>
  <c r="E25" i="26"/>
  <c r="E58" i="26"/>
  <c r="Q58" i="26" s="1"/>
  <c r="J65" i="26"/>
  <c r="N29" i="26"/>
  <c r="K21" i="26"/>
  <c r="H78" i="26"/>
  <c r="E17" i="26"/>
  <c r="L51" i="26"/>
  <c r="K75" i="26"/>
  <c r="N22" i="26"/>
  <c r="G13" i="26"/>
  <c r="N17" i="26"/>
  <c r="E22" i="26"/>
  <c r="L42" i="26"/>
  <c r="D26" i="26"/>
  <c r="M34" i="26"/>
  <c r="M24" i="26"/>
  <c r="G26" i="26"/>
  <c r="S26" i="26" s="1"/>
  <c r="M57" i="26"/>
  <c r="N58" i="10"/>
  <c r="M69" i="10"/>
  <c r="E31" i="26"/>
  <c r="L80" i="10"/>
  <c r="J41" i="26"/>
  <c r="J72" i="26"/>
  <c r="E32" i="26"/>
  <c r="D80" i="26"/>
  <c r="G87" i="26"/>
  <c r="S87" i="26" s="1"/>
  <c r="L83" i="26"/>
  <c r="G58" i="26"/>
  <c r="D19" i="26"/>
  <c r="G76" i="26"/>
  <c r="E44" i="26"/>
  <c r="F88" i="26"/>
  <c r="R88" i="26" s="1"/>
  <c r="E66" i="26"/>
  <c r="E28" i="26"/>
  <c r="J80" i="26"/>
  <c r="M51" i="26"/>
  <c r="E7" i="26"/>
  <c r="N71" i="26"/>
  <c r="J36" i="26"/>
  <c r="F84" i="26"/>
  <c r="K58" i="26"/>
  <c r="M19" i="26"/>
  <c r="N59" i="26"/>
  <c r="E9" i="26"/>
  <c r="K51" i="26"/>
  <c r="M25" i="26"/>
  <c r="L63" i="26"/>
  <c r="D84" i="26"/>
  <c r="F28" i="26"/>
  <c r="H6" i="26"/>
  <c r="T6" i="26" s="1"/>
  <c r="K7" i="26"/>
  <c r="L6" i="26"/>
  <c r="H39" i="26"/>
  <c r="H20" i="26"/>
  <c r="L7" i="26"/>
  <c r="H10" i="26"/>
  <c r="T10" i="26" s="1"/>
  <c r="E45" i="26"/>
  <c r="N39" i="26"/>
  <c r="H79" i="26"/>
  <c r="J81" i="26"/>
  <c r="F36" i="26"/>
  <c r="D44" i="26"/>
  <c r="F45" i="26"/>
  <c r="G44" i="26"/>
  <c r="E72" i="26"/>
  <c r="N58" i="26"/>
  <c r="K68" i="26"/>
  <c r="F82" i="26"/>
  <c r="J44" i="26"/>
  <c r="F22" i="26"/>
  <c r="R22" i="26" s="1"/>
  <c r="D52" i="26"/>
  <c r="D70" i="26"/>
  <c r="M18" i="26"/>
  <c r="J35" i="26"/>
  <c r="F56" i="26"/>
  <c r="F12" i="26"/>
  <c r="L49" i="26"/>
  <c r="N15" i="26"/>
  <c r="F42" i="26"/>
  <c r="G78" i="26"/>
  <c r="S78" i="26" s="1"/>
  <c r="G59" i="26"/>
  <c r="G9" i="26"/>
  <c r="D24" i="26"/>
  <c r="D42" i="26"/>
  <c r="L58" i="26"/>
  <c r="J7" i="26"/>
  <c r="M33" i="26"/>
  <c r="N47" i="26"/>
  <c r="J55" i="26"/>
  <c r="G60" i="26"/>
  <c r="F51" i="26"/>
  <c r="L36" i="26"/>
  <c r="K18" i="26"/>
  <c r="E18" i="26"/>
  <c r="Q18" i="26" s="1"/>
  <c r="F62" i="26"/>
  <c r="J63" i="26"/>
  <c r="H54" i="26"/>
  <c r="E38" i="26"/>
  <c r="Q38" i="26" s="1"/>
  <c r="E88" i="26"/>
  <c r="J51" i="26"/>
  <c r="H42" i="26"/>
  <c r="J26" i="26"/>
  <c r="D33" i="26"/>
  <c r="J30" i="26"/>
  <c r="F21" i="26"/>
  <c r="G7" i="26"/>
  <c r="S7" i="26" s="1"/>
  <c r="L28" i="26"/>
  <c r="D22" i="26"/>
  <c r="E11" i="26"/>
  <c r="J24" i="26"/>
  <c r="M6" i="26"/>
  <c r="F54" i="26"/>
  <c r="F52" i="26"/>
  <c r="H60" i="26"/>
  <c r="T60" i="26" s="1"/>
  <c r="D83" i="26"/>
  <c r="K33" i="26"/>
  <c r="J20" i="26"/>
  <c r="H46" i="26"/>
  <c r="T46" i="26" s="1"/>
  <c r="G4" i="26"/>
  <c r="D15" i="26"/>
  <c r="K41" i="26"/>
  <c r="F5" i="26"/>
  <c r="R5" i="26" s="1"/>
  <c r="L64" i="26"/>
  <c r="K65" i="26"/>
  <c r="M5" i="26"/>
  <c r="G24" i="10"/>
  <c r="H39" i="10"/>
  <c r="F57" i="10"/>
  <c r="D82" i="10"/>
  <c r="M59" i="26"/>
  <c r="J76" i="26"/>
  <c r="L29" i="10"/>
  <c r="K10" i="10"/>
  <c r="J52" i="26"/>
  <c r="K60" i="10"/>
  <c r="E4" i="10"/>
  <c r="N48" i="10"/>
  <c r="F4" i="10"/>
  <c r="H12" i="10"/>
  <c r="G68" i="10"/>
  <c r="G36" i="10"/>
  <c r="J42" i="10"/>
  <c r="D81" i="10"/>
  <c r="D60" i="10"/>
  <c r="F10" i="10"/>
  <c r="E78" i="10"/>
  <c r="D23" i="10"/>
  <c r="K43" i="10"/>
  <c r="E36" i="10"/>
  <c r="M29" i="10"/>
  <c r="D80" i="10"/>
  <c r="L71" i="10"/>
  <c r="H23" i="10"/>
  <c r="M50" i="10"/>
  <c r="D33" i="10"/>
  <c r="L47" i="10"/>
  <c r="N78" i="10"/>
  <c r="J63" i="10"/>
  <c r="K77" i="10"/>
  <c r="L67" i="10"/>
  <c r="M33" i="10"/>
  <c r="D6" i="10"/>
  <c r="F61" i="10"/>
  <c r="F33" i="10"/>
  <c r="F53" i="10"/>
  <c r="M25" i="10"/>
  <c r="H71" i="10"/>
  <c r="D76" i="10"/>
  <c r="D72" i="10"/>
  <c r="H86" i="10"/>
  <c r="G52" i="10"/>
  <c r="H48" i="10"/>
  <c r="M71" i="10"/>
  <c r="L75" i="10"/>
  <c r="D16" i="9"/>
  <c r="N79" i="10"/>
  <c r="J30" i="10"/>
  <c r="H51" i="10"/>
  <c r="J52" i="10"/>
  <c r="L48" i="10"/>
  <c r="K75" i="10"/>
  <c r="D40" i="10"/>
  <c r="N21" i="10"/>
  <c r="L58" i="10"/>
  <c r="H60" i="10"/>
  <c r="N57" i="10"/>
  <c r="H56" i="10"/>
  <c r="D35" i="10"/>
  <c r="D29" i="10"/>
  <c r="F39" i="10"/>
  <c r="J4" i="10"/>
  <c r="F17" i="10"/>
  <c r="L41" i="10"/>
  <c r="K35" i="10"/>
  <c r="E67" i="10"/>
  <c r="H47" i="10"/>
  <c r="E33" i="10"/>
  <c r="E41" i="10"/>
  <c r="D22" i="10"/>
  <c r="G84" i="10"/>
  <c r="K70" i="10"/>
  <c r="D89" i="10"/>
  <c r="J24" i="10"/>
  <c r="N47" i="10"/>
  <c r="D52" i="10"/>
  <c r="N22" i="10"/>
  <c r="H52" i="10"/>
  <c r="H35" i="10"/>
  <c r="J79" i="10"/>
  <c r="J65" i="10"/>
  <c r="F22" i="10"/>
  <c r="H20" i="10"/>
  <c r="G32" i="10"/>
  <c r="G67" i="10"/>
  <c r="E48" i="10"/>
  <c r="D46" i="10"/>
  <c r="F68" i="10"/>
  <c r="J6" i="10"/>
  <c r="K38" i="10"/>
  <c r="F82" i="10"/>
  <c r="L21" i="10"/>
  <c r="F76" i="10"/>
  <c r="L20" i="10"/>
  <c r="D48" i="10"/>
  <c r="K69" i="10"/>
  <c r="H64" i="10"/>
  <c r="L30" i="10"/>
  <c r="J89" i="10"/>
  <c r="E53" i="10"/>
  <c r="F45" i="10"/>
  <c r="L54" i="10"/>
  <c r="K83" i="10"/>
  <c r="G16" i="10"/>
  <c r="N77" i="10"/>
  <c r="M20" i="10"/>
  <c r="J52" i="9"/>
  <c r="D32" i="10"/>
  <c r="J60" i="10"/>
  <c r="N51" i="10"/>
  <c r="H4" i="10"/>
  <c r="H34" i="10"/>
  <c r="N67" i="10"/>
  <c r="E10" i="10"/>
  <c r="M72" i="10"/>
  <c r="L4" i="10"/>
  <c r="F56" i="10"/>
  <c r="K71" i="10"/>
  <c r="D56" i="10"/>
  <c r="F20" i="10"/>
  <c r="J87" i="10"/>
  <c r="G85" i="10"/>
  <c r="J76" i="10"/>
  <c r="L23" i="10"/>
  <c r="L6" i="10"/>
  <c r="H38" i="10"/>
  <c r="E34" i="10"/>
  <c r="J26" i="10"/>
  <c r="G17" i="10"/>
  <c r="J17" i="10"/>
  <c r="J9" i="10"/>
  <c r="F62" i="10"/>
  <c r="K52" i="10"/>
  <c r="L35" i="10"/>
  <c r="N71" i="10"/>
  <c r="M23" i="10"/>
  <c r="G35" i="10"/>
  <c r="D67" i="10"/>
  <c r="D38" i="10"/>
  <c r="K68" i="10"/>
  <c r="K22" i="10"/>
  <c r="L10" i="10"/>
  <c r="G8" i="10"/>
  <c r="N60" i="10"/>
  <c r="F6" i="10"/>
  <c r="D57" i="10"/>
  <c r="J7" i="10"/>
  <c r="G47" i="10"/>
  <c r="E30" i="10"/>
  <c r="F5" i="10"/>
  <c r="H82" i="10"/>
  <c r="D54" i="10"/>
  <c r="N41" i="10"/>
  <c r="M17" i="10"/>
  <c r="N19" i="10"/>
  <c r="M60" i="10"/>
  <c r="E16" i="10"/>
  <c r="N31" i="10"/>
  <c r="J86" i="10"/>
  <c r="F75" i="10"/>
  <c r="J32" i="10"/>
  <c r="E79" i="10"/>
  <c r="J82" i="10"/>
  <c r="M34" i="10"/>
  <c r="D51" i="10"/>
  <c r="D43" i="10"/>
  <c r="J57" i="10"/>
  <c r="E25" i="10"/>
  <c r="L82" i="10"/>
  <c r="D73" i="10"/>
  <c r="F15" i="10"/>
  <c r="F79" i="10"/>
  <c r="H63" i="10"/>
  <c r="F43" i="10"/>
  <c r="M28" i="10"/>
  <c r="N15" i="10"/>
  <c r="F8" i="10"/>
  <c r="N42" i="10"/>
  <c r="J54" i="10"/>
  <c r="E35" i="10"/>
  <c r="N4" i="10"/>
  <c r="M41" i="10"/>
  <c r="H79" i="10"/>
  <c r="E57" i="10"/>
  <c r="D29" i="1"/>
  <c r="F13" i="10"/>
  <c r="K42" i="10"/>
  <c r="F35" i="10"/>
  <c r="N38" i="10"/>
  <c r="D25" i="10"/>
  <c r="E15" i="10"/>
  <c r="G58" i="10"/>
  <c r="F85" i="10"/>
  <c r="E55" i="10"/>
  <c r="K31" i="10"/>
  <c r="N46" i="10"/>
  <c r="M39" i="10"/>
  <c r="N23" i="10"/>
  <c r="L11" i="10"/>
  <c r="H5" i="10"/>
  <c r="D75" i="10"/>
  <c r="G63" i="10"/>
  <c r="L49" i="10"/>
  <c r="E58" i="10"/>
  <c r="L44" i="10"/>
  <c r="M42" i="10"/>
  <c r="L53" i="10"/>
  <c r="D63" i="10"/>
  <c r="N26" i="10"/>
  <c r="F71" i="10"/>
  <c r="D50" i="10"/>
  <c r="G53" i="10"/>
  <c r="H73" i="10"/>
  <c r="K11" i="10"/>
  <c r="N74" i="10"/>
  <c r="E22" i="10"/>
  <c r="M6" i="10"/>
  <c r="J35" i="10"/>
  <c r="G27" i="10"/>
  <c r="E51" i="10"/>
  <c r="E72" i="10"/>
  <c r="H22" i="10"/>
  <c r="H21" i="10"/>
  <c r="F64" i="10"/>
  <c r="G6" i="10"/>
  <c r="G74" i="10"/>
  <c r="N30" i="10"/>
  <c r="M43" i="10"/>
  <c r="H74" i="10"/>
  <c r="E80" i="10"/>
  <c r="L66" i="10"/>
  <c r="L31" i="10"/>
  <c r="J31" i="10"/>
  <c r="H18" i="10"/>
  <c r="E61" i="10"/>
  <c r="L74" i="10"/>
  <c r="F16" i="10"/>
  <c r="L8" i="10"/>
  <c r="M86" i="10"/>
  <c r="G5" i="10"/>
  <c r="K84" i="10"/>
  <c r="E29" i="1"/>
  <c r="G45" i="10"/>
  <c r="J5" i="10"/>
  <c r="J73" i="10"/>
  <c r="L28" i="10"/>
  <c r="E8" i="10"/>
  <c r="K89" i="10"/>
  <c r="K67" i="10"/>
  <c r="M56" i="10"/>
  <c r="H11" i="10"/>
  <c r="J64" i="10"/>
  <c r="E21" i="10"/>
  <c r="F50" i="10"/>
  <c r="J18" i="10"/>
  <c r="E46" i="10"/>
  <c r="J11" i="10"/>
  <c r="K85" i="10"/>
  <c r="H16" i="10"/>
  <c r="J51" i="10"/>
  <c r="J28" i="10"/>
  <c r="G18" i="10"/>
  <c r="J46" i="10"/>
  <c r="H9" i="10"/>
  <c r="N61" i="10"/>
  <c r="N86" i="10"/>
  <c r="N10" i="10"/>
  <c r="M87" i="10"/>
  <c r="K87" i="10"/>
  <c r="N75" i="10"/>
  <c r="D86" i="10"/>
  <c r="E19" i="10"/>
  <c r="H61" i="10"/>
  <c r="D18" i="10"/>
  <c r="J23" i="10"/>
  <c r="N35" i="10"/>
  <c r="M26" i="10"/>
  <c r="N20" i="10"/>
  <c r="M75" i="10"/>
  <c r="N89" i="10"/>
  <c r="M9" i="10"/>
  <c r="C29" i="1"/>
  <c r="I29" i="1"/>
  <c r="D59" i="10"/>
  <c r="M76" i="10"/>
  <c r="L72" i="10"/>
  <c r="G21" i="10"/>
  <c r="H78" i="10"/>
  <c r="D45" i="10"/>
  <c r="F55" i="10"/>
  <c r="K53" i="10"/>
  <c r="E29" i="10"/>
  <c r="F42" i="10"/>
  <c r="M11" i="10"/>
  <c r="N11" i="10"/>
  <c r="H77" i="10"/>
  <c r="H81" i="10"/>
  <c r="M29" i="1"/>
  <c r="L87" i="9"/>
  <c r="M79" i="10"/>
  <c r="E20" i="10"/>
  <c r="N37" i="10"/>
  <c r="K27" i="10"/>
  <c r="K49" i="10"/>
  <c r="M38" i="10"/>
  <c r="D8" i="10"/>
  <c r="N44" i="10"/>
  <c r="G42" i="10"/>
  <c r="H88" i="10"/>
  <c r="D69" i="10"/>
  <c r="J48" i="10"/>
  <c r="E45" i="10"/>
  <c r="K25" i="10"/>
  <c r="G77" i="10"/>
  <c r="H85" i="10"/>
  <c r="G62" i="10"/>
  <c r="J49" i="10"/>
  <c r="M14" i="10"/>
  <c r="J69" i="10"/>
  <c r="L9" i="10"/>
  <c r="F11" i="10"/>
  <c r="K29" i="1"/>
  <c r="G29" i="1"/>
  <c r="J29" i="1"/>
  <c r="M62" i="10"/>
  <c r="L29" i="1"/>
  <c r="N84" i="10"/>
  <c r="L18" i="10"/>
  <c r="G19" i="10"/>
  <c r="E76" i="10"/>
  <c r="E7" i="10"/>
  <c r="F29" i="1"/>
  <c r="G11" i="10"/>
  <c r="N6" i="10"/>
  <c r="L24" i="10"/>
  <c r="H87" i="10"/>
  <c r="N85" i="10"/>
  <c r="J72" i="10"/>
  <c r="K28" i="10"/>
  <c r="E11" i="10"/>
  <c r="D14" i="10"/>
  <c r="K30" i="10"/>
  <c r="N54" i="10"/>
  <c r="L83" i="10"/>
  <c r="K45" i="10"/>
  <c r="M58" i="10"/>
  <c r="K44" i="10"/>
  <c r="K72" i="10"/>
  <c r="J15" i="10"/>
  <c r="M89" i="10"/>
  <c r="M63" i="10"/>
  <c r="J27" i="10"/>
  <c r="H43" i="10"/>
  <c r="D24" i="10"/>
  <c r="J21" i="10"/>
  <c r="H83" i="10"/>
  <c r="L17" i="10"/>
  <c r="G13" i="10"/>
  <c r="J37" i="10"/>
  <c r="D12" i="10"/>
  <c r="L37" i="10"/>
  <c r="M53" i="10"/>
  <c r="K9" i="10"/>
  <c r="D42" i="10"/>
  <c r="L42" i="10"/>
  <c r="E27" i="10"/>
  <c r="F69" i="10"/>
  <c r="G56" i="10"/>
  <c r="L56" i="10"/>
  <c r="L73" i="10"/>
  <c r="J22" i="10"/>
  <c r="M22" i="10"/>
  <c r="N88" i="10"/>
  <c r="K47" i="10"/>
  <c r="N28" i="10"/>
  <c r="E71" i="10"/>
  <c r="E69" i="10"/>
  <c r="J27" i="1"/>
  <c r="L63" i="10"/>
  <c r="L84" i="10"/>
  <c r="D74" i="10"/>
  <c r="G54" i="10"/>
  <c r="E50" i="10"/>
  <c r="K26" i="10"/>
  <c r="H84" i="10"/>
  <c r="N24" i="10"/>
  <c r="N14" i="10"/>
  <c r="H8" i="10"/>
  <c r="M24" i="10"/>
  <c r="E66" i="10"/>
  <c r="E88" i="10"/>
  <c r="N12" i="10"/>
  <c r="H59" i="10"/>
  <c r="J85" i="10"/>
  <c r="F84" i="10"/>
  <c r="E27" i="1"/>
  <c r="G4" i="10"/>
  <c r="G57" i="10"/>
  <c r="J67" i="10"/>
  <c r="K4" i="10"/>
  <c r="E5" i="10"/>
  <c r="G83" i="10"/>
  <c r="K73" i="10"/>
  <c r="G49" i="10"/>
  <c r="G50" i="10"/>
  <c r="D37" i="10"/>
  <c r="J53" i="10"/>
  <c r="D27" i="1"/>
  <c r="H67" i="10"/>
  <c r="E64" i="10"/>
  <c r="E44" i="10"/>
  <c r="F38" i="10"/>
  <c r="N64" i="10"/>
  <c r="E17" i="10"/>
  <c r="L62" i="10"/>
  <c r="D47" i="10"/>
  <c r="L81" i="10"/>
  <c r="D79" i="10"/>
  <c r="F32" i="10"/>
  <c r="G88" i="10"/>
  <c r="H62" i="10"/>
  <c r="G79" i="10"/>
  <c r="L87" i="10"/>
  <c r="L64" i="10"/>
  <c r="N72" i="10"/>
  <c r="F19" i="10"/>
  <c r="E47" i="10"/>
  <c r="H42" i="10"/>
  <c r="G60" i="10"/>
  <c r="K29" i="10"/>
  <c r="M8" i="10"/>
  <c r="E6" i="10"/>
  <c r="F80" i="10"/>
  <c r="E14" i="10"/>
  <c r="J70" i="10"/>
  <c r="D13" i="10"/>
  <c r="H26" i="10"/>
  <c r="J83" i="10"/>
  <c r="F27" i="1"/>
  <c r="D7" i="10"/>
  <c r="N36" i="10"/>
  <c r="L39" i="10"/>
  <c r="E74" i="10"/>
  <c r="M5" i="10"/>
  <c r="J40" i="10"/>
  <c r="G72" i="10"/>
  <c r="G39" i="10"/>
  <c r="D27" i="10"/>
  <c r="K39" i="10"/>
  <c r="M80" i="10"/>
  <c r="E56" i="10"/>
  <c r="D62" i="10"/>
  <c r="F40" i="10"/>
  <c r="J36" i="10"/>
  <c r="L85" i="10"/>
  <c r="H28" i="10"/>
  <c r="G40" i="10"/>
  <c r="N83" i="10"/>
  <c r="L89" i="10"/>
  <c r="D30" i="10"/>
  <c r="D28" i="10"/>
  <c r="F81" i="10"/>
  <c r="J66" i="10"/>
  <c r="K57" i="10"/>
  <c r="G41" i="10"/>
  <c r="M65" i="10"/>
  <c r="N9" i="10"/>
  <c r="D88" i="10"/>
  <c r="E77" i="10"/>
  <c r="L14" i="10"/>
  <c r="H30" i="10"/>
  <c r="E23" i="10"/>
  <c r="L55" i="10"/>
  <c r="M85" i="10"/>
  <c r="N32" i="10"/>
  <c r="M83" i="10"/>
  <c r="F21" i="10"/>
  <c r="N7" i="10"/>
  <c r="G69" i="10"/>
  <c r="M54" i="10"/>
  <c r="E40" i="10"/>
  <c r="H27" i="10"/>
  <c r="F14" i="10"/>
  <c r="D53" i="10"/>
  <c r="N43" i="10"/>
  <c r="H36" i="10"/>
  <c r="J19" i="10"/>
  <c r="H53" i="10"/>
  <c r="K17" i="10"/>
  <c r="J58" i="10"/>
  <c r="H75" i="10"/>
  <c r="K32" i="10"/>
  <c r="N59" i="10"/>
  <c r="E39" i="10"/>
  <c r="L79" i="10"/>
  <c r="F65" i="10"/>
  <c r="J50" i="10"/>
  <c r="E38" i="10"/>
  <c r="K62" i="10"/>
  <c r="L5" i="10"/>
  <c r="K24" i="10"/>
  <c r="F86" i="10"/>
  <c r="E73" i="10"/>
  <c r="M59" i="10"/>
  <c r="D36" i="10"/>
  <c r="K21" i="10"/>
  <c r="N18" i="10"/>
  <c r="N68" i="10"/>
  <c r="J61" i="10"/>
  <c r="D5" i="10"/>
  <c r="E24" i="10"/>
  <c r="D44" i="10"/>
  <c r="D10" i="10"/>
  <c r="N76" i="10"/>
  <c r="K6" i="10"/>
  <c r="N45" i="10"/>
  <c r="L57" i="10"/>
  <c r="E63" i="10"/>
  <c r="E42" i="10"/>
  <c r="L12" i="10"/>
  <c r="M68" i="10"/>
  <c r="M21" i="10"/>
  <c r="K41" i="10"/>
  <c r="K8" i="10"/>
  <c r="D34" i="10"/>
  <c r="H10" i="10"/>
  <c r="J39" i="10"/>
  <c r="J14" i="10"/>
  <c r="K56" i="10"/>
  <c r="J81" i="10"/>
  <c r="L70" i="10"/>
  <c r="G33" i="10"/>
  <c r="F24" i="10"/>
  <c r="K76" i="10"/>
  <c r="D71" i="10"/>
  <c r="J88" i="10"/>
  <c r="K5" i="10"/>
  <c r="F26" i="10"/>
  <c r="N52" i="10"/>
  <c r="D65" i="10"/>
  <c r="L76" i="10"/>
  <c r="N87" i="10"/>
  <c r="F34" i="10"/>
  <c r="H65" i="10"/>
  <c r="F63" i="10"/>
  <c r="N62" i="10"/>
  <c r="E87" i="10"/>
  <c r="L40" i="10"/>
  <c r="N65" i="10"/>
  <c r="M7" i="10"/>
  <c r="L32" i="10"/>
  <c r="F9" i="10"/>
  <c r="D55" i="10"/>
  <c r="E18" i="10"/>
  <c r="K82" i="10"/>
  <c r="K65" i="10"/>
  <c r="M52" i="10"/>
  <c r="N25" i="10"/>
  <c r="G76" i="10"/>
  <c r="M51" i="10"/>
  <c r="L36" i="10"/>
  <c r="F74" i="10"/>
  <c r="M31" i="10"/>
  <c r="H25" i="10"/>
  <c r="E31" i="10"/>
  <c r="C27" i="1"/>
  <c r="F41" i="10"/>
  <c r="E37" i="10"/>
  <c r="N73" i="10"/>
  <c r="N34" i="10"/>
  <c r="G38" i="10"/>
  <c r="K59" i="10"/>
  <c r="M78" i="10"/>
  <c r="E28" i="10"/>
  <c r="J68" i="10"/>
  <c r="M81" i="10"/>
  <c r="D9" i="10"/>
  <c r="N82" i="10"/>
  <c r="F29" i="10"/>
  <c r="J41" i="10"/>
  <c r="F47" i="10"/>
  <c r="M45" i="10"/>
  <c r="N66" i="10"/>
  <c r="K15" i="10"/>
  <c r="N27" i="10"/>
  <c r="M70" i="10"/>
  <c r="J44" i="10"/>
  <c r="G61" i="10"/>
  <c r="F46" i="10"/>
  <c r="K51" i="10"/>
  <c r="D84" i="10"/>
  <c r="H19" i="10"/>
  <c r="E26" i="10"/>
  <c r="L26" i="10"/>
  <c r="N63" i="10"/>
  <c r="D85" i="10"/>
  <c r="F52" i="10"/>
  <c r="D39" i="10"/>
  <c r="L59" i="10"/>
  <c r="K48" i="10"/>
  <c r="N81" i="10"/>
  <c r="G89" i="10"/>
  <c r="G30" i="10"/>
  <c r="L88" i="10"/>
  <c r="H15" i="10"/>
  <c r="J47" i="10"/>
  <c r="E86" i="10"/>
  <c r="H13" i="10"/>
  <c r="G75" i="10"/>
  <c r="J34" i="10"/>
  <c r="E52" i="10"/>
  <c r="L46" i="10"/>
  <c r="G71" i="10"/>
  <c r="E89" i="10"/>
  <c r="J80" i="10"/>
  <c r="L43" i="10"/>
  <c r="G78" i="10"/>
  <c r="L52" i="10"/>
  <c r="K34" i="10"/>
  <c r="K50" i="10"/>
  <c r="K66" i="10"/>
  <c r="M18" i="10"/>
  <c r="G12" i="10"/>
  <c r="L16" i="10"/>
  <c r="F83" i="10"/>
  <c r="K18" i="10"/>
  <c r="H58" i="10"/>
  <c r="F37" i="10"/>
  <c r="E32" i="10"/>
  <c r="K27" i="1"/>
  <c r="M27" i="1"/>
  <c r="L27" i="1"/>
  <c r="F7" i="10"/>
  <c r="E85" i="10"/>
  <c r="G44" i="10"/>
  <c r="L69" i="10"/>
  <c r="H44" i="10"/>
  <c r="G64" i="10"/>
  <c r="G27" i="1"/>
  <c r="F54" i="10"/>
  <c r="F78" i="10"/>
  <c r="D66" i="10"/>
  <c r="G59" i="10"/>
  <c r="M13" i="10"/>
  <c r="G10" i="10"/>
  <c r="M12" i="10"/>
  <c r="F48" i="10"/>
  <c r="F67" i="10"/>
  <c r="H33" i="10"/>
  <c r="E84" i="10"/>
  <c r="M74" i="10"/>
  <c r="E60" i="10"/>
  <c r="E49" i="10"/>
  <c r="G15" i="10"/>
  <c r="J55" i="10"/>
  <c r="F70" i="10"/>
  <c r="M48" i="10"/>
  <c r="F87" i="10"/>
  <c r="M77" i="10"/>
  <c r="D21" i="10"/>
  <c r="D26" i="10"/>
  <c r="K23" i="10"/>
  <c r="L45" i="10"/>
  <c r="M19" i="10"/>
  <c r="M57" i="10"/>
  <c r="G73" i="10"/>
  <c r="H31" i="10"/>
  <c r="F18" i="10"/>
  <c r="N17" i="10"/>
  <c r="E59" i="10"/>
  <c r="F77" i="10"/>
  <c r="G14" i="10"/>
  <c r="I27" i="1"/>
  <c r="E83" i="10"/>
  <c r="F27" i="10"/>
  <c r="H7" i="10"/>
  <c r="G20" i="10"/>
  <c r="M40" i="10"/>
  <c r="K81" i="10"/>
  <c r="E9" i="10"/>
  <c r="G46" i="10"/>
  <c r="H66" i="10"/>
  <c r="K79" i="10"/>
  <c r="E65" i="10"/>
  <c r="E82" i="10"/>
  <c r="H68" i="10"/>
  <c r="M67" i="10"/>
  <c r="N8" i="10"/>
  <c r="N69" i="10"/>
  <c r="M66" i="10"/>
  <c r="G7" i="10"/>
  <c r="J78" i="10"/>
  <c r="K14" i="10"/>
  <c r="L33" i="10"/>
  <c r="M55" i="10"/>
  <c r="L15" i="10"/>
  <c r="F66" i="10"/>
  <c r="H37" i="10"/>
  <c r="E62" i="10"/>
  <c r="J75" i="10"/>
  <c r="K58" i="10"/>
  <c r="H32" i="10"/>
  <c r="F30" i="10"/>
  <c r="D19" i="10"/>
  <c r="J38" i="10"/>
  <c r="K12" i="10"/>
  <c r="D20" i="10"/>
  <c r="M36" i="10"/>
  <c r="H14" i="10"/>
  <c r="J13" i="10"/>
  <c r="G86" i="10"/>
  <c r="E12" i="10"/>
  <c r="D4" i="10"/>
  <c r="D61" i="10"/>
  <c r="K37" i="10"/>
  <c r="M46" i="10"/>
  <c r="F51" i="10"/>
  <c r="K46" i="10"/>
  <c r="H45" i="10"/>
  <c r="D78" i="10"/>
  <c r="G29" i="10"/>
  <c r="L34" i="10"/>
  <c r="L60" i="10"/>
  <c r="J62" i="10"/>
  <c r="G81" i="10"/>
  <c r="L38" i="10"/>
  <c r="L50" i="10"/>
  <c r="J56" i="10"/>
  <c r="G51" i="10"/>
  <c r="K20" i="10"/>
  <c r="M27" i="10"/>
  <c r="J71" i="10"/>
  <c r="D11" i="10"/>
  <c r="N56" i="10"/>
  <c r="D31" i="10"/>
  <c r="E70" i="10"/>
  <c r="K55" i="10"/>
  <c r="N40" i="10"/>
  <c r="F28" i="10"/>
  <c r="D49" i="10"/>
  <c r="J77" i="10"/>
  <c r="D15" i="10"/>
  <c r="H55" i="10"/>
  <c r="J45" i="10"/>
  <c r="M37" i="10"/>
  <c r="G66" i="10"/>
  <c r="M49" i="10"/>
  <c r="G25" i="10"/>
  <c r="L77" i="10"/>
  <c r="H54" i="10"/>
  <c r="L27" i="10"/>
  <c r="H80" i="10"/>
  <c r="L65" i="10"/>
  <c r="D87" i="10"/>
  <c r="H40" i="10"/>
  <c r="K64" i="10"/>
  <c r="J8" i="10"/>
  <c r="D83" i="10"/>
  <c r="K74" i="10"/>
  <c r="J20" i="10"/>
  <c r="F73" i="10"/>
  <c r="N39" i="10"/>
  <c r="L13" i="10"/>
  <c r="M64" i="10"/>
  <c r="E54" i="10"/>
  <c r="F12" i="10"/>
  <c r="G31" i="10"/>
  <c r="E81" i="10"/>
  <c r="F25" i="10"/>
  <c r="M47" i="10"/>
  <c r="J29" i="10"/>
  <c r="L68" i="10"/>
  <c r="D58" i="10"/>
  <c r="G43" i="10"/>
  <c r="L51" i="10"/>
  <c r="H17" i="10"/>
  <c r="H89" i="10"/>
  <c r="D64" i="10"/>
  <c r="L25" i="10"/>
  <c r="F72" i="10"/>
  <c r="H72" i="10"/>
  <c r="K13" i="10"/>
  <c r="M84" i="10"/>
  <c r="G22" i="10"/>
  <c r="H6" i="10"/>
  <c r="M30" i="10"/>
  <c r="G42" i="9"/>
  <c r="L21" i="9"/>
  <c r="D71" i="9"/>
  <c r="L57" i="9"/>
  <c r="G43" i="9"/>
  <c r="N27" i="9"/>
  <c r="E71" i="9"/>
  <c r="L79" i="9"/>
  <c r="F16" i="9"/>
  <c r="F33" i="9"/>
  <c r="M4" i="9"/>
  <c r="K70" i="9"/>
  <c r="J17" i="9"/>
  <c r="N69" i="9"/>
  <c r="K26" i="9"/>
  <c r="N52" i="9"/>
  <c r="D38" i="9"/>
  <c r="J21" i="9"/>
  <c r="G80" i="9"/>
  <c r="E8" i="9"/>
  <c r="D10" i="9"/>
  <c r="M79" i="9"/>
  <c r="G5" i="9"/>
  <c r="F80" i="9"/>
  <c r="K5" i="9"/>
  <c r="N36" i="9"/>
  <c r="D66" i="9"/>
  <c r="L33" i="9"/>
  <c r="D5" i="9"/>
  <c r="E5" i="9"/>
  <c r="H49" i="9"/>
  <c r="H31" i="9"/>
  <c r="E49" i="9"/>
  <c r="K4" i="9"/>
  <c r="J18" i="9"/>
  <c r="D12" i="9"/>
  <c r="M41" i="9"/>
  <c r="F47" i="9"/>
  <c r="D69" i="9"/>
  <c r="J88" i="9"/>
  <c r="D81" i="9"/>
  <c r="K73" i="9"/>
  <c r="G61" i="9"/>
  <c r="D89" i="9"/>
  <c r="F86" i="9"/>
  <c r="D64" i="9"/>
  <c r="N48" i="9"/>
  <c r="H24" i="9"/>
  <c r="K71" i="9"/>
  <c r="L70" i="9"/>
  <c r="J64" i="9"/>
  <c r="N61" i="9"/>
  <c r="E42" i="9"/>
  <c r="K42" i="9"/>
  <c r="K31" i="9"/>
  <c r="M80" i="9"/>
  <c r="F6" i="9"/>
  <c r="M54" i="9"/>
  <c r="F4" i="9"/>
  <c r="J65" i="9"/>
  <c r="H78" i="9"/>
  <c r="K75" i="9"/>
  <c r="G13" i="9"/>
  <c r="J40" i="9"/>
  <c r="K62" i="9"/>
  <c r="L38" i="9"/>
  <c r="M57" i="9"/>
  <c r="M16" i="9"/>
  <c r="H45" i="9"/>
  <c r="G12" i="9"/>
  <c r="E31" i="9"/>
  <c r="H52" i="9"/>
  <c r="E21" i="9"/>
  <c r="D75" i="9"/>
  <c r="H82" i="9"/>
  <c r="H51" i="9"/>
  <c r="F89" i="9"/>
  <c r="D27" i="9"/>
  <c r="H86" i="9"/>
  <c r="N62" i="9"/>
  <c r="E24" i="9"/>
  <c r="L78" i="9"/>
  <c r="J48" i="9"/>
  <c r="E4" i="9"/>
  <c r="L69" i="9"/>
  <c r="E34" i="9"/>
  <c r="M82" i="9"/>
  <c r="K56" i="9"/>
  <c r="K16" i="9"/>
  <c r="K74" i="9"/>
  <c r="G41" i="9"/>
  <c r="J86" i="9"/>
  <c r="H63" i="9"/>
  <c r="D25" i="9"/>
  <c r="N70" i="9"/>
  <c r="H29" i="9"/>
  <c r="M38" i="9"/>
  <c r="N7" i="9"/>
  <c r="F48" i="9"/>
  <c r="N28" i="9"/>
  <c r="K48" i="9"/>
  <c r="F15" i="9"/>
  <c r="K15" i="9"/>
  <c r="J15" i="9"/>
  <c r="H84" i="9"/>
  <c r="D46" i="9"/>
  <c r="N67" i="9"/>
  <c r="D28" i="9"/>
  <c r="N53" i="9"/>
  <c r="G22" i="9"/>
  <c r="E67" i="9"/>
  <c r="J89" i="9"/>
  <c r="G50" i="9"/>
  <c r="M52" i="9"/>
  <c r="F53" i="9"/>
  <c r="E53" i="9"/>
  <c r="J54" i="9"/>
  <c r="D45" i="9"/>
  <c r="L55" i="9"/>
  <c r="N74" i="9"/>
  <c r="K54" i="9"/>
  <c r="J32" i="9"/>
  <c r="H58" i="9"/>
  <c r="F7" i="9"/>
  <c r="F25" i="9"/>
  <c r="N41" i="9"/>
  <c r="J42" i="9"/>
  <c r="E77" i="9"/>
  <c r="K14" i="9"/>
  <c r="G89" i="9"/>
  <c r="N26" i="9"/>
  <c r="L84" i="9"/>
  <c r="M9" i="9"/>
  <c r="H19" i="9"/>
  <c r="H30" i="9"/>
  <c r="H48" i="9"/>
  <c r="E65" i="9"/>
  <c r="N13" i="9"/>
  <c r="D88" i="9"/>
  <c r="M31" i="9"/>
  <c r="G40" i="9"/>
  <c r="J43" i="9"/>
  <c r="H34" i="9"/>
  <c r="N18" i="9"/>
  <c r="J45" i="9"/>
  <c r="L41" i="9"/>
  <c r="M85" i="9"/>
  <c r="L46" i="9"/>
  <c r="H38" i="9"/>
  <c r="H21" i="9"/>
  <c r="H15" i="9"/>
  <c r="N33" i="9"/>
  <c r="M28" i="9"/>
  <c r="K8" i="9"/>
  <c r="E59" i="9"/>
  <c r="L53" i="9"/>
  <c r="J59" i="9"/>
  <c r="J37" i="9"/>
  <c r="F70" i="9"/>
  <c r="N65" i="9"/>
  <c r="E40" i="9"/>
  <c r="L65" i="9"/>
  <c r="J47" i="9"/>
  <c r="N20" i="9"/>
  <c r="E82" i="9"/>
  <c r="F17" i="9"/>
  <c r="E73" i="9"/>
  <c r="H64" i="9"/>
  <c r="F81" i="9"/>
  <c r="D8" i="9"/>
  <c r="M74" i="9"/>
  <c r="F32" i="9"/>
  <c r="H40" i="9"/>
  <c r="E39" i="9"/>
  <c r="H77" i="9"/>
  <c r="M30" i="9"/>
  <c r="E75" i="9"/>
  <c r="E64" i="9"/>
  <c r="F24" i="9"/>
  <c r="H55" i="9"/>
  <c r="J60" i="9"/>
  <c r="J41" i="9"/>
  <c r="J72" i="9"/>
  <c r="E32" i="9"/>
  <c r="D80" i="9"/>
  <c r="G87" i="9"/>
  <c r="L83" i="9"/>
  <c r="G58" i="9"/>
  <c r="D19" i="9"/>
  <c r="G76" i="9"/>
  <c r="E44" i="9"/>
  <c r="F88" i="9"/>
  <c r="E66" i="9"/>
  <c r="E28" i="9"/>
  <c r="J80" i="9"/>
  <c r="M51" i="9"/>
  <c r="E7" i="9"/>
  <c r="N71" i="9"/>
  <c r="J36" i="9"/>
  <c r="F84" i="9"/>
  <c r="K58" i="9"/>
  <c r="M19" i="9"/>
  <c r="N59" i="9"/>
  <c r="E9" i="9"/>
  <c r="K51" i="9"/>
  <c r="M25" i="9"/>
  <c r="L63" i="9"/>
  <c r="D84" i="9"/>
  <c r="F28" i="9"/>
  <c r="H6" i="9"/>
  <c r="K7" i="9"/>
  <c r="L6" i="9"/>
  <c r="H39" i="9"/>
  <c r="H20" i="9"/>
  <c r="L7" i="9"/>
  <c r="H10" i="9"/>
  <c r="E45" i="9"/>
  <c r="N39" i="9"/>
  <c r="H79" i="9"/>
  <c r="J81" i="9"/>
  <c r="F36" i="9"/>
  <c r="D44" i="9"/>
  <c r="F45" i="9"/>
  <c r="G44" i="9"/>
  <c r="E72" i="9"/>
  <c r="N58" i="9"/>
  <c r="K68" i="9"/>
  <c r="F82" i="9"/>
  <c r="J44" i="9"/>
  <c r="F22" i="9"/>
  <c r="D52" i="9"/>
  <c r="D70" i="9"/>
  <c r="M18" i="9"/>
  <c r="J35" i="9"/>
  <c r="F56" i="9"/>
  <c r="F12" i="9"/>
  <c r="L49" i="9"/>
  <c r="N15" i="9"/>
  <c r="F42" i="9"/>
  <c r="G78" i="9"/>
  <c r="G59" i="9"/>
  <c r="G9" i="9"/>
  <c r="D24" i="9"/>
  <c r="D42" i="9"/>
  <c r="L58" i="9"/>
  <c r="J7" i="9"/>
  <c r="M33" i="9"/>
  <c r="N47" i="9"/>
  <c r="J55" i="9"/>
  <c r="G60" i="9"/>
  <c r="F51" i="9"/>
  <c r="L36" i="9"/>
  <c r="K18" i="9"/>
  <c r="E18" i="9"/>
  <c r="F62" i="9"/>
  <c r="J63" i="9"/>
  <c r="H54" i="9"/>
  <c r="E38" i="9"/>
  <c r="E88" i="9"/>
  <c r="J51" i="9"/>
  <c r="H42" i="9"/>
  <c r="J26" i="9"/>
  <c r="D33" i="9"/>
  <c r="J30" i="9"/>
  <c r="F21" i="9"/>
  <c r="G7" i="9"/>
  <c r="L28" i="9"/>
  <c r="D22" i="9"/>
  <c r="E11" i="9"/>
  <c r="J24" i="9"/>
  <c r="M6" i="9"/>
  <c r="F54" i="9"/>
  <c r="F52" i="9"/>
  <c r="H60" i="9"/>
  <c r="D83" i="9"/>
  <c r="K33" i="9"/>
  <c r="J20" i="9"/>
  <c r="H46" i="9"/>
  <c r="G4" i="9"/>
  <c r="D15" i="9"/>
  <c r="K41" i="9"/>
  <c r="F5" i="9"/>
  <c r="L64" i="9"/>
  <c r="K65" i="9"/>
  <c r="M5" i="9"/>
  <c r="E15" i="9"/>
  <c r="E80" i="9"/>
  <c r="L4" i="9"/>
  <c r="K83" i="9"/>
  <c r="D76" i="9"/>
  <c r="H65" i="9"/>
  <c r="E50" i="9"/>
  <c r="N35" i="9"/>
  <c r="F9" i="9"/>
  <c r="E81" i="9"/>
  <c r="G32" i="9"/>
  <c r="F19" i="9"/>
  <c r="K11" i="9"/>
  <c r="G81" i="9"/>
  <c r="M70" i="9"/>
  <c r="L27" i="9"/>
  <c r="G74" i="9"/>
  <c r="D20" i="9"/>
  <c r="D9" i="9"/>
  <c r="L74" i="9"/>
  <c r="G30" i="9"/>
  <c r="F61" i="9"/>
  <c r="G73" i="9"/>
  <c r="N5" i="9"/>
  <c r="E84" i="9"/>
  <c r="G8" i="9"/>
  <c r="H25" i="9"/>
  <c r="J87" i="9"/>
  <c r="N60" i="9"/>
  <c r="J57" i="9"/>
  <c r="F63" i="9"/>
  <c r="E52" i="9"/>
  <c r="E57" i="9"/>
  <c r="G84" i="9"/>
  <c r="H88" i="9"/>
  <c r="H57" i="9"/>
  <c r="G15" i="9"/>
  <c r="K46" i="9"/>
  <c r="E30" i="9"/>
  <c r="L9" i="9"/>
  <c r="H85" i="9"/>
  <c r="F77" i="9"/>
  <c r="L67" i="9"/>
  <c r="L59" i="9"/>
  <c r="J68" i="9"/>
  <c r="G24" i="9"/>
  <c r="G17" i="9"/>
  <c r="K81" i="9"/>
  <c r="L17" i="9"/>
  <c r="D62" i="9"/>
  <c r="H37" i="9"/>
  <c r="F64" i="9"/>
  <c r="M64" i="9"/>
  <c r="G48" i="9"/>
  <c r="G51" i="9"/>
  <c r="J8" i="9"/>
  <c r="E20" i="9"/>
  <c r="M36" i="9"/>
  <c r="G20" i="9"/>
  <c r="N25" i="9"/>
  <c r="M20" i="9"/>
  <c r="E58" i="9"/>
  <c r="D59" i="9"/>
  <c r="K21" i="9"/>
  <c r="E17" i="9"/>
  <c r="L51" i="9"/>
  <c r="J31" i="9"/>
  <c r="N22" i="9"/>
  <c r="D11" i="9"/>
  <c r="E22" i="9"/>
  <c r="L42" i="9"/>
  <c r="D26" i="9"/>
  <c r="G47" i="9"/>
  <c r="G26" i="9"/>
  <c r="D17" i="9"/>
  <c r="E55" i="9"/>
  <c r="F68" i="9"/>
  <c r="H81" i="9"/>
  <c r="L73" i="9"/>
  <c r="K85" i="9"/>
  <c r="D23" i="9"/>
  <c r="H47" i="9"/>
  <c r="E68" i="9"/>
  <c r="M81" i="9"/>
  <c r="L12" i="9"/>
  <c r="J23" i="9"/>
  <c r="J14" i="9"/>
  <c r="N73" i="9"/>
  <c r="M66" i="9"/>
  <c r="E23" i="9"/>
  <c r="L62" i="9"/>
  <c r="M62" i="9"/>
  <c r="D57" i="9"/>
  <c r="K72" i="9"/>
  <c r="F35" i="9"/>
  <c r="J82" i="9"/>
  <c r="K89" i="9"/>
  <c r="N11" i="9"/>
  <c r="K63" i="9"/>
  <c r="E29" i="9"/>
  <c r="G69" i="9"/>
  <c r="D78" i="9"/>
  <c r="M55" i="9"/>
  <c r="D49" i="9"/>
  <c r="K17" i="9"/>
  <c r="G52" i="9"/>
  <c r="L16" i="9"/>
  <c r="E12" i="9"/>
  <c r="F13" i="9"/>
  <c r="H53" i="9"/>
  <c r="J73" i="9"/>
  <c r="D14" i="9"/>
  <c r="N55" i="9"/>
  <c r="G72" i="9"/>
  <c r="E43" i="9"/>
  <c r="H74" i="9"/>
  <c r="H35" i="9"/>
  <c r="K47" i="9"/>
  <c r="N82" i="9"/>
  <c r="H13" i="9"/>
  <c r="F40" i="9"/>
  <c r="D67" i="9"/>
  <c r="N79" i="9"/>
  <c r="H68" i="9"/>
  <c r="D29" i="9"/>
  <c r="M11" i="9"/>
  <c r="G37" i="9"/>
  <c r="N31" i="9"/>
  <c r="D79" i="9"/>
  <c r="J4" i="9"/>
  <c r="G34" i="9"/>
  <c r="N56" i="9"/>
  <c r="J75" i="9"/>
  <c r="N86" i="9"/>
  <c r="L25" i="9"/>
  <c r="J6" i="9"/>
  <c r="N37" i="9"/>
  <c r="M29" i="9"/>
  <c r="M53" i="9"/>
  <c r="N57" i="9"/>
  <c r="E37" i="9"/>
  <c r="D54" i="9"/>
  <c r="M73" i="9"/>
  <c r="J58" i="9"/>
  <c r="F27" i="9"/>
  <c r="J27" i="9"/>
  <c r="G79" i="9"/>
  <c r="E10" i="9"/>
  <c r="J33" i="9"/>
  <c r="F57" i="9"/>
  <c r="L22" i="9"/>
  <c r="K36" i="9"/>
  <c r="N68" i="9"/>
  <c r="N38" i="9"/>
  <c r="F11" i="9"/>
  <c r="N45" i="9"/>
  <c r="K82" i="9"/>
  <c r="D4" i="9"/>
  <c r="N16" i="9"/>
  <c r="J62" i="9"/>
  <c r="H89" i="9"/>
  <c r="F18" i="9"/>
  <c r="N54" i="9"/>
  <c r="M72" i="9"/>
  <c r="L71" i="9"/>
  <c r="F69" i="9"/>
  <c r="G55" i="9"/>
  <c r="H67" i="9"/>
  <c r="H56" i="9"/>
  <c r="N72" i="9"/>
  <c r="M69" i="9"/>
  <c r="G85" i="9"/>
  <c r="N78" i="9"/>
  <c r="M27" i="9"/>
  <c r="M56" i="9"/>
  <c r="L37" i="9"/>
  <c r="H8" i="9"/>
  <c r="L72" i="9"/>
  <c r="N14" i="9"/>
  <c r="E85" i="9"/>
  <c r="H87" i="9"/>
  <c r="G46" i="9"/>
  <c r="H76" i="9"/>
  <c r="L44" i="9"/>
  <c r="G88" i="9"/>
  <c r="K66" i="9"/>
  <c r="G29" i="9"/>
  <c r="N80" i="9"/>
  <c r="K52" i="9"/>
  <c r="N8" i="9"/>
  <c r="F73" i="9"/>
  <c r="F38" i="9"/>
  <c r="J84" i="9"/>
  <c r="H59" i="9"/>
  <c r="N19" i="9"/>
  <c r="N76" i="9"/>
  <c r="N44" i="9"/>
  <c r="F76" i="9"/>
  <c r="F46" i="9"/>
  <c r="L50" i="9"/>
  <c r="H22" i="9"/>
  <c r="G45" i="9"/>
  <c r="M13" i="9"/>
  <c r="K34" i="9"/>
  <c r="M48" i="9"/>
  <c r="D50" i="9"/>
  <c r="N49" i="9"/>
  <c r="D63" i="9"/>
  <c r="K61" i="9"/>
  <c r="J11" i="9"/>
  <c r="L15" i="9"/>
  <c r="F37" i="9"/>
  <c r="L11" i="9"/>
  <c r="M83" i="9"/>
  <c r="E54" i="9"/>
  <c r="L45" i="9"/>
  <c r="E27" i="9"/>
  <c r="H18" i="9"/>
  <c r="K19" i="9"/>
  <c r="L18" i="9"/>
  <c r="J25" i="9"/>
  <c r="K86" i="9"/>
  <c r="K20" i="9"/>
  <c r="E87" i="9"/>
  <c r="L13" i="9"/>
  <c r="G23" i="9"/>
  <c r="M32" i="9"/>
  <c r="M50" i="9"/>
  <c r="J67" i="9"/>
  <c r="G16" i="9"/>
  <c r="F85" i="9"/>
  <c r="M88" i="9"/>
  <c r="F50" i="9"/>
  <c r="L60" i="9"/>
  <c r="L77" i="9"/>
  <c r="N50" i="9"/>
  <c r="K28" i="9"/>
  <c r="D56" i="9"/>
  <c r="J5" i="9"/>
  <c r="M22" i="9"/>
  <c r="J39" i="9"/>
  <c r="L47" i="9"/>
  <c r="G19" i="9"/>
  <c r="E51" i="9"/>
  <c r="M78" i="9"/>
  <c r="M42" i="9"/>
  <c r="E36" i="9"/>
  <c r="E83" i="9"/>
  <c r="J38" i="9"/>
  <c r="H80" i="9"/>
  <c r="F75" i="9"/>
  <c r="K43" i="9"/>
  <c r="H5" i="9"/>
  <c r="M65" i="9"/>
  <c r="M89" i="9"/>
  <c r="D34" i="9"/>
  <c r="K24" i="9"/>
  <c r="J77" i="9"/>
  <c r="L48" i="9"/>
  <c r="H11" i="9"/>
  <c r="K25" i="9"/>
  <c r="J85" i="9"/>
  <c r="F20" i="9"/>
  <c r="K29" i="9"/>
  <c r="N87" i="9"/>
  <c r="N12" i="9"/>
  <c r="H14" i="9"/>
  <c r="N75" i="9"/>
  <c r="J34" i="9"/>
  <c r="L19" i="9"/>
  <c r="G10" i="9"/>
  <c r="J12" i="9"/>
  <c r="D87" i="9"/>
  <c r="G25" i="9"/>
  <c r="N88" i="9"/>
  <c r="L43" i="9"/>
  <c r="G82" i="9"/>
  <c r="J46" i="9"/>
  <c r="L56" i="9"/>
  <c r="L85" i="9"/>
  <c r="M59" i="9"/>
  <c r="J76" i="9"/>
  <c r="M37" i="9"/>
  <c r="G65" i="9"/>
  <c r="G35" i="9"/>
  <c r="M17" i="9"/>
  <c r="M87" i="9"/>
  <c r="K79" i="9"/>
  <c r="N4" i="9"/>
  <c r="L23" i="9"/>
  <c r="H50" i="9"/>
  <c r="G70" i="9"/>
  <c r="D32" i="9"/>
  <c r="E86" i="9"/>
  <c r="K53" i="9"/>
  <c r="K30" i="9"/>
  <c r="K69" i="9"/>
  <c r="F14" i="9"/>
  <c r="K50" i="9"/>
  <c r="F71" i="9"/>
  <c r="L54" i="9"/>
  <c r="F58" i="9"/>
  <c r="J16" i="9"/>
  <c r="F43" i="9"/>
  <c r="L26" i="9"/>
  <c r="E13" i="9"/>
  <c r="H41" i="9"/>
  <c r="K76" i="9"/>
  <c r="N43" i="9"/>
  <c r="K88" i="9"/>
  <c r="K6" i="9"/>
  <c r="J10" i="9"/>
  <c r="M75" i="9"/>
  <c r="H7" i="9"/>
  <c r="K39" i="9"/>
  <c r="J79" i="9"/>
  <c r="M47" i="9"/>
  <c r="K84" i="9"/>
  <c r="E60" i="9"/>
  <c r="N66" i="9"/>
  <c r="G53" i="9"/>
  <c r="D39" i="9"/>
  <c r="M21" i="9"/>
  <c r="M45" i="9"/>
  <c r="F30" i="9"/>
  <c r="K23" i="9"/>
  <c r="N32" i="9"/>
  <c r="F23" i="9"/>
  <c r="K44" i="9"/>
  <c r="M44" i="9"/>
  <c r="J50" i="9"/>
  <c r="M60" i="9"/>
  <c r="H69" i="9"/>
  <c r="N64" i="9"/>
  <c r="K13" i="9"/>
  <c r="H27" i="9"/>
  <c r="D82" i="9"/>
  <c r="L29" i="9"/>
  <c r="J71" i="9"/>
  <c r="K80" i="9"/>
  <c r="E25" i="9"/>
  <c r="G67" i="9"/>
  <c r="N29" i="9"/>
  <c r="M61" i="9"/>
  <c r="M12" i="9"/>
  <c r="M76" i="9"/>
  <c r="N6" i="9"/>
  <c r="L34" i="9"/>
  <c r="N17" i="9"/>
  <c r="H4" i="9"/>
  <c r="M34" i="9"/>
  <c r="M24" i="9"/>
  <c r="L75" i="9"/>
  <c r="D21" i="9"/>
  <c r="G6" i="9"/>
  <c r="G77" i="9"/>
  <c r="J53" i="9"/>
  <c r="F10" i="9"/>
  <c r="L39" i="9"/>
  <c r="L61" i="9"/>
  <c r="E78" i="9"/>
  <c r="E89" i="9"/>
  <c r="G31" i="9"/>
  <c r="G54" i="9"/>
  <c r="G75" i="9"/>
  <c r="F65" i="9"/>
  <c r="L76" i="9"/>
  <c r="M7" i="9"/>
  <c r="L66" i="9"/>
  <c r="J83" i="9"/>
  <c r="J66" i="9"/>
  <c r="G28" i="9"/>
  <c r="J13" i="9"/>
  <c r="H23" i="9"/>
  <c r="H36" i="9"/>
  <c r="G36" i="9"/>
  <c r="H71" i="9"/>
  <c r="K77" i="9"/>
  <c r="F34" i="9"/>
  <c r="K45" i="9"/>
  <c r="H12" i="9"/>
  <c r="N42" i="9"/>
  <c r="L32" i="9"/>
  <c r="G71" i="9"/>
  <c r="M68" i="9"/>
  <c r="K35" i="9"/>
  <c r="J61" i="9"/>
  <c r="G68" i="9"/>
  <c r="H66" i="9"/>
  <c r="J78" i="9"/>
  <c r="G38" i="9"/>
  <c r="F67" i="9"/>
  <c r="L81" i="9"/>
  <c r="F59" i="9"/>
  <c r="L86" i="9"/>
  <c r="M46" i="9"/>
  <c r="M84" i="9"/>
  <c r="G39" i="9"/>
  <c r="H32" i="9"/>
  <c r="K22" i="9"/>
  <c r="F31" i="9"/>
  <c r="D72" i="9"/>
  <c r="L20" i="9"/>
  <c r="N46" i="9"/>
  <c r="N34" i="9"/>
  <c r="M14" i="9"/>
  <c r="H43" i="9"/>
  <c r="L82" i="9"/>
  <c r="D51" i="9"/>
  <c r="K64" i="9"/>
  <c r="G49" i="9"/>
  <c r="J70" i="9"/>
  <c r="G83" i="9"/>
  <c r="H17" i="9"/>
  <c r="D43" i="9"/>
  <c r="M63" i="9"/>
  <c r="F79" i="9"/>
  <c r="M49" i="9"/>
  <c r="H83" i="9"/>
  <c r="M8" i="9"/>
  <c r="G86" i="9"/>
  <c r="K57" i="9"/>
  <c r="M58" i="9"/>
  <c r="F44" i="9"/>
  <c r="J28" i="9"/>
  <c r="K10" i="9"/>
  <c r="J19" i="9"/>
  <c r="E35" i="9"/>
  <c r="H9" i="9"/>
  <c r="K27" i="9"/>
  <c r="D7" i="9"/>
  <c r="N84" i="9"/>
  <c r="N23" i="9"/>
  <c r="F39" i="9"/>
  <c r="D6" i="9"/>
  <c r="N77" i="9"/>
  <c r="F72" i="9"/>
  <c r="E47" i="9"/>
  <c r="D61" i="9"/>
  <c r="H62" i="9"/>
  <c r="F29" i="9"/>
  <c r="H33" i="9"/>
  <c r="D77" i="9"/>
  <c r="M26" i="9"/>
  <c r="E70" i="9"/>
  <c r="K12" i="9"/>
  <c r="D30" i="9"/>
  <c r="N83" i="9"/>
  <c r="D18" i="9"/>
  <c r="G62" i="9"/>
  <c r="D41" i="9"/>
  <c r="F66" i="9"/>
  <c r="H72" i="9"/>
  <c r="N51" i="9"/>
  <c r="J49" i="9"/>
  <c r="D68" i="9"/>
  <c r="G27" i="9"/>
  <c r="D35" i="9"/>
  <c r="K38" i="9"/>
  <c r="D60" i="9"/>
  <c r="D74" i="9"/>
  <c r="G56" i="9"/>
  <c r="H75" i="9"/>
  <c r="E56" i="9"/>
  <c r="L89" i="9"/>
  <c r="F60" i="9"/>
  <c r="M77" i="9"/>
  <c r="F26" i="9"/>
  <c r="E74" i="9"/>
  <c r="M39" i="9"/>
  <c r="D86" i="9"/>
  <c r="E62" i="9"/>
  <c r="M23" i="9"/>
  <c r="F78" i="9"/>
  <c r="E48" i="9"/>
  <c r="N89" i="9"/>
  <c r="J69" i="9"/>
  <c r="G33" i="9"/>
  <c r="N81" i="9"/>
  <c r="D55" i="9"/>
  <c r="E14" i="9"/>
  <c r="J74" i="9"/>
  <c r="L40" i="9"/>
  <c r="D53" i="9"/>
  <c r="D65" i="9"/>
  <c r="G64" i="9"/>
  <c r="K37" i="9"/>
  <c r="K60" i="9"/>
  <c r="F83" i="9"/>
  <c r="K87" i="9"/>
  <c r="M40" i="9"/>
  <c r="F41" i="9"/>
  <c r="E41" i="9"/>
  <c r="E76" i="9"/>
  <c r="D36" i="9"/>
  <c r="L52" i="9"/>
  <c r="H70" i="9"/>
  <c r="H28" i="9"/>
  <c r="L35" i="9"/>
  <c r="L5" i="9"/>
  <c r="M71" i="9"/>
  <c r="L31" i="9"/>
  <c r="G14" i="9"/>
  <c r="K9" i="9"/>
  <c r="M10" i="9"/>
  <c r="L10" i="9"/>
  <c r="H73" i="9"/>
  <c r="F8" i="9"/>
  <c r="D37" i="9"/>
  <c r="L80" i="9"/>
  <c r="E63" i="9"/>
  <c r="D13" i="9"/>
  <c r="H26" i="9"/>
  <c r="H44" i="9"/>
  <c r="E61" i="9"/>
  <c r="N9" i="9"/>
  <c r="J9" i="9"/>
  <c r="J29" i="9"/>
  <c r="N63" i="9"/>
  <c r="D73" i="9"/>
  <c r="D85" i="9"/>
  <c r="K40" i="9"/>
  <c r="G18" i="9"/>
  <c r="K49" i="9"/>
  <c r="K67" i="9"/>
  <c r="H16" i="9"/>
  <c r="E33" i="9"/>
  <c r="H61" i="9"/>
  <c r="J56" i="9"/>
  <c r="G21" i="9"/>
  <c r="E46" i="9"/>
  <c r="D58" i="9"/>
  <c r="L24" i="9"/>
  <c r="G11" i="9"/>
  <c r="N10" i="9"/>
  <c r="M43" i="9"/>
  <c r="N40" i="9"/>
  <c r="K59" i="9"/>
  <c r="E26" i="9"/>
  <c r="E16" i="9"/>
  <c r="G66" i="9"/>
  <c r="F49" i="9"/>
  <c r="M15" i="9"/>
  <c r="L88" i="9"/>
  <c r="J22" i="9"/>
  <c r="F74" i="9"/>
  <c r="D48" i="9"/>
  <c r="M86" i="9"/>
  <c r="F87" i="9"/>
  <c r="F55" i="9"/>
  <c r="N85" i="9"/>
  <c r="G63" i="9"/>
  <c r="D40" i="9"/>
  <c r="L8" i="9"/>
  <c r="M35" i="9"/>
  <c r="E6" i="9"/>
  <c r="E19" i="9"/>
  <c r="G57" i="9"/>
  <c r="L14" i="9"/>
  <c r="L68" i="9"/>
  <c r="L30" i="9"/>
  <c r="K32" i="9"/>
  <c r="N30" i="9"/>
  <c r="D47" i="9"/>
  <c r="K78" i="9"/>
  <c r="N21" i="9"/>
  <c r="M67" i="9"/>
  <c r="D31" i="9"/>
  <c r="E69" i="9"/>
  <c r="N24" i="9"/>
  <c r="E79" i="9"/>
  <c r="S64" i="26" l="1"/>
  <c r="Q68" i="26"/>
  <c r="S76" i="26"/>
  <c r="T64" i="26"/>
  <c r="S46" i="26"/>
  <c r="Q11" i="26"/>
  <c r="T42" i="26"/>
  <c r="R36" i="26"/>
  <c r="Q7" i="26"/>
  <c r="T5" i="26"/>
  <c r="S49" i="26"/>
  <c r="T77" i="26"/>
  <c r="Q73" i="26"/>
  <c r="T75" i="26"/>
  <c r="R43" i="26"/>
  <c r="S57" i="26"/>
  <c r="R87" i="26"/>
  <c r="T72" i="26"/>
  <c r="O4" i="26"/>
  <c r="T32" i="26"/>
  <c r="O13" i="26"/>
  <c r="O79" i="26"/>
  <c r="Q52" i="26"/>
  <c r="S5" i="26"/>
  <c r="R33" i="26"/>
  <c r="R82" i="26"/>
  <c r="S58" i="26"/>
  <c r="T78" i="26"/>
  <c r="R64" i="26"/>
  <c r="T24" i="26"/>
  <c r="T61" i="26"/>
  <c r="T45" i="26"/>
  <c r="R72" i="26"/>
  <c r="S39" i="26"/>
  <c r="S28" i="26"/>
  <c r="Q39" i="26"/>
  <c r="R17" i="26"/>
  <c r="T21" i="26"/>
  <c r="T19" i="26"/>
  <c r="S22" i="26"/>
  <c r="Q47" i="26"/>
  <c r="R10" i="26"/>
  <c r="T31" i="26"/>
  <c r="O69" i="26"/>
  <c r="R46" i="26"/>
  <c r="R47" i="26"/>
  <c r="O49" i="26"/>
  <c r="Q70" i="26"/>
  <c r="Q10" i="26"/>
  <c r="S86" i="26"/>
  <c r="T13" i="26"/>
  <c r="O78" i="26"/>
  <c r="T87" i="26"/>
  <c r="O24" i="26"/>
  <c r="O7" i="26"/>
  <c r="R40" i="26"/>
  <c r="T27" i="26"/>
  <c r="O77" i="26"/>
  <c r="Q67" i="26"/>
  <c r="R51" i="26"/>
  <c r="T59" i="26"/>
  <c r="Q82" i="26"/>
  <c r="T74" i="26"/>
  <c r="Q71" i="26"/>
  <c r="Q27" i="26"/>
  <c r="S9" i="26"/>
  <c r="Q28" i="26"/>
  <c r="R32" i="26"/>
  <c r="R7" i="26"/>
  <c r="T83" i="26"/>
  <c r="R70" i="26"/>
  <c r="T34" i="26"/>
  <c r="T40" i="26"/>
  <c r="R77" i="26"/>
  <c r="Q13" i="26"/>
  <c r="T81" i="26"/>
  <c r="O35" i="26"/>
  <c r="T51" i="26"/>
  <c r="S11" i="26"/>
  <c r="W90" i="26"/>
  <c r="W92" i="26" s="1"/>
  <c r="T33" i="26"/>
  <c r="R52" i="26"/>
  <c r="R21" i="26"/>
  <c r="T54" i="26"/>
  <c r="S59" i="26"/>
  <c r="R28" i="26"/>
  <c r="Q66" i="26"/>
  <c r="O65" i="26"/>
  <c r="Q30" i="26"/>
  <c r="O9" i="26"/>
  <c r="Q54" i="26"/>
  <c r="S29" i="26"/>
  <c r="T12" i="26"/>
  <c r="O47" i="26"/>
  <c r="Q59" i="26"/>
  <c r="R48" i="26"/>
  <c r="O48" i="26"/>
  <c r="T82" i="26"/>
  <c r="T4" i="26"/>
  <c r="Q20" i="26"/>
  <c r="T37" i="26"/>
  <c r="Q33" i="26"/>
  <c r="Q48" i="26"/>
  <c r="R38" i="26"/>
  <c r="R65" i="26"/>
  <c r="T49" i="26"/>
  <c r="S73" i="26"/>
  <c r="S80" i="26"/>
  <c r="R71" i="26"/>
  <c r="Q50" i="26"/>
  <c r="I47" i="26"/>
  <c r="P47" i="26"/>
  <c r="P60" i="26"/>
  <c r="I60" i="26"/>
  <c r="U60" i="26" s="1"/>
  <c r="S60" i="26"/>
  <c r="T20" i="26"/>
  <c r="O88" i="26"/>
  <c r="T58" i="26"/>
  <c r="S41" i="26"/>
  <c r="Q61" i="26"/>
  <c r="O6" i="26"/>
  <c r="O56" i="26"/>
  <c r="P61" i="26"/>
  <c r="I61" i="26"/>
  <c r="I29" i="26"/>
  <c r="P29" i="26"/>
  <c r="P19" i="26"/>
  <c r="I19" i="26"/>
  <c r="P80" i="26"/>
  <c r="I80" i="26"/>
  <c r="T85" i="26"/>
  <c r="T80" i="26"/>
  <c r="O42" i="26"/>
  <c r="I39" i="26"/>
  <c r="P39" i="26"/>
  <c r="R80" i="26"/>
  <c r="P32" i="26"/>
  <c r="I32" i="26"/>
  <c r="P56" i="26"/>
  <c r="I56" i="26"/>
  <c r="I7" i="26"/>
  <c r="P7" i="26"/>
  <c r="Q22" i="26"/>
  <c r="Q25" i="26"/>
  <c r="Q60" i="26"/>
  <c r="P6" i="26"/>
  <c r="I6" i="26"/>
  <c r="O75" i="26"/>
  <c r="T71" i="26"/>
  <c r="O53" i="26"/>
  <c r="P45" i="26"/>
  <c r="I45" i="26"/>
  <c r="Q34" i="26"/>
  <c r="P59" i="26"/>
  <c r="I59" i="26"/>
  <c r="O28" i="26"/>
  <c r="I49" i="26"/>
  <c r="P49" i="26"/>
  <c r="O57" i="26"/>
  <c r="T67" i="26"/>
  <c r="P22" i="26"/>
  <c r="I22" i="26"/>
  <c r="O63" i="26"/>
  <c r="O81" i="26"/>
  <c r="Q63" i="26"/>
  <c r="O25" i="26"/>
  <c r="P8" i="26"/>
  <c r="I8" i="26"/>
  <c r="U8" i="26" s="1"/>
  <c r="O43" i="26"/>
  <c r="P27" i="26"/>
  <c r="I27" i="26"/>
  <c r="U27" i="26" s="1"/>
  <c r="P43" i="26"/>
  <c r="I43" i="26"/>
  <c r="T57" i="26"/>
  <c r="S84" i="26"/>
  <c r="P5" i="26"/>
  <c r="I5" i="26"/>
  <c r="U5" i="26" s="1"/>
  <c r="O17" i="26"/>
  <c r="Q81" i="26"/>
  <c r="R55" i="26"/>
  <c r="I53" i="26"/>
  <c r="P53" i="26"/>
  <c r="R78" i="26"/>
  <c r="S23" i="26"/>
  <c r="T76" i="26"/>
  <c r="S37" i="26"/>
  <c r="R67" i="26"/>
  <c r="P78" i="26"/>
  <c r="I78" i="26"/>
  <c r="U78" i="26" s="1"/>
  <c r="O14" i="26"/>
  <c r="S77" i="26"/>
  <c r="I15" i="26"/>
  <c r="P15" i="26"/>
  <c r="P70" i="26"/>
  <c r="I70" i="26"/>
  <c r="S44" i="26"/>
  <c r="Q9" i="26"/>
  <c r="R84" i="26"/>
  <c r="Q32" i="26"/>
  <c r="R4" i="26"/>
  <c r="S53" i="26"/>
  <c r="S15" i="26"/>
  <c r="P73" i="26"/>
  <c r="I73" i="26"/>
  <c r="O34" i="26"/>
  <c r="P34" i="26"/>
  <c r="I34" i="26"/>
  <c r="S19" i="26"/>
  <c r="R85" i="26"/>
  <c r="R73" i="26"/>
  <c r="O62" i="26"/>
  <c r="T62" i="26"/>
  <c r="O19" i="26"/>
  <c r="S34" i="26"/>
  <c r="Q69" i="26"/>
  <c r="S68" i="26"/>
  <c r="T55" i="26"/>
  <c r="Q75" i="26"/>
  <c r="R81" i="26"/>
  <c r="O59" i="26"/>
  <c r="O45" i="26"/>
  <c r="S40" i="26"/>
  <c r="Q65" i="26"/>
  <c r="T84" i="26"/>
  <c r="Q24" i="26"/>
  <c r="R89" i="26"/>
  <c r="O71" i="26"/>
  <c r="O64" i="26"/>
  <c r="P85" i="26"/>
  <c r="I85" i="26"/>
  <c r="P36" i="26"/>
  <c r="I36" i="26"/>
  <c r="O85" i="26"/>
  <c r="Q83" i="26"/>
  <c r="S88" i="26"/>
  <c r="P67" i="26"/>
  <c r="I67" i="26"/>
  <c r="O82" i="26"/>
  <c r="P66" i="26"/>
  <c r="I66" i="26"/>
  <c r="S30" i="26"/>
  <c r="R58" i="26"/>
  <c r="P38" i="26"/>
  <c r="I38" i="26"/>
  <c r="S74" i="26"/>
  <c r="R14" i="26"/>
  <c r="P76" i="26"/>
  <c r="I76" i="26"/>
  <c r="S35" i="26"/>
  <c r="I16" i="26"/>
  <c r="P16" i="26"/>
  <c r="T26" i="26"/>
  <c r="R41" i="26"/>
  <c r="Q14" i="26"/>
  <c r="T52" i="26"/>
  <c r="T14" i="26"/>
  <c r="Q36" i="26"/>
  <c r="O84" i="26"/>
  <c r="S27" i="26"/>
  <c r="R27" i="26"/>
  <c r="S83" i="26"/>
  <c r="P44" i="26"/>
  <c r="I44" i="26"/>
  <c r="I26" i="26"/>
  <c r="P26" i="26"/>
  <c r="P9" i="26"/>
  <c r="I9" i="26"/>
  <c r="I79" i="26"/>
  <c r="P79" i="26"/>
  <c r="O26" i="26"/>
  <c r="Q87" i="26"/>
  <c r="I77" i="26"/>
  <c r="P77" i="26"/>
  <c r="T15" i="26"/>
  <c r="P88" i="26"/>
  <c r="I88" i="26"/>
  <c r="R53" i="26"/>
  <c r="O67" i="26"/>
  <c r="P54" i="26"/>
  <c r="I54" i="26"/>
  <c r="I48" i="26"/>
  <c r="U48" i="26" s="1"/>
  <c r="P48" i="26"/>
  <c r="T70" i="26"/>
  <c r="Q45" i="26"/>
  <c r="O23" i="26"/>
  <c r="T86" i="26"/>
  <c r="S43" i="26"/>
  <c r="P4" i="26"/>
  <c r="I4" i="26"/>
  <c r="U4" i="26" s="1"/>
  <c r="I57" i="26"/>
  <c r="P57" i="26"/>
  <c r="I63" i="26"/>
  <c r="U63" i="26" s="1"/>
  <c r="P63" i="26"/>
  <c r="I74" i="26"/>
  <c r="P74" i="26"/>
  <c r="O37" i="26"/>
  <c r="S89" i="26"/>
  <c r="P25" i="26"/>
  <c r="I25" i="26"/>
  <c r="O40" i="26"/>
  <c r="P62" i="26"/>
  <c r="I62" i="26"/>
  <c r="U62" i="26" s="1"/>
  <c r="T28" i="26"/>
  <c r="I41" i="26"/>
  <c r="P41" i="26"/>
  <c r="Q8" i="26"/>
  <c r="R49" i="26"/>
  <c r="I58" i="26"/>
  <c r="P58" i="26"/>
  <c r="O30" i="26"/>
  <c r="P42" i="26"/>
  <c r="I42" i="26"/>
  <c r="Q31" i="26"/>
  <c r="R23" i="26"/>
  <c r="P75" i="26"/>
  <c r="I75" i="26"/>
  <c r="U75" i="26" s="1"/>
  <c r="O31" i="26"/>
  <c r="I13" i="26"/>
  <c r="U13" i="26" s="1"/>
  <c r="P13" i="26"/>
  <c r="O5" i="26"/>
  <c r="Q23" i="26"/>
  <c r="R68" i="26"/>
  <c r="P12" i="26"/>
  <c r="I12" i="26"/>
  <c r="T7" i="26"/>
  <c r="O10" i="26"/>
  <c r="P10" i="26"/>
  <c r="I10" i="26"/>
  <c r="R9" i="26"/>
  <c r="R74" i="26"/>
  <c r="T16" i="26"/>
  <c r="O46" i="26"/>
  <c r="S55" i="26"/>
  <c r="P30" i="26"/>
  <c r="I30" i="26"/>
  <c r="R44" i="26"/>
  <c r="Q12" i="26"/>
  <c r="T47" i="26"/>
  <c r="O52" i="26"/>
  <c r="S4" i="26"/>
  <c r="P33" i="26"/>
  <c r="I33" i="26"/>
  <c r="Q88" i="26"/>
  <c r="R42" i="26"/>
  <c r="R56" i="26"/>
  <c r="P52" i="26"/>
  <c r="I52" i="26"/>
  <c r="R45" i="26"/>
  <c r="T79" i="26"/>
  <c r="O36" i="26"/>
  <c r="Q44" i="26"/>
  <c r="R6" i="26"/>
  <c r="P89" i="26"/>
  <c r="I89" i="26"/>
  <c r="R8" i="26"/>
  <c r="Q74" i="26"/>
  <c r="T18" i="26"/>
  <c r="R66" i="26"/>
  <c r="O33" i="26"/>
  <c r="Q43" i="26"/>
  <c r="T36" i="26"/>
  <c r="Q89" i="26"/>
  <c r="S6" i="26"/>
  <c r="T38" i="26"/>
  <c r="R25" i="26"/>
  <c r="O54" i="26"/>
  <c r="S50" i="26"/>
  <c r="T63" i="26"/>
  <c r="S47" i="26"/>
  <c r="P11" i="26"/>
  <c r="I11" i="26"/>
  <c r="S67" i="26"/>
  <c r="P64" i="26"/>
  <c r="I64" i="26"/>
  <c r="U64" i="26" s="1"/>
  <c r="I81" i="26"/>
  <c r="P81" i="26"/>
  <c r="P37" i="26"/>
  <c r="I37" i="26"/>
  <c r="O74" i="26"/>
  <c r="O11" i="26"/>
  <c r="T56" i="26"/>
  <c r="R29" i="26"/>
  <c r="R57" i="26"/>
  <c r="Q35" i="26"/>
  <c r="Q79" i="26"/>
  <c r="R31" i="26"/>
  <c r="R59" i="26"/>
  <c r="O61" i="26"/>
  <c r="I21" i="26"/>
  <c r="P21" i="26"/>
  <c r="T88" i="26"/>
  <c r="Q49" i="26"/>
  <c r="R63" i="26"/>
  <c r="Q5" i="26"/>
  <c r="S8" i="26"/>
  <c r="T41" i="26"/>
  <c r="O16" i="26"/>
  <c r="O21" i="26"/>
  <c r="P20" i="26"/>
  <c r="I20" i="26"/>
  <c r="S81" i="26"/>
  <c r="S70" i="26"/>
  <c r="Q80" i="26"/>
  <c r="O60" i="26"/>
  <c r="Q19" i="26"/>
  <c r="I40" i="26"/>
  <c r="P40" i="26"/>
  <c r="O22" i="26"/>
  <c r="S66" i="26"/>
  <c r="Q46" i="26"/>
  <c r="P86" i="26"/>
  <c r="I86" i="26"/>
  <c r="R50" i="26"/>
  <c r="S45" i="26"/>
  <c r="R69" i="26"/>
  <c r="R11" i="26"/>
  <c r="R39" i="26"/>
  <c r="T9" i="26"/>
  <c r="Q29" i="26"/>
  <c r="S36" i="26"/>
  <c r="O83" i="26"/>
  <c r="P35" i="26"/>
  <c r="I35" i="26"/>
  <c r="P28" i="26"/>
  <c r="I28" i="26"/>
  <c r="P17" i="26"/>
  <c r="I17" i="26"/>
  <c r="I31" i="26"/>
  <c r="P31" i="26"/>
  <c r="I55" i="26"/>
  <c r="P55" i="26"/>
  <c r="P87" i="26"/>
  <c r="I87" i="26"/>
  <c r="O39" i="26"/>
  <c r="O41" i="26"/>
  <c r="R76" i="26"/>
  <c r="P68" i="26"/>
  <c r="I68" i="26"/>
  <c r="P51" i="26"/>
  <c r="I51" i="26"/>
  <c r="Q26" i="26"/>
  <c r="O76" i="26"/>
  <c r="O20" i="26"/>
  <c r="Q72" i="26"/>
  <c r="T39" i="26"/>
  <c r="S25" i="26"/>
  <c r="I18" i="26"/>
  <c r="P18" i="26"/>
  <c r="T30" i="26"/>
  <c r="O68" i="26"/>
  <c r="S85" i="26"/>
  <c r="O18" i="26"/>
  <c r="O38" i="26"/>
  <c r="O55" i="26"/>
  <c r="O44" i="26"/>
  <c r="R24" i="26"/>
  <c r="O58" i="26"/>
  <c r="O32" i="26"/>
  <c r="O8" i="26"/>
  <c r="P69" i="26"/>
  <c r="I69" i="26"/>
  <c r="U69" i="26" s="1"/>
  <c r="P65" i="26"/>
  <c r="I65" i="26"/>
  <c r="O73" i="26"/>
  <c r="O66" i="26"/>
  <c r="Q15" i="26"/>
  <c r="Q76" i="26"/>
  <c r="Q56" i="26"/>
  <c r="P50" i="26"/>
  <c r="I50" i="26"/>
  <c r="U50" i="26" s="1"/>
  <c r="R13" i="26"/>
  <c r="R54" i="26"/>
  <c r="O51" i="26"/>
  <c r="R12" i="26"/>
  <c r="P84" i="26"/>
  <c r="I84" i="26"/>
  <c r="S18" i="26"/>
  <c r="S10" i="26"/>
  <c r="R18" i="26"/>
  <c r="S54" i="26"/>
  <c r="P46" i="26"/>
  <c r="I46" i="26"/>
  <c r="U46" i="26" s="1"/>
  <c r="P83" i="26"/>
  <c r="I83" i="26"/>
  <c r="R62" i="26"/>
  <c r="P24" i="26"/>
  <c r="I24" i="26"/>
  <c r="O80" i="26"/>
  <c r="O72" i="26"/>
  <c r="S13" i="26"/>
  <c r="Q17" i="26"/>
  <c r="S20" i="26"/>
  <c r="I82" i="26"/>
  <c r="P82" i="26"/>
  <c r="Q41" i="26"/>
  <c r="S82" i="26"/>
  <c r="T22" i="26"/>
  <c r="Q37" i="26"/>
  <c r="T43" i="26"/>
  <c r="S52" i="26"/>
  <c r="I23" i="26"/>
  <c r="U23" i="26" s="1"/>
  <c r="P23" i="26"/>
  <c r="O89" i="26"/>
  <c r="O15" i="26"/>
  <c r="O86" i="26"/>
  <c r="Q4" i="26"/>
  <c r="Q42" i="26"/>
  <c r="S24" i="26"/>
  <c r="R86" i="26"/>
  <c r="S61" i="26"/>
  <c r="O29" i="26"/>
  <c r="S33" i="26"/>
  <c r="O12" i="26"/>
  <c r="R35" i="26"/>
  <c r="O87" i="26"/>
  <c r="T25" i="26"/>
  <c r="S32" i="26"/>
  <c r="T65" i="26"/>
  <c r="I71" i="26"/>
  <c r="U71" i="26" s="1"/>
  <c r="P71" i="26"/>
  <c r="Q6" i="26"/>
  <c r="S63" i="26"/>
  <c r="Q16" i="26"/>
  <c r="S21" i="26"/>
  <c r="R26" i="26"/>
  <c r="Q64" i="26"/>
  <c r="Q51" i="26"/>
  <c r="Q85" i="26"/>
  <c r="T89" i="26"/>
  <c r="R79" i="26"/>
  <c r="O70" i="26"/>
  <c r="I72" i="26"/>
  <c r="P72" i="26"/>
  <c r="T35" i="26"/>
  <c r="P14" i="26"/>
  <c r="I14" i="26"/>
  <c r="S75" i="26"/>
  <c r="C21" i="1"/>
  <c r="C37" i="1" s="1"/>
  <c r="E21" i="1"/>
  <c r="E37" i="1" s="1"/>
  <c r="C20" i="1"/>
  <c r="L21" i="1"/>
  <c r="L37" i="1" s="1"/>
  <c r="M21" i="1"/>
  <c r="M37" i="1" s="1"/>
  <c r="J20" i="1"/>
  <c r="J36" i="1" s="1"/>
  <c r="D21" i="1"/>
  <c r="D37" i="1" s="1"/>
  <c r="K21" i="1"/>
  <c r="K37" i="1" s="1"/>
  <c r="F21" i="1"/>
  <c r="F37" i="1" s="1"/>
  <c r="J21" i="1"/>
  <c r="J37" i="1" s="1"/>
  <c r="G21" i="1"/>
  <c r="G37" i="1" s="1"/>
  <c r="I21" i="1"/>
  <c r="I37" i="1" s="1"/>
  <c r="O29" i="1"/>
  <c r="P29" i="1" s="1"/>
  <c r="C30" i="1" s="1"/>
  <c r="I20" i="1"/>
  <c r="D20" i="1"/>
  <c r="E20" i="1"/>
  <c r="F20" i="1"/>
  <c r="M20" i="1"/>
  <c r="L20" i="1"/>
  <c r="K20" i="1"/>
  <c r="G20" i="1"/>
  <c r="O27" i="1"/>
  <c r="P27" i="1" s="1"/>
  <c r="G28" i="1" s="1"/>
  <c r="U14" i="26" l="1"/>
  <c r="U10" i="26"/>
  <c r="U42" i="26"/>
  <c r="U77" i="26"/>
  <c r="U26" i="26"/>
  <c r="U45" i="26"/>
  <c r="U24" i="26"/>
  <c r="U35" i="26"/>
  <c r="U81" i="26"/>
  <c r="U34" i="26"/>
  <c r="U47" i="26"/>
  <c r="U39" i="26"/>
  <c r="U51" i="26"/>
  <c r="U66" i="26"/>
  <c r="U44" i="26"/>
  <c r="U21" i="26"/>
  <c r="U53" i="26"/>
  <c r="U49" i="26"/>
  <c r="U7" i="26"/>
  <c r="U72" i="26"/>
  <c r="U83" i="26"/>
  <c r="U84" i="26"/>
  <c r="U31" i="26"/>
  <c r="U12" i="26"/>
  <c r="U58" i="26"/>
  <c r="U79" i="26"/>
  <c r="U73" i="26"/>
  <c r="U17" i="26"/>
  <c r="U11" i="26"/>
  <c r="U25" i="26"/>
  <c r="U9" i="26"/>
  <c r="U70" i="26"/>
  <c r="U6" i="26"/>
  <c r="U65" i="26"/>
  <c r="U82" i="26"/>
  <c r="U89" i="26"/>
  <c r="U57" i="26"/>
  <c r="U32" i="26"/>
  <c r="U76" i="26"/>
  <c r="U40" i="26"/>
  <c r="U18" i="26"/>
  <c r="U55" i="26"/>
  <c r="U28" i="26"/>
  <c r="U20" i="26"/>
  <c r="U80" i="26"/>
  <c r="U87" i="26"/>
  <c r="U67" i="26"/>
  <c r="U33" i="26"/>
  <c r="U38" i="26"/>
  <c r="U19" i="26"/>
  <c r="U68" i="26"/>
  <c r="U30" i="26"/>
  <c r="U74" i="26"/>
  <c r="U41" i="26"/>
  <c r="U43" i="26"/>
  <c r="U22" i="26"/>
  <c r="U59" i="26"/>
  <c r="U56" i="26"/>
  <c r="U29" i="26"/>
  <c r="U16" i="26"/>
  <c r="U86" i="26"/>
  <c r="U37" i="26"/>
  <c r="U52" i="26"/>
  <c r="U36" i="26"/>
  <c r="U88" i="26"/>
  <c r="U54" i="26"/>
  <c r="U85" i="26"/>
  <c r="U15" i="26"/>
  <c r="U61" i="26"/>
  <c r="J28" i="1"/>
  <c r="E28" i="1"/>
  <c r="L30" i="1"/>
  <c r="L44" i="1" s="1"/>
  <c r="G30" i="1"/>
  <c r="G44" i="1" s="1"/>
  <c r="F30" i="1"/>
  <c r="F44" i="1" s="1"/>
  <c r="D28" i="1"/>
  <c r="D43" i="1" s="1"/>
  <c r="J22" i="1"/>
  <c r="J13" i="15" s="1"/>
  <c r="J14" i="15" s="1"/>
  <c r="J30" i="1"/>
  <c r="J44" i="1" s="1"/>
  <c r="C44" i="1"/>
  <c r="E43" i="1"/>
  <c r="O21" i="1"/>
  <c r="M28" i="1"/>
  <c r="I22" i="1"/>
  <c r="I13" i="15" s="1"/>
  <c r="I14" i="15" s="1"/>
  <c r="I36" i="1"/>
  <c r="I38" i="1" s="1"/>
  <c r="I27" i="15" s="1"/>
  <c r="I28" i="15" s="1"/>
  <c r="C15" i="25" s="1"/>
  <c r="I30" i="1"/>
  <c r="I44" i="1" s="1"/>
  <c r="J38" i="1"/>
  <c r="J27" i="15" s="1"/>
  <c r="J28" i="15" s="1"/>
  <c r="D15" i="25" s="1"/>
  <c r="J43" i="1"/>
  <c r="K28" i="1"/>
  <c r="L22" i="1"/>
  <c r="L13" i="15" s="1"/>
  <c r="L14" i="15" s="1"/>
  <c r="L36" i="1"/>
  <c r="L38" i="1" s="1"/>
  <c r="L27" i="15" s="1"/>
  <c r="L28" i="15" s="1"/>
  <c r="F15" i="25" s="1"/>
  <c r="G22" i="1"/>
  <c r="G13" i="15" s="1"/>
  <c r="G14" i="15" s="1"/>
  <c r="G36" i="1"/>
  <c r="G38" i="1" s="1"/>
  <c r="G27" i="15" s="1"/>
  <c r="G28" i="15" s="1"/>
  <c r="G14" i="25" s="1"/>
  <c r="G43" i="1"/>
  <c r="K22" i="1"/>
  <c r="K13" i="15" s="1"/>
  <c r="K14" i="15" s="1"/>
  <c r="K36" i="1"/>
  <c r="K38" i="1" s="1"/>
  <c r="K27" i="15" s="1"/>
  <c r="K28" i="15" s="1"/>
  <c r="E15" i="25" s="1"/>
  <c r="D30" i="1"/>
  <c r="D44" i="1" s="1"/>
  <c r="E30" i="1"/>
  <c r="E44" i="1" s="1"/>
  <c r="I28" i="1"/>
  <c r="M22" i="1"/>
  <c r="M13" i="15" s="1"/>
  <c r="M14" i="15" s="1"/>
  <c r="M36" i="1"/>
  <c r="M38" i="1" s="1"/>
  <c r="M27" i="15" s="1"/>
  <c r="M28" i="15" s="1"/>
  <c r="G15" i="25" s="1"/>
  <c r="M30" i="1"/>
  <c r="M44" i="1" s="1"/>
  <c r="C22" i="1"/>
  <c r="C13" i="15" s="1"/>
  <c r="C36" i="1"/>
  <c r="C38" i="1" s="1"/>
  <c r="C27" i="15" s="1"/>
  <c r="C28" i="15" s="1"/>
  <c r="C14" i="25" s="1"/>
  <c r="E22" i="1"/>
  <c r="E13" i="15" s="1"/>
  <c r="E14" i="15" s="1"/>
  <c r="E36" i="1"/>
  <c r="E38" i="1" s="1"/>
  <c r="E27" i="15" s="1"/>
  <c r="E28" i="15" s="1"/>
  <c r="E14" i="25" s="1"/>
  <c r="E16" i="25" s="1"/>
  <c r="D22" i="1"/>
  <c r="D13" i="15" s="1"/>
  <c r="D14" i="15" s="1"/>
  <c r="D36" i="1"/>
  <c r="D38" i="1" s="1"/>
  <c r="D27" i="15" s="1"/>
  <c r="D28" i="15" s="1"/>
  <c r="D14" i="25" s="1"/>
  <c r="L28" i="1"/>
  <c r="F22" i="1"/>
  <c r="F13" i="15" s="1"/>
  <c r="F14" i="15" s="1"/>
  <c r="F36" i="1"/>
  <c r="F38" i="1" s="1"/>
  <c r="F27" i="15" s="1"/>
  <c r="F28" i="15" s="1"/>
  <c r="F14" i="25" s="1"/>
  <c r="K30" i="1"/>
  <c r="K44" i="1" s="1"/>
  <c r="O20" i="1"/>
  <c r="F28" i="1"/>
  <c r="C28" i="1"/>
  <c r="C16" i="25" l="1"/>
  <c r="F16" i="25"/>
  <c r="G16" i="25"/>
  <c r="D16" i="25"/>
  <c r="H15" i="25"/>
  <c r="C14" i="15"/>
  <c r="H14" i="25" s="1"/>
  <c r="O13" i="15"/>
  <c r="O14" i="15" s="1"/>
  <c r="H16" i="25" s="1"/>
  <c r="G31" i="1"/>
  <c r="G20" i="15" s="1"/>
  <c r="G21" i="15" s="1"/>
  <c r="G45" i="1"/>
  <c r="G34" i="15" s="1"/>
  <c r="G35" i="15" s="1"/>
  <c r="G31" i="25" s="1"/>
  <c r="O22" i="1"/>
  <c r="J45" i="1"/>
  <c r="J34" i="15" s="1"/>
  <c r="J35" i="15" s="1"/>
  <c r="D32" i="25" s="1"/>
  <c r="J31" i="1"/>
  <c r="J20" i="15" s="1"/>
  <c r="J21" i="15" s="1"/>
  <c r="K43" i="1"/>
  <c r="K45" i="1" s="1"/>
  <c r="K34" i="15" s="1"/>
  <c r="K35" i="15" s="1"/>
  <c r="E32" i="25" s="1"/>
  <c r="K31" i="1"/>
  <c r="K20" i="15" s="1"/>
  <c r="K21" i="15" s="1"/>
  <c r="M43" i="1"/>
  <c r="M45" i="1" s="1"/>
  <c r="M34" i="15" s="1"/>
  <c r="M35" i="15" s="1"/>
  <c r="G32" i="25" s="1"/>
  <c r="M31" i="1"/>
  <c r="M20" i="15" s="1"/>
  <c r="M21" i="15" s="1"/>
  <c r="L43" i="1"/>
  <c r="L45" i="1" s="1"/>
  <c r="L34" i="15" s="1"/>
  <c r="L35" i="15" s="1"/>
  <c r="F32" i="25" s="1"/>
  <c r="L31" i="1"/>
  <c r="L20" i="15" s="1"/>
  <c r="L21" i="15" s="1"/>
  <c r="D31" i="1"/>
  <c r="D20" i="15" s="1"/>
  <c r="D21" i="15" s="1"/>
  <c r="E45" i="1"/>
  <c r="E34" i="15" s="1"/>
  <c r="E35" i="15" s="1"/>
  <c r="E31" i="25" s="1"/>
  <c r="D45" i="1"/>
  <c r="D34" i="15" s="1"/>
  <c r="D35" i="15" s="1"/>
  <c r="D31" i="25" s="1"/>
  <c r="E31" i="1"/>
  <c r="E20" i="15" s="1"/>
  <c r="E21" i="15" s="1"/>
  <c r="O28" i="1"/>
  <c r="C43" i="1"/>
  <c r="C45" i="1" s="1"/>
  <c r="C34" i="15" s="1"/>
  <c r="C35" i="15" s="1"/>
  <c r="C31" i="25" s="1"/>
  <c r="C31" i="1"/>
  <c r="C20" i="15" s="1"/>
  <c r="I31" i="1"/>
  <c r="I20" i="15" s="1"/>
  <c r="I21" i="15" s="1"/>
  <c r="I43" i="1"/>
  <c r="I45" i="1" s="1"/>
  <c r="I34" i="15" s="1"/>
  <c r="I35" i="15" s="1"/>
  <c r="C32" i="25" s="1"/>
  <c r="O30" i="1"/>
  <c r="F43" i="1"/>
  <c r="F45" i="1" s="1"/>
  <c r="F34" i="15" s="1"/>
  <c r="F35" i="15" s="1"/>
  <c r="F31" i="25" s="1"/>
  <c r="F31" i="1"/>
  <c r="F20" i="15" s="1"/>
  <c r="F21" i="15" s="1"/>
  <c r="F33" i="25" l="1"/>
  <c r="D33" i="25"/>
  <c r="E33" i="25"/>
  <c r="H32" i="25"/>
  <c r="C21" i="15"/>
  <c r="H31" i="25" s="1"/>
  <c r="O20" i="15"/>
  <c r="O21" i="15" s="1"/>
  <c r="H33" i="25" s="1"/>
  <c r="G33" i="25"/>
  <c r="C33" i="25"/>
  <c r="O31" i="1"/>
</calcChain>
</file>

<file path=xl/sharedStrings.xml><?xml version="1.0" encoding="utf-8"?>
<sst xmlns="http://schemas.openxmlformats.org/spreadsheetml/2006/main" count="583" uniqueCount="100">
  <si>
    <t>Total population</t>
  </si>
  <si>
    <t>2011/12</t>
  </si>
  <si>
    <t>Total inpatient episodes</t>
  </si>
  <si>
    <t>Total outpatient appointments</t>
  </si>
  <si>
    <t>Inpatient Admissions</t>
  </si>
  <si>
    <t>Outpatient Appointments</t>
  </si>
  <si>
    <t>Total secondary health care spend (£)</t>
  </si>
  <si>
    <t>Total cost of inpatient admissions (£)</t>
  </si>
  <si>
    <t>Average annual inpatient admission cost per person in population (£)</t>
  </si>
  <si>
    <t>Average annual outpatient appointment cost per person in population (£)</t>
  </si>
  <si>
    <t>Average inpatient episodes per person in the population</t>
  </si>
  <si>
    <t>Total cost of outpatient appointments (£)</t>
  </si>
  <si>
    <t>Average outpatient appointments per person in the population</t>
  </si>
  <si>
    <t>Age</t>
  </si>
  <si>
    <t>Female</t>
  </si>
  <si>
    <t>Male</t>
  </si>
  <si>
    <t>Q1</t>
  </si>
  <si>
    <t>Q2</t>
  </si>
  <si>
    <t>Q3</t>
  </si>
  <si>
    <t>Q4</t>
  </si>
  <si>
    <t>Q5</t>
  </si>
  <si>
    <t>85+</t>
  </si>
  <si>
    <t>2014/15</t>
  </si>
  <si>
    <t>Inpatient</t>
  </si>
  <si>
    <t>Outpatient</t>
  </si>
  <si>
    <t>Total secondary care health spend</t>
  </si>
  <si>
    <t>Total</t>
  </si>
  <si>
    <t>Average cost per outpatient appointment</t>
  </si>
  <si>
    <t>Normailsation factor</t>
  </si>
  <si>
    <t>Projected outpatient</t>
  </si>
  <si>
    <t>Normalised inpatient</t>
  </si>
  <si>
    <t>Projected inpatient</t>
  </si>
  <si>
    <t>Normalised outpatient</t>
  </si>
  <si>
    <t>Using 2011/12 distribution weights</t>
  </si>
  <si>
    <t>Average total secondary care health spend</t>
  </si>
  <si>
    <t>Total secondary care costs by deprivation quintile 2011/12</t>
  </si>
  <si>
    <t>Total secondary care costs by deprivation quintile 2014/15</t>
  </si>
  <si>
    <t>Average annual secondary care costs by deprivation quintile 2011/12</t>
  </si>
  <si>
    <t>Average annual secondary care costs by deprivation quintile 2014/15</t>
  </si>
  <si>
    <t>Population parameters</t>
  </si>
  <si>
    <t>Distribution weights calculated from HES microdata</t>
  </si>
  <si>
    <t>Total primary health care spend (£)</t>
  </si>
  <si>
    <t>Secondary health care input parameters</t>
  </si>
  <si>
    <t>Input parameters</t>
  </si>
  <si>
    <t>Primary health care input parameters</t>
  </si>
  <si>
    <t>Other primary care costs</t>
  </si>
  <si>
    <t>GP and pharmaceutical services</t>
  </si>
  <si>
    <t>Total GP costs (£)</t>
  </si>
  <si>
    <t>Prescribing costs (£)</t>
  </si>
  <si>
    <t>Pharmaceutical services (£)</t>
  </si>
  <si>
    <t>Dental services (£)</t>
  </si>
  <si>
    <t>General opthalmic services (£)</t>
  </si>
  <si>
    <t>These are adjusted for age and sex</t>
  </si>
  <si>
    <t>specific deprivation weights based on</t>
  </si>
  <si>
    <t xml:space="preserve">HES outpatient appointments from </t>
  </si>
  <si>
    <t>Total number GP visits</t>
  </si>
  <si>
    <t>Total GP and pharmaceutical (£)</t>
  </si>
  <si>
    <t>assumed to be constant over time.</t>
  </si>
  <si>
    <t>Data taken from QResearch and is</t>
  </si>
  <si>
    <t>2011 and applied to GP and pharma costs.</t>
  </si>
  <si>
    <t>Number of annual GP visits by age and sex</t>
  </si>
  <si>
    <t xml:space="preserve">Age sex specific social gradient for GP and pharma costs calculated from HES outpatient 2011 and applied to age-sex weights from Qresearch. Other primary care assumed to be equally distributed across population. </t>
  </si>
  <si>
    <t>GP and pharmaceutical (£)</t>
  </si>
  <si>
    <t>Other primary care (£)</t>
  </si>
  <si>
    <t>Total other primary care (£)</t>
  </si>
  <si>
    <t>Other primary care per person (£)</t>
  </si>
  <si>
    <t>Total primary care costs by deprivation quintile 2014/15</t>
  </si>
  <si>
    <t>Total primary care costs by deprivation quintile 2011/12</t>
  </si>
  <si>
    <t>Average primary care costs by deprivation quintile 2014/15</t>
  </si>
  <si>
    <t>Average primary care costs by deprivation quintile 2011/12</t>
  </si>
  <si>
    <t>Average total primary health care spend (£)</t>
  </si>
  <si>
    <t>Total health care costs by deprivation quintile 2011/12</t>
  </si>
  <si>
    <t>Primary care (£)</t>
  </si>
  <si>
    <t>Secondary care (£)</t>
  </si>
  <si>
    <t>Total health care (£)</t>
  </si>
  <si>
    <t>Total health care costs by deprivation quintile 2014/15</t>
  </si>
  <si>
    <t>Average health care costs by deprivation quintile 2011/12</t>
  </si>
  <si>
    <t>Average total health care (£)</t>
  </si>
  <si>
    <t>Average primary care (£)</t>
  </si>
  <si>
    <t>Average secondary care (£)</t>
  </si>
  <si>
    <t>Average health care costs by deprivation quintile 2014/15</t>
  </si>
  <si>
    <t>NHS spend per household (£)</t>
  </si>
  <si>
    <t>Household size</t>
  </si>
  <si>
    <t>NHS spend per person (£)</t>
  </si>
  <si>
    <t>Source: Tables 14A and 15A The effects of taxes and benefits on household income, 2011/12 - Reference Tables</t>
  </si>
  <si>
    <t>http://webarchive.nationalarchives.gov.uk/20160105160709/http://www.ons.gov.uk/ons/rel/household-income/the-effects-of-taxes-and-benefits-on-household-income/2011-2012/data--the-effects-of-taxes-and-benefits-on-household-income--2011-2012.xls</t>
  </si>
  <si>
    <t>ONS average NHS health care spend by household income quintile 2011/12 UK</t>
  </si>
  <si>
    <t>York average NHS health care spend by neighbourhood deprivation quintile 2011/12 England</t>
  </si>
  <si>
    <t>Female (£)</t>
  </si>
  <si>
    <t>Male (£)</t>
  </si>
  <si>
    <t>ONS average NHS health care spend by household income quintile 2014/15 UK</t>
  </si>
  <si>
    <t>Source: Tables 2 and 3 The effects of taxes and benefits on household income, 2014/15 - Reference Tables</t>
  </si>
  <si>
    <t>https://www.ons.gov.uk/file?uri=/peoplepopulationandcommunity/personalandhouseholdfinances/incomeandwealth/datasets/theeffectsoftaxesandbenefitsonhouseholdincomefinancialyearending2014/financialyearending2015/2014to2015.xls</t>
  </si>
  <si>
    <t>York average NHS health care spend by neighbourhood deprivation quintile 2014/15 England</t>
  </si>
  <si>
    <t>Overall Female</t>
  </si>
  <si>
    <t>Overall Male</t>
  </si>
  <si>
    <t>Overall</t>
  </si>
  <si>
    <t>Cost of inequality 2011</t>
  </si>
  <si>
    <t>Total NHS spend if everybody had Q5 costs</t>
  </si>
  <si>
    <t>Cost of inequality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</si>
</sst>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165" fontId="0" fillId="0" borderId="0" xfId="1" applyNumberFormat="1" applyFont="1"/>
    <xf numFmtId="1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165" fontId="0" fillId="0" borderId="0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43" fontId="0" fillId="0" borderId="0" xfId="1" applyNumberFormat="1" applyFont="1" applyBorder="1"/>
    <xf numFmtId="43" fontId="0" fillId="0" borderId="8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2" fillId="0" borderId="4" xfId="0" applyFont="1" applyBorder="1" applyAlignment="1">
      <alignment wrapText="1"/>
    </xf>
    <xf numFmtId="0" fontId="0" fillId="0" borderId="5" xfId="0" applyBorder="1"/>
    <xf numFmtId="0" fontId="2" fillId="0" borderId="0" xfId="0" applyFont="1" applyBorder="1"/>
    <xf numFmtId="0" fontId="4" fillId="2" borderId="7" xfId="0" applyFont="1" applyFill="1" applyBorder="1"/>
    <xf numFmtId="164" fontId="0" fillId="0" borderId="8" xfId="0" applyNumberFormat="1" applyBorder="1"/>
    <xf numFmtId="165" fontId="3" fillId="0" borderId="10" xfId="0" applyNumberFormat="1" applyFont="1" applyBorder="1"/>
    <xf numFmtId="0" fontId="0" fillId="0" borderId="11" xfId="0" applyBorder="1"/>
    <xf numFmtId="0" fontId="2" fillId="0" borderId="8" xfId="0" applyFont="1" applyBorder="1" applyAlignment="1">
      <alignment horizontal="center"/>
    </xf>
    <xf numFmtId="165" fontId="0" fillId="0" borderId="0" xfId="0" applyNumberFormat="1" applyBorder="1"/>
    <xf numFmtId="165" fontId="0" fillId="0" borderId="8" xfId="0" applyNumberFormat="1" applyBorder="1"/>
    <xf numFmtId="165" fontId="3" fillId="0" borderId="11" xfId="0" applyNumberFormat="1" applyFont="1" applyBorder="1"/>
    <xf numFmtId="0" fontId="0" fillId="3" borderId="7" xfId="0" applyFill="1" applyBorder="1"/>
    <xf numFmtId="0" fontId="2" fillId="3" borderId="7" xfId="0" applyFont="1" applyFill="1" applyBorder="1"/>
    <xf numFmtId="0" fontId="0" fillId="3" borderId="7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9" xfId="0" applyFont="1" applyFill="1" applyBorder="1"/>
    <xf numFmtId="0" fontId="4" fillId="2" borderId="7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3" xfId="0" applyFont="1" applyFill="1" applyBorder="1" applyAlignment="1">
      <alignment wrapText="1"/>
    </xf>
    <xf numFmtId="0" fontId="0" fillId="3" borderId="9" xfId="0" applyFill="1" applyBorder="1"/>
    <xf numFmtId="0" fontId="2" fillId="3" borderId="7" xfId="0" applyFont="1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" fontId="0" fillId="3" borderId="0" xfId="0" applyNumberFormat="1" applyFill="1"/>
    <xf numFmtId="1" fontId="0" fillId="3" borderId="1" xfId="0" applyNumberFormat="1" applyFill="1" applyBorder="1"/>
    <xf numFmtId="0" fontId="2" fillId="4" borderId="12" xfId="0" applyFont="1" applyFill="1" applyBorder="1" applyAlignment="1">
      <alignment wrapText="1"/>
    </xf>
    <xf numFmtId="0" fontId="0" fillId="0" borderId="10" xfId="0" applyBorder="1"/>
    <xf numFmtId="0" fontId="0" fillId="3" borderId="9" xfId="0" applyFill="1" applyBorder="1" applyAlignment="1">
      <alignment horizontal="left"/>
    </xf>
    <xf numFmtId="166" fontId="0" fillId="0" borderId="0" xfId="0" applyNumberFormat="1"/>
    <xf numFmtId="166" fontId="0" fillId="0" borderId="2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0" xfId="0" applyNumberFormat="1" applyFill="1"/>
    <xf numFmtId="1" fontId="0" fillId="0" borderId="1" xfId="0" applyNumberFormat="1" applyFill="1" applyBorder="1"/>
    <xf numFmtId="0" fontId="0" fillId="0" borderId="0" xfId="0" applyFill="1"/>
    <xf numFmtId="166" fontId="0" fillId="0" borderId="2" xfId="0" applyNumberFormat="1" applyFill="1" applyBorder="1"/>
    <xf numFmtId="1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7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1" fontId="0" fillId="0" borderId="10" xfId="0" applyNumberFormat="1" applyBorder="1"/>
    <xf numFmtId="1" fontId="0" fillId="0" borderId="11" xfId="0" applyNumberFormat="1" applyBorder="1"/>
    <xf numFmtId="165" fontId="3" fillId="0" borderId="10" xfId="1" applyNumberFormat="1" applyFont="1" applyBorder="1"/>
    <xf numFmtId="165" fontId="3" fillId="0" borderId="11" xfId="1" applyNumberFormat="1" applyFont="1" applyBorder="1"/>
    <xf numFmtId="0" fontId="4" fillId="0" borderId="7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0" fillId="0" borderId="0" xfId="0" applyFill="1" applyBorder="1"/>
    <xf numFmtId="0" fontId="5" fillId="0" borderId="0" xfId="2"/>
    <xf numFmtId="0" fontId="2" fillId="3" borderId="6" xfId="0" applyFont="1" applyFill="1" applyBorder="1" applyAlignment="1">
      <alignment horizontal="center"/>
    </xf>
    <xf numFmtId="165" fontId="0" fillId="3" borderId="8" xfId="1" applyNumberFormat="1" applyFont="1" applyFill="1" applyBorder="1"/>
    <xf numFmtId="165" fontId="3" fillId="3" borderId="11" xfId="0" applyNumberFormat="1" applyFont="1" applyFill="1" applyBorder="1"/>
    <xf numFmtId="0" fontId="2" fillId="3" borderId="12" xfId="0" applyFont="1" applyFill="1" applyBorder="1" applyAlignment="1">
      <alignment horizontal="center"/>
    </xf>
    <xf numFmtId="165" fontId="0" fillId="3" borderId="13" xfId="1" applyNumberFormat="1" applyFont="1" applyFill="1" applyBorder="1"/>
    <xf numFmtId="43" fontId="0" fillId="3" borderId="13" xfId="1" applyNumberFormat="1" applyFont="1" applyFill="1" applyBorder="1"/>
    <xf numFmtId="165" fontId="3" fillId="3" borderId="14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3" borderId="2" xfId="0" applyNumberFormat="1" applyFill="1" applyBorder="1"/>
    <xf numFmtId="1" fontId="0" fillId="3" borderId="0" xfId="0" applyNumberFormat="1" applyFill="1" applyBorder="1"/>
    <xf numFmtId="165" fontId="0" fillId="0" borderId="0" xfId="0" applyNumberFormat="1"/>
    <xf numFmtId="165" fontId="3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NHS spend by quintile 2011/12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ONS estimate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'!$C$6:$G$6</c:f>
              <c:numCache>
                <c:formatCode>_-* #,##0_-;\-* #,##0_-;_-* "-"??_-;_-@_-</c:formatCode>
                <c:ptCount val="5"/>
                <c:pt idx="0">
                  <c:v>1835.5855855855855</c:v>
                </c:pt>
                <c:pt idx="1">
                  <c:v>1925.5605381165919</c:v>
                </c:pt>
                <c:pt idx="2">
                  <c:v>1770.6611570247935</c:v>
                </c:pt>
                <c:pt idx="3">
                  <c:v>1556.7901234567901</c:v>
                </c:pt>
                <c:pt idx="4">
                  <c:v>1464.5299145299145</c:v>
                </c:pt>
              </c:numCache>
            </c:numRef>
          </c:val>
        </c:ser>
        <c:ser>
          <c:idx val="1"/>
          <c:order val="1"/>
          <c:tx>
            <c:v>York estimate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'!$C$16:$G$16</c:f>
              <c:numCache>
                <c:formatCode>_-* #,##0_-;\-* #,##0_-;_-* "-"??_-;_-@_-</c:formatCode>
                <c:ptCount val="5"/>
                <c:pt idx="0">
                  <c:v>1916.7090208911568</c:v>
                </c:pt>
                <c:pt idx="1">
                  <c:v>1778.2617940617838</c:v>
                </c:pt>
                <c:pt idx="2">
                  <c:v>1708.8695718385263</c:v>
                </c:pt>
                <c:pt idx="3">
                  <c:v>1636.7770383481868</c:v>
                </c:pt>
                <c:pt idx="4">
                  <c:v>1526.1052581842685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83832"/>
        <c:axId val="240084224"/>
      </c:barChart>
      <c:catAx>
        <c:axId val="2400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4224"/>
        <c:crosses val="autoZero"/>
        <c:auto val="1"/>
        <c:lblAlgn val="ctr"/>
        <c:lblOffset val="100"/>
        <c:noMultiLvlLbl val="0"/>
      </c:catAx>
      <c:valAx>
        <c:axId val="240084224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NHS</a:t>
                </a:r>
                <a:r>
                  <a:rPr lang="en-GB" baseline="0"/>
                  <a:t> spend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3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NHS spend by quintile 2014/15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ONS estimate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'!$C$23:$G$23</c:f>
              <c:numCache>
                <c:formatCode>_-* #,##0_-;\-* #,##0_-;_-* "-"??_-;_-@_-</c:formatCode>
                <c:ptCount val="5"/>
                <c:pt idx="0">
                  <c:v>1875.6521739130437</c:v>
                </c:pt>
                <c:pt idx="1">
                  <c:v>2014.7826086956522</c:v>
                </c:pt>
                <c:pt idx="2">
                  <c:v>1787.6</c:v>
                </c:pt>
                <c:pt idx="3">
                  <c:v>1693.2</c:v>
                </c:pt>
                <c:pt idx="4">
                  <c:v>1628.6956521739132</c:v>
                </c:pt>
              </c:numCache>
            </c:numRef>
          </c:val>
        </c:ser>
        <c:ser>
          <c:idx val="1"/>
          <c:order val="1"/>
          <c:tx>
            <c:v>York estimate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'!$C$33:$G$33</c:f>
              <c:numCache>
                <c:formatCode>_-* #,##0_-;\-* #,##0_-;_-* "-"??_-;_-@_-</c:formatCode>
                <c:ptCount val="5"/>
                <c:pt idx="0">
                  <c:v>2044.4705857709755</c:v>
                </c:pt>
                <c:pt idx="1">
                  <c:v>1908.7772593543439</c:v>
                </c:pt>
                <c:pt idx="2">
                  <c:v>1817.4163177427029</c:v>
                </c:pt>
                <c:pt idx="3">
                  <c:v>1725.9501458408004</c:v>
                </c:pt>
                <c:pt idx="4">
                  <c:v>1516.1436865970975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51912"/>
        <c:axId val="241152304"/>
      </c:barChart>
      <c:catAx>
        <c:axId val="24115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52304"/>
        <c:crosses val="autoZero"/>
        <c:auto val="1"/>
        <c:lblAlgn val="ctr"/>
        <c:lblOffset val="100"/>
        <c:noMultiLvlLbl val="0"/>
      </c:catAx>
      <c:valAx>
        <c:axId val="241152304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NHS</a:t>
                </a:r>
                <a:r>
                  <a:rPr lang="en-GB" baseline="0"/>
                  <a:t> spend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51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0</xdr:rowOff>
    </xdr:from>
    <xdr:to>
      <xdr:col>3</xdr:col>
      <xdr:colOff>447675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48</xdr:row>
      <xdr:rowOff>152400</xdr:rowOff>
    </xdr:from>
    <xdr:to>
      <xdr:col>3</xdr:col>
      <xdr:colOff>476250</xdr:colOff>
      <xdr:row>63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file?uri=/peoplepopulationandcommunity/personalandhouseholdfinances/incomeandwealth/datasets/theeffectsoftaxesandbenefitsonhouseholdincomefinancialyearending2014/financialyearending2015/2014to2015.xls" TargetMode="External"/><Relationship Id="rId1" Type="http://schemas.openxmlformats.org/officeDocument/2006/relationships/hyperlink" Target="http://webarchive.nationalarchives.gov.uk/20160105160709/http:/www.ons.gov.uk/ons/rel/household-income/the-effects-of-taxes-and-benefits-on-household-income/2011-2012/data--the-effects-of-taxes-and-benefits-on-household-income--2011-2012.xls" TargetMode="External"/><Relationship Id="rId4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E3" sqref="E3"/>
    </sheetView>
  </sheetViews>
  <sheetFormatPr defaultRowHeight="15" x14ac:dyDescent="0.25"/>
  <sheetData>
    <row r="3" spans="2:2" x14ac:dyDescent="0.25">
      <c r="B3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2">
        <f>'2011 inpatient costs'!D4/ave_inpatient_cost_2011</f>
        <v>1.0693063963503375</v>
      </c>
      <c r="E4" s="12">
        <f>'2011 inpatient costs'!E4/ave_inpatient_cost_2011</f>
        <v>1.0012156804347936</v>
      </c>
      <c r="F4" s="12">
        <f>'2011 inpatient costs'!F4/ave_inpatient_cost_2011</f>
        <v>0.90555712435670321</v>
      </c>
      <c r="G4" s="12">
        <f>'2011 inpatient costs'!G4/ave_inpatient_cost_2011</f>
        <v>0.86046353487546523</v>
      </c>
      <c r="H4" s="12">
        <f>'2011 inpatient costs'!H4/ave_inpatient_cost_2011</f>
        <v>0.78376232207187524</v>
      </c>
      <c r="I4" s="12"/>
      <c r="J4" s="12">
        <f>'2011 inpatient costs'!J4/ave_inpatient_cost_2011</f>
        <v>1.3389072865528209</v>
      </c>
      <c r="K4" s="12">
        <f>'2011 inpatient costs'!K4/ave_inpatient_cost_2011</f>
        <v>1.2497273002868214</v>
      </c>
      <c r="L4" s="12">
        <f>'2011 inpatient costs'!L4/ave_inpatient_cost_2011</f>
        <v>1.1823304741659391</v>
      </c>
      <c r="M4" s="12">
        <f>'2011 inpatient costs'!M4/ave_inpatient_cost_2011</f>
        <v>1.0176017061206606</v>
      </c>
      <c r="N4" s="12">
        <f>'2011 inpatient costs'!N4/ave_inpatient_cost_2011</f>
        <v>0.95255722749834004</v>
      </c>
    </row>
    <row r="5" spans="2:14" x14ac:dyDescent="0.25">
      <c r="B5">
        <v>1</v>
      </c>
      <c r="D5" s="13">
        <f>'2011 inpatient costs'!D5/ave_inpatient_cost_2011</f>
        <v>0.65826203857978738</v>
      </c>
      <c r="E5" s="13">
        <f>'2011 inpatient costs'!E5/ave_inpatient_cost_2011</f>
        <v>0.55938955769853405</v>
      </c>
      <c r="F5" s="13">
        <f>'2011 inpatient costs'!F5/ave_inpatient_cost_2011</f>
        <v>0.49892363714965354</v>
      </c>
      <c r="G5" s="13">
        <f>'2011 inpatient costs'!G5/ave_inpatient_cost_2011</f>
        <v>0.51712472159346135</v>
      </c>
      <c r="H5" s="13">
        <f>'2011 inpatient costs'!H5/ave_inpatient_cost_2011</f>
        <v>0.45161500938299781</v>
      </c>
      <c r="I5" s="13"/>
      <c r="J5" s="13">
        <f>'2011 inpatient costs'!J5/ave_inpatient_cost_2011</f>
        <v>0.87054827057332451</v>
      </c>
      <c r="K5" s="13">
        <f>'2011 inpatient costs'!K5/ave_inpatient_cost_2011</f>
        <v>0.71752649824203751</v>
      </c>
      <c r="L5" s="13">
        <f>'2011 inpatient costs'!L5/ave_inpatient_cost_2011</f>
        <v>0.67323536922164662</v>
      </c>
      <c r="M5" s="13">
        <f>'2011 inpatient costs'!M5/ave_inpatient_cost_2011</f>
        <v>0.60071045996815142</v>
      </c>
      <c r="N5" s="13">
        <f>'2011 inpatient costs'!N5/ave_inpatient_cost_2011</f>
        <v>0.58938698408788759</v>
      </c>
    </row>
    <row r="6" spans="2:14" x14ac:dyDescent="0.25">
      <c r="B6">
        <v>2</v>
      </c>
      <c r="D6" s="13">
        <f>'2011 inpatient costs'!D6/ave_inpatient_cost_2011</f>
        <v>0.43788975842046246</v>
      </c>
      <c r="E6" s="13">
        <f>'2011 inpatient costs'!E6/ave_inpatient_cost_2011</f>
        <v>0.37305365212418151</v>
      </c>
      <c r="F6" s="13">
        <f>'2011 inpatient costs'!F6/ave_inpatient_cost_2011</f>
        <v>0.3608700527781718</v>
      </c>
      <c r="G6" s="13">
        <f>'2011 inpatient costs'!G6/ave_inpatient_cost_2011</f>
        <v>0.32758260673900419</v>
      </c>
      <c r="H6" s="13">
        <f>'2011 inpatient costs'!H6/ave_inpatient_cost_2011</f>
        <v>0.28792989475242453</v>
      </c>
      <c r="I6" s="13"/>
      <c r="J6" s="13">
        <f>'2011 inpatient costs'!J6/ave_inpatient_cost_2011</f>
        <v>0.5687669019035394</v>
      </c>
      <c r="K6" s="13">
        <f>'2011 inpatient costs'!K6/ave_inpatient_cost_2011</f>
        <v>0.50394427249204521</v>
      </c>
      <c r="L6" s="13">
        <f>'2011 inpatient costs'!L6/ave_inpatient_cost_2011</f>
        <v>0.43789713712436867</v>
      </c>
      <c r="M6" s="13">
        <f>'2011 inpatient costs'!M6/ave_inpatient_cost_2011</f>
        <v>0.3940169672301268</v>
      </c>
      <c r="N6" s="13">
        <f>'2011 inpatient costs'!N6/ave_inpatient_cost_2011</f>
        <v>0.41084926827393942</v>
      </c>
    </row>
    <row r="7" spans="2:14" x14ac:dyDescent="0.25">
      <c r="B7">
        <v>3</v>
      </c>
      <c r="D7" s="13">
        <f>'2011 inpatient costs'!D7/ave_inpatient_cost_2011</f>
        <v>0.33715865739780332</v>
      </c>
      <c r="E7" s="13">
        <f>'2011 inpatient costs'!E7/ave_inpatient_cost_2011</f>
        <v>0.29016265612667802</v>
      </c>
      <c r="F7" s="13">
        <f>'2011 inpatient costs'!F7/ave_inpatient_cost_2011</f>
        <v>0.28438204915874249</v>
      </c>
      <c r="G7" s="13">
        <f>'2011 inpatient costs'!G7/ave_inpatient_cost_2011</f>
        <v>0.22049937710024492</v>
      </c>
      <c r="H7" s="13">
        <f>'2011 inpatient costs'!H7/ave_inpatient_cost_2011</f>
        <v>0.21502636039727716</v>
      </c>
      <c r="I7" s="13"/>
      <c r="J7" s="13">
        <f>'2011 inpatient costs'!J7/ave_inpatient_cost_2011</f>
        <v>0.46360449091129274</v>
      </c>
      <c r="K7" s="13">
        <f>'2011 inpatient costs'!K7/ave_inpatient_cost_2011</f>
        <v>0.38204677666174269</v>
      </c>
      <c r="L7" s="13">
        <f>'2011 inpatient costs'!L7/ave_inpatient_cost_2011</f>
        <v>0.37281207758789231</v>
      </c>
      <c r="M7" s="13">
        <f>'2011 inpatient costs'!M7/ave_inpatient_cost_2011</f>
        <v>0.3167943838737301</v>
      </c>
      <c r="N7" s="13">
        <f>'2011 inpatient costs'!N7/ave_inpatient_cost_2011</f>
        <v>0.29650866013924038</v>
      </c>
    </row>
    <row r="8" spans="2:14" x14ac:dyDescent="0.25">
      <c r="B8">
        <v>4</v>
      </c>
      <c r="D8" s="13">
        <f>'2011 inpatient costs'!D8/ave_inpatient_cost_2011</f>
        <v>0.35162185069317214</v>
      </c>
      <c r="E8" s="13">
        <f>'2011 inpatient costs'!E8/ave_inpatient_cost_2011</f>
        <v>0.29021476333681545</v>
      </c>
      <c r="F8" s="13">
        <f>'2011 inpatient costs'!F8/ave_inpatient_cost_2011</f>
        <v>0.27075203897667821</v>
      </c>
      <c r="G8" s="13">
        <f>'2011 inpatient costs'!G8/ave_inpatient_cost_2011</f>
        <v>0.21856202065303265</v>
      </c>
      <c r="H8" s="13">
        <f>'2011 inpatient costs'!H8/ave_inpatient_cost_2011</f>
        <v>0.25099775225551479</v>
      </c>
      <c r="I8" s="13"/>
      <c r="J8" s="13">
        <f>'2011 inpatient costs'!J8/ave_inpatient_cost_2011</f>
        <v>0.43062218546998471</v>
      </c>
      <c r="K8" s="13">
        <f>'2011 inpatient costs'!K8/ave_inpatient_cost_2011</f>
        <v>0.36294266406408998</v>
      </c>
      <c r="L8" s="13">
        <f>'2011 inpatient costs'!L8/ave_inpatient_cost_2011</f>
        <v>0.32982008225638659</v>
      </c>
      <c r="M8" s="13">
        <f>'2011 inpatient costs'!M8/ave_inpatient_cost_2011</f>
        <v>0.30263474369062682</v>
      </c>
      <c r="N8" s="13">
        <f>'2011 inpatient costs'!N8/ave_inpatient_cost_2011</f>
        <v>0.27418708869197095</v>
      </c>
    </row>
    <row r="9" spans="2:14" x14ac:dyDescent="0.25">
      <c r="B9">
        <v>5</v>
      </c>
      <c r="D9" s="13">
        <f>'2011 inpatient costs'!D9/ave_inpatient_cost_2011</f>
        <v>0.31651394712984771</v>
      </c>
      <c r="E9" s="13">
        <f>'2011 inpatient costs'!E9/ave_inpatient_cost_2011</f>
        <v>0.27556936544027016</v>
      </c>
      <c r="F9" s="13">
        <f>'2011 inpatient costs'!F9/ave_inpatient_cost_2011</f>
        <v>0.25129475564957665</v>
      </c>
      <c r="G9" s="13">
        <f>'2011 inpatient costs'!G9/ave_inpatient_cost_2011</f>
        <v>0.2167694772183143</v>
      </c>
      <c r="H9" s="13">
        <f>'2011 inpatient costs'!H9/ave_inpatient_cost_2011</f>
        <v>0.20804665971878231</v>
      </c>
      <c r="I9" s="13"/>
      <c r="J9" s="13">
        <f>'2011 inpatient costs'!J9/ave_inpatient_cost_2011</f>
        <v>0.4107705932835089</v>
      </c>
      <c r="K9" s="13">
        <f>'2011 inpatient costs'!K9/ave_inpatient_cost_2011</f>
        <v>0.36942777930963661</v>
      </c>
      <c r="L9" s="13">
        <f>'2011 inpatient costs'!L9/ave_inpatient_cost_2011</f>
        <v>0.30884953815486776</v>
      </c>
      <c r="M9" s="13">
        <f>'2011 inpatient costs'!M9/ave_inpatient_cost_2011</f>
        <v>0.29523653376587655</v>
      </c>
      <c r="N9" s="13">
        <f>'2011 inpatient costs'!N9/ave_inpatient_cost_2011</f>
        <v>0.25568691118787773</v>
      </c>
    </row>
    <row r="10" spans="2:14" x14ac:dyDescent="0.25">
      <c r="B10">
        <v>6</v>
      </c>
      <c r="D10" s="13">
        <f>'2011 inpatient costs'!D10/ave_inpatient_cost_2011</f>
        <v>0.30298469996135191</v>
      </c>
      <c r="E10" s="13">
        <f>'2011 inpatient costs'!E10/ave_inpatient_cost_2011</f>
        <v>0.25882330672363829</v>
      </c>
      <c r="F10" s="13">
        <f>'2011 inpatient costs'!F10/ave_inpatient_cost_2011</f>
        <v>0.2251494901711136</v>
      </c>
      <c r="G10" s="13">
        <f>'2011 inpatient costs'!G10/ave_inpatient_cost_2011</f>
        <v>0.19511369832023046</v>
      </c>
      <c r="H10" s="13">
        <f>'2011 inpatient costs'!H10/ave_inpatient_cost_2011</f>
        <v>0.18935123554554678</v>
      </c>
      <c r="I10" s="13"/>
      <c r="J10" s="13">
        <f>'2011 inpatient costs'!J10/ave_inpatient_cost_2011</f>
        <v>0.36383337694046047</v>
      </c>
      <c r="K10" s="13">
        <f>'2011 inpatient costs'!K10/ave_inpatient_cost_2011</f>
        <v>0.32824286861397639</v>
      </c>
      <c r="L10" s="13">
        <f>'2011 inpatient costs'!L10/ave_inpatient_cost_2011</f>
        <v>0.29068504321947231</v>
      </c>
      <c r="M10" s="13">
        <f>'2011 inpatient costs'!M10/ave_inpatient_cost_2011</f>
        <v>0.26641099004989582</v>
      </c>
      <c r="N10" s="13">
        <f>'2011 inpatient costs'!N10/ave_inpatient_cost_2011</f>
        <v>0.2352301754452821</v>
      </c>
    </row>
    <row r="11" spans="2:14" x14ac:dyDescent="0.25">
      <c r="B11">
        <v>7</v>
      </c>
      <c r="D11" s="13">
        <f>'2011 inpatient costs'!D11/ave_inpatient_cost_2011</f>
        <v>0.26235930022462428</v>
      </c>
      <c r="E11" s="13">
        <f>'2011 inpatient costs'!E11/ave_inpatient_cost_2011</f>
        <v>0.22613461919033337</v>
      </c>
      <c r="F11" s="13">
        <f>'2011 inpatient costs'!F11/ave_inpatient_cost_2011</f>
        <v>0.19772928958631322</v>
      </c>
      <c r="G11" s="13">
        <f>'2011 inpatient costs'!G11/ave_inpatient_cost_2011</f>
        <v>0.18813313019577518</v>
      </c>
      <c r="H11" s="13">
        <f>'2011 inpatient costs'!H11/ave_inpatient_cost_2011</f>
        <v>0.16751262828171343</v>
      </c>
      <c r="I11" s="13"/>
      <c r="J11" s="13">
        <f>'2011 inpatient costs'!J11/ave_inpatient_cost_2011</f>
        <v>0.32973549909909083</v>
      </c>
      <c r="K11" s="13">
        <f>'2011 inpatient costs'!K11/ave_inpatient_cost_2011</f>
        <v>0.30699682394529032</v>
      </c>
      <c r="L11" s="13">
        <f>'2011 inpatient costs'!L11/ave_inpatient_cost_2011</f>
        <v>0.24824984348929283</v>
      </c>
      <c r="M11" s="13">
        <f>'2011 inpatient costs'!M11/ave_inpatient_cost_2011</f>
        <v>0.22850926190888801</v>
      </c>
      <c r="N11" s="13">
        <f>'2011 inpatient costs'!N11/ave_inpatient_cost_2011</f>
        <v>0.21004817841932638</v>
      </c>
    </row>
    <row r="12" spans="2:14" x14ac:dyDescent="0.25">
      <c r="B12">
        <v>8</v>
      </c>
      <c r="D12" s="13">
        <f>'2011 inpatient costs'!D12/ave_inpatient_cost_2011</f>
        <v>0.24813612066163857</v>
      </c>
      <c r="E12" s="13">
        <f>'2011 inpatient costs'!E12/ave_inpatient_cost_2011</f>
        <v>0.22196469557768506</v>
      </c>
      <c r="F12" s="13">
        <f>'2011 inpatient costs'!F12/ave_inpatient_cost_2011</f>
        <v>0.19434930511385543</v>
      </c>
      <c r="G12" s="13">
        <f>'2011 inpatient costs'!G12/ave_inpatient_cost_2011</f>
        <v>0.17058113317317705</v>
      </c>
      <c r="H12" s="13">
        <f>'2011 inpatient costs'!H12/ave_inpatient_cost_2011</f>
        <v>0.17747248432689244</v>
      </c>
      <c r="I12" s="13"/>
      <c r="J12" s="13">
        <f>'2011 inpatient costs'!J12/ave_inpatient_cost_2011</f>
        <v>0.30445012184369397</v>
      </c>
      <c r="K12" s="13">
        <f>'2011 inpatient costs'!K12/ave_inpatient_cost_2011</f>
        <v>0.26886158150518502</v>
      </c>
      <c r="L12" s="13">
        <f>'2011 inpatient costs'!L12/ave_inpatient_cost_2011</f>
        <v>0.25028053408861123</v>
      </c>
      <c r="M12" s="13">
        <f>'2011 inpatient costs'!M12/ave_inpatient_cost_2011</f>
        <v>0.23172587467509773</v>
      </c>
      <c r="N12" s="13">
        <f>'2011 inpatient costs'!N12/ave_inpatient_cost_2011</f>
        <v>0.19236470188464388</v>
      </c>
    </row>
    <row r="13" spans="2:14" x14ac:dyDescent="0.25">
      <c r="B13">
        <v>9</v>
      </c>
      <c r="D13" s="13">
        <f>'2011 inpatient costs'!D13/ave_inpatient_cost_2011</f>
        <v>0.24116218370058798</v>
      </c>
      <c r="E13" s="13">
        <f>'2011 inpatient costs'!E13/ave_inpatient_cost_2011</f>
        <v>0.22839119711220124</v>
      </c>
      <c r="F13" s="13">
        <f>'2011 inpatient costs'!F13/ave_inpatient_cost_2011</f>
        <v>0.1877237132072658</v>
      </c>
      <c r="G13" s="13">
        <f>'2011 inpatient costs'!G13/ave_inpatient_cost_2011</f>
        <v>0.16187120764996352</v>
      </c>
      <c r="H13" s="13">
        <f>'2011 inpatient costs'!H13/ave_inpatient_cost_2011</f>
        <v>0.16688470898505306</v>
      </c>
      <c r="I13" s="13"/>
      <c r="J13" s="13">
        <f>'2011 inpatient costs'!J13/ave_inpatient_cost_2011</f>
        <v>0.30230975347182693</v>
      </c>
      <c r="K13" s="13">
        <f>'2011 inpatient costs'!K13/ave_inpatient_cost_2011</f>
        <v>0.25588516550976542</v>
      </c>
      <c r="L13" s="13">
        <f>'2011 inpatient costs'!L13/ave_inpatient_cost_2011</f>
        <v>0.23403619839383377</v>
      </c>
      <c r="M13" s="13">
        <f>'2011 inpatient costs'!M13/ave_inpatient_cost_2011</f>
        <v>0.19148328521067329</v>
      </c>
      <c r="N13" s="13">
        <f>'2011 inpatient costs'!N13/ave_inpatient_cost_2011</f>
        <v>0.19565136067694663</v>
      </c>
    </row>
    <row r="14" spans="2:14" x14ac:dyDescent="0.25">
      <c r="B14">
        <v>10</v>
      </c>
      <c r="D14" s="13">
        <f>'2011 inpatient costs'!D14/ave_inpatient_cost_2011</f>
        <v>0.24621356669843297</v>
      </c>
      <c r="E14" s="13">
        <f>'2011 inpatient costs'!E14/ave_inpatient_cost_2011</f>
        <v>0.22136922603250514</v>
      </c>
      <c r="F14" s="13">
        <f>'2011 inpatient costs'!F14/ave_inpatient_cost_2011</f>
        <v>0.21657739717591906</v>
      </c>
      <c r="G14" s="13">
        <f>'2011 inpatient costs'!G14/ave_inpatient_cost_2011</f>
        <v>0.16966024215394157</v>
      </c>
      <c r="H14" s="13">
        <f>'2011 inpatient costs'!H14/ave_inpatient_cost_2011</f>
        <v>0.16267919514207674</v>
      </c>
      <c r="I14" s="13"/>
      <c r="J14" s="13">
        <f>'2011 inpatient costs'!J14/ave_inpatient_cost_2011</f>
        <v>0.2846267147303615</v>
      </c>
      <c r="K14" s="13">
        <f>'2011 inpatient costs'!K14/ave_inpatient_cost_2011</f>
        <v>0.24099692144789478</v>
      </c>
      <c r="L14" s="13">
        <f>'2011 inpatient costs'!L14/ave_inpatient_cost_2011</f>
        <v>0.20687502256964449</v>
      </c>
      <c r="M14" s="13">
        <f>'2011 inpatient costs'!M14/ave_inpatient_cost_2011</f>
        <v>0.19202605622319718</v>
      </c>
      <c r="N14" s="13">
        <f>'2011 inpatient costs'!N14/ave_inpatient_cost_2011</f>
        <v>0.1926829729439492</v>
      </c>
    </row>
    <row r="15" spans="2:14" x14ac:dyDescent="0.25">
      <c r="B15">
        <v>11</v>
      </c>
      <c r="D15" s="13">
        <f>'2011 inpatient costs'!D15/ave_inpatient_cost_2011</f>
        <v>0.2503271589313244</v>
      </c>
      <c r="E15" s="13">
        <f>'2011 inpatient costs'!E15/ave_inpatient_cost_2011</f>
        <v>0.24958163365983277</v>
      </c>
      <c r="F15" s="13">
        <f>'2011 inpatient costs'!F15/ave_inpatient_cost_2011</f>
        <v>0.19644766876743205</v>
      </c>
      <c r="G15" s="13">
        <f>'2011 inpatient costs'!G15/ave_inpatient_cost_2011</f>
        <v>0.17356271136741813</v>
      </c>
      <c r="H15" s="13">
        <f>'2011 inpatient costs'!H15/ave_inpatient_cost_2011</f>
        <v>0.16918338901534369</v>
      </c>
      <c r="I15" s="13"/>
      <c r="J15" s="13">
        <f>'2011 inpatient costs'!J15/ave_inpatient_cost_2011</f>
        <v>0.29674683406407437</v>
      </c>
      <c r="K15" s="13">
        <f>'2011 inpatient costs'!K15/ave_inpatient_cost_2011</f>
        <v>0.24272998039780985</v>
      </c>
      <c r="L15" s="13">
        <f>'2011 inpatient costs'!L15/ave_inpatient_cost_2011</f>
        <v>0.23450705814126058</v>
      </c>
      <c r="M15" s="13">
        <f>'2011 inpatient costs'!M15/ave_inpatient_cost_2011</f>
        <v>0.2173355880201569</v>
      </c>
      <c r="N15" s="13">
        <f>'2011 inpatient costs'!N15/ave_inpatient_cost_2011</f>
        <v>0.20157652607308976</v>
      </c>
    </row>
    <row r="16" spans="2:14" x14ac:dyDescent="0.25">
      <c r="B16">
        <v>12</v>
      </c>
      <c r="D16" s="13">
        <f>'2011 inpatient costs'!D16/ave_inpatient_cost_2011</f>
        <v>0.26380060834681734</v>
      </c>
      <c r="E16" s="13">
        <f>'2011 inpatient costs'!E16/ave_inpatient_cost_2011</f>
        <v>0.2425223755669815</v>
      </c>
      <c r="F16" s="13">
        <f>'2011 inpatient costs'!F16/ave_inpatient_cost_2011</f>
        <v>0.20651587221835119</v>
      </c>
      <c r="G16" s="13">
        <f>'2011 inpatient costs'!G16/ave_inpatient_cost_2011</f>
        <v>0.19770818359344222</v>
      </c>
      <c r="H16" s="13">
        <f>'2011 inpatient costs'!H16/ave_inpatient_cost_2011</f>
        <v>0.18471264125498732</v>
      </c>
      <c r="I16" s="13"/>
      <c r="J16" s="13">
        <f>'2011 inpatient costs'!J16/ave_inpatient_cost_2011</f>
        <v>0.29477275180371726</v>
      </c>
      <c r="K16" s="13">
        <f>'2011 inpatient costs'!K16/ave_inpatient_cost_2011</f>
        <v>0.27746012037617229</v>
      </c>
      <c r="L16" s="13">
        <f>'2011 inpatient costs'!L16/ave_inpatient_cost_2011</f>
        <v>0.2492858799955808</v>
      </c>
      <c r="M16" s="13">
        <f>'2011 inpatient costs'!M16/ave_inpatient_cost_2011</f>
        <v>0.22591799466018378</v>
      </c>
      <c r="N16" s="13">
        <f>'2011 inpatient costs'!N16/ave_inpatient_cost_2011</f>
        <v>0.21909725888733991</v>
      </c>
    </row>
    <row r="17" spans="2:14" x14ac:dyDescent="0.25">
      <c r="B17">
        <v>13</v>
      </c>
      <c r="D17" s="13">
        <f>'2011 inpatient costs'!D17/ave_inpatient_cost_2011</f>
        <v>0.28881800431157867</v>
      </c>
      <c r="E17" s="13">
        <f>'2011 inpatient costs'!E17/ave_inpatient_cost_2011</f>
        <v>0.25358683158781181</v>
      </c>
      <c r="F17" s="13">
        <f>'2011 inpatient costs'!F17/ave_inpatient_cost_2011</f>
        <v>0.24324179369131577</v>
      </c>
      <c r="G17" s="13">
        <f>'2011 inpatient costs'!G17/ave_inpatient_cost_2011</f>
        <v>0.22575412017347951</v>
      </c>
      <c r="H17" s="13">
        <f>'2011 inpatient costs'!H17/ave_inpatient_cost_2011</f>
        <v>0.21197779676456288</v>
      </c>
      <c r="I17" s="13"/>
      <c r="J17" s="13">
        <f>'2011 inpatient costs'!J17/ave_inpatient_cost_2011</f>
        <v>0.32404786672171643</v>
      </c>
      <c r="K17" s="13">
        <f>'2011 inpatient costs'!K17/ave_inpatient_cost_2011</f>
        <v>0.29620105152086557</v>
      </c>
      <c r="L17" s="13">
        <f>'2011 inpatient costs'!L17/ave_inpatient_cost_2011</f>
        <v>0.26124838280937018</v>
      </c>
      <c r="M17" s="13">
        <f>'2011 inpatient costs'!M17/ave_inpatient_cost_2011</f>
        <v>0.25405583118882197</v>
      </c>
      <c r="N17" s="13">
        <f>'2011 inpatient costs'!N17/ave_inpatient_cost_2011</f>
        <v>0.20912491384548854</v>
      </c>
    </row>
    <row r="18" spans="2:14" x14ac:dyDescent="0.25">
      <c r="B18">
        <v>14</v>
      </c>
      <c r="D18" s="13">
        <f>'2011 inpatient costs'!D18/ave_inpatient_cost_2011</f>
        <v>0.33498849191515201</v>
      </c>
      <c r="E18" s="13">
        <f>'2011 inpatient costs'!E18/ave_inpatient_cost_2011</f>
        <v>0.32170337770374763</v>
      </c>
      <c r="F18" s="13">
        <f>'2011 inpatient costs'!F18/ave_inpatient_cost_2011</f>
        <v>0.30309842513334362</v>
      </c>
      <c r="G18" s="13">
        <f>'2011 inpatient costs'!G18/ave_inpatient_cost_2011</f>
        <v>0.26888902365162276</v>
      </c>
      <c r="H18" s="13">
        <f>'2011 inpatient costs'!H18/ave_inpatient_cost_2011</f>
        <v>0.236123312332498</v>
      </c>
      <c r="I18" s="13"/>
      <c r="J18" s="13">
        <f>'2011 inpatient costs'!J18/ave_inpatient_cost_2011</f>
        <v>0.34642645718481846</v>
      </c>
      <c r="K18" s="13">
        <f>'2011 inpatient costs'!K18/ave_inpatient_cost_2011</f>
        <v>0.30092456387838779</v>
      </c>
      <c r="L18" s="13">
        <f>'2011 inpatient costs'!L18/ave_inpatient_cost_2011</f>
        <v>0.28374510115761575</v>
      </c>
      <c r="M18" s="13">
        <f>'2011 inpatient costs'!M18/ave_inpatient_cost_2011</f>
        <v>0.24980397723779357</v>
      </c>
      <c r="N18" s="13">
        <f>'2011 inpatient costs'!N18/ave_inpatient_cost_2011</f>
        <v>0.23225445303584416</v>
      </c>
    </row>
    <row r="19" spans="2:14" x14ac:dyDescent="0.25">
      <c r="B19">
        <v>15</v>
      </c>
      <c r="D19" s="13">
        <f>'2011 inpatient costs'!D19/ave_inpatient_cost_2011</f>
        <v>0.43765356866992083</v>
      </c>
      <c r="E19" s="13">
        <f>'2011 inpatient costs'!E19/ave_inpatient_cost_2011</f>
        <v>0.35350143045225924</v>
      </c>
      <c r="F19" s="13">
        <f>'2011 inpatient costs'!F19/ave_inpatient_cost_2011</f>
        <v>0.35002936363747605</v>
      </c>
      <c r="G19" s="13">
        <f>'2011 inpatient costs'!G19/ave_inpatient_cost_2011</f>
        <v>0.32815484799894523</v>
      </c>
      <c r="H19" s="13">
        <f>'2011 inpatient costs'!H19/ave_inpatient_cost_2011</f>
        <v>0.27897948705577702</v>
      </c>
      <c r="I19" s="13"/>
      <c r="J19" s="13">
        <f>'2011 inpatient costs'!J19/ave_inpatient_cost_2011</f>
        <v>0.38240874593635282</v>
      </c>
      <c r="K19" s="13">
        <f>'2011 inpatient costs'!K19/ave_inpatient_cost_2011</f>
        <v>0.30903134271668975</v>
      </c>
      <c r="L19" s="13">
        <f>'2011 inpatient costs'!L19/ave_inpatient_cost_2011</f>
        <v>0.30870408286331563</v>
      </c>
      <c r="M19" s="13">
        <f>'2011 inpatient costs'!M19/ave_inpatient_cost_2011</f>
        <v>0.27308429083242269</v>
      </c>
      <c r="N19" s="13">
        <f>'2011 inpatient costs'!N19/ave_inpatient_cost_2011</f>
        <v>0.26897342193702889</v>
      </c>
    </row>
    <row r="20" spans="2:14" x14ac:dyDescent="0.25">
      <c r="B20">
        <v>16</v>
      </c>
      <c r="D20" s="13">
        <f>'2011 inpatient costs'!D20/ave_inpatient_cost_2011</f>
        <v>0.50650342293151196</v>
      </c>
      <c r="E20" s="13">
        <f>'2011 inpatient costs'!E20/ave_inpatient_cost_2011</f>
        <v>0.40723800689491657</v>
      </c>
      <c r="F20" s="13">
        <f>'2011 inpatient costs'!F20/ave_inpatient_cost_2011</f>
        <v>0.37676986186212563</v>
      </c>
      <c r="G20" s="13">
        <f>'2011 inpatient costs'!G20/ave_inpatient_cost_2011</f>
        <v>0.36183033003389992</v>
      </c>
      <c r="H20" s="13">
        <f>'2011 inpatient costs'!H20/ave_inpatient_cost_2011</f>
        <v>0.28119406741939967</v>
      </c>
      <c r="I20" s="13"/>
      <c r="J20" s="13">
        <f>'2011 inpatient costs'!J20/ave_inpatient_cost_2011</f>
        <v>0.36738534746155321</v>
      </c>
      <c r="K20" s="13">
        <f>'2011 inpatient costs'!K20/ave_inpatient_cost_2011</f>
        <v>0.34381431958730008</v>
      </c>
      <c r="L20" s="13">
        <f>'2011 inpatient costs'!L20/ave_inpatient_cost_2011</f>
        <v>0.32042392786051738</v>
      </c>
      <c r="M20" s="13">
        <f>'2011 inpatient costs'!M20/ave_inpatient_cost_2011</f>
        <v>0.28379294767042612</v>
      </c>
      <c r="N20" s="13">
        <f>'2011 inpatient costs'!N20/ave_inpatient_cost_2011</f>
        <v>0.25447122535130468</v>
      </c>
    </row>
    <row r="21" spans="2:14" x14ac:dyDescent="0.25">
      <c r="B21">
        <v>17</v>
      </c>
      <c r="D21" s="13">
        <f>'2011 inpatient costs'!D21/ave_inpatient_cost_2011</f>
        <v>0.59633634742737451</v>
      </c>
      <c r="E21" s="13">
        <f>'2011 inpatient costs'!E21/ave_inpatient_cost_2011</f>
        <v>0.51340219076046978</v>
      </c>
      <c r="F21" s="13">
        <f>'2011 inpatient costs'!F21/ave_inpatient_cost_2011</f>
        <v>0.42907212134391925</v>
      </c>
      <c r="G21" s="13">
        <f>'2011 inpatient costs'!G21/ave_inpatient_cost_2011</f>
        <v>0.37548604947973441</v>
      </c>
      <c r="H21" s="13">
        <f>'2011 inpatient costs'!H21/ave_inpatient_cost_2011</f>
        <v>0.31485540411905283</v>
      </c>
      <c r="I21" s="13"/>
      <c r="J21" s="13">
        <f>'2011 inpatient costs'!J21/ave_inpatient_cost_2011</f>
        <v>0.39908428086081943</v>
      </c>
      <c r="K21" s="13">
        <f>'2011 inpatient costs'!K21/ave_inpatient_cost_2011</f>
        <v>0.33175517973790392</v>
      </c>
      <c r="L21" s="13">
        <f>'2011 inpatient costs'!L21/ave_inpatient_cost_2011</f>
        <v>0.30779027962990685</v>
      </c>
      <c r="M21" s="13">
        <f>'2011 inpatient costs'!M21/ave_inpatient_cost_2011</f>
        <v>0.30869303483522259</v>
      </c>
      <c r="N21" s="13">
        <f>'2011 inpatient costs'!N21/ave_inpatient_cost_2011</f>
        <v>0.25265972953182453</v>
      </c>
    </row>
    <row r="22" spans="2:14" x14ac:dyDescent="0.25">
      <c r="B22">
        <v>18</v>
      </c>
      <c r="D22" s="13">
        <f>'2011 inpatient costs'!D22/ave_inpatient_cost_2011</f>
        <v>0.75674791817914211</v>
      </c>
      <c r="E22" s="13">
        <f>'2011 inpatient costs'!E22/ave_inpatient_cost_2011</f>
        <v>0.60721267041811566</v>
      </c>
      <c r="F22" s="13">
        <f>'2011 inpatient costs'!F22/ave_inpatient_cost_2011</f>
        <v>0.48597612083838748</v>
      </c>
      <c r="G22" s="13">
        <f>'2011 inpatient costs'!G22/ave_inpatient_cost_2011</f>
        <v>0.42659007558047285</v>
      </c>
      <c r="H22" s="13">
        <f>'2011 inpatient costs'!H22/ave_inpatient_cost_2011</f>
        <v>0.35247006469807313</v>
      </c>
      <c r="I22" s="13"/>
      <c r="J22" s="13">
        <f>'2011 inpatient costs'!J22/ave_inpatient_cost_2011</f>
        <v>0.40983275388041251</v>
      </c>
      <c r="K22" s="13">
        <f>'2011 inpatient costs'!K22/ave_inpatient_cost_2011</f>
        <v>0.36998223197922486</v>
      </c>
      <c r="L22" s="13">
        <f>'2011 inpatient costs'!L22/ave_inpatient_cost_2011</f>
        <v>0.35432345451873609</v>
      </c>
      <c r="M22" s="13">
        <f>'2011 inpatient costs'!M22/ave_inpatient_cost_2011</f>
        <v>0.31520619789087856</v>
      </c>
      <c r="N22" s="13">
        <f>'2011 inpatient costs'!N22/ave_inpatient_cost_2011</f>
        <v>0.29538166197354504</v>
      </c>
    </row>
    <row r="23" spans="2:14" x14ac:dyDescent="0.25">
      <c r="B23">
        <v>19</v>
      </c>
      <c r="D23" s="13">
        <f>'2011 inpatient costs'!D23/ave_inpatient_cost_2011</f>
        <v>0.82678592225091241</v>
      </c>
      <c r="E23" s="13">
        <f>'2011 inpatient costs'!E23/ave_inpatient_cost_2011</f>
        <v>0.61354380565004163</v>
      </c>
      <c r="F23" s="13">
        <f>'2011 inpatient costs'!F23/ave_inpatient_cost_2011</f>
        <v>0.51824645994757124</v>
      </c>
      <c r="G23" s="13">
        <f>'2011 inpatient costs'!G23/ave_inpatient_cost_2011</f>
        <v>0.45870415808632387</v>
      </c>
      <c r="H23" s="13">
        <f>'2011 inpatient costs'!H23/ave_inpatient_cost_2011</f>
        <v>0.41041240297332965</v>
      </c>
      <c r="I23" s="13"/>
      <c r="J23" s="13">
        <f>'2011 inpatient costs'!J23/ave_inpatient_cost_2011</f>
        <v>0.38161087948543881</v>
      </c>
      <c r="K23" s="13">
        <f>'2011 inpatient costs'!K23/ave_inpatient_cost_2011</f>
        <v>0.35631981567618698</v>
      </c>
      <c r="L23" s="13">
        <f>'2011 inpatient costs'!L23/ave_inpatient_cost_2011</f>
        <v>0.30482786679652502</v>
      </c>
      <c r="M23" s="13">
        <f>'2011 inpatient costs'!M23/ave_inpatient_cost_2011</f>
        <v>0.27603999517145433</v>
      </c>
      <c r="N23" s="13">
        <f>'2011 inpatient costs'!N23/ave_inpatient_cost_2011</f>
        <v>0.28259931924725562</v>
      </c>
    </row>
    <row r="24" spans="2:14" x14ac:dyDescent="0.25">
      <c r="B24">
        <v>20</v>
      </c>
      <c r="D24" s="13">
        <f>'2011 inpatient costs'!D24/ave_inpatient_cost_2011</f>
        <v>0.84027865976521832</v>
      </c>
      <c r="E24" s="13">
        <f>'2011 inpatient costs'!E24/ave_inpatient_cost_2011</f>
        <v>0.6469372817144553</v>
      </c>
      <c r="F24" s="13">
        <f>'2011 inpatient costs'!F24/ave_inpatient_cost_2011</f>
        <v>0.52032736615271291</v>
      </c>
      <c r="G24" s="13">
        <f>'2011 inpatient costs'!G24/ave_inpatient_cost_2011</f>
        <v>0.48412620979046495</v>
      </c>
      <c r="H24" s="13">
        <f>'2011 inpatient costs'!H24/ave_inpatient_cost_2011</f>
        <v>0.48071990918773672</v>
      </c>
      <c r="I24" s="13"/>
      <c r="J24" s="13">
        <f>'2011 inpatient costs'!J24/ave_inpatient_cost_2011</f>
        <v>0.32876151160357314</v>
      </c>
      <c r="K24" s="13">
        <f>'2011 inpatient costs'!K24/ave_inpatient_cost_2011</f>
        <v>0.28076043376554494</v>
      </c>
      <c r="L24" s="13">
        <f>'2011 inpatient costs'!L24/ave_inpatient_cost_2011</f>
        <v>0.27241582919976193</v>
      </c>
      <c r="M24" s="13">
        <f>'2011 inpatient costs'!M24/ave_inpatient_cost_2011</f>
        <v>0.26060058298465411</v>
      </c>
      <c r="N24" s="13">
        <f>'2011 inpatient costs'!N24/ave_inpatient_cost_2011</f>
        <v>0.27092043968577162</v>
      </c>
    </row>
    <row r="25" spans="2:14" x14ac:dyDescent="0.25">
      <c r="B25">
        <v>21</v>
      </c>
      <c r="D25" s="13">
        <f>'2011 inpatient costs'!D25/ave_inpatient_cost_2011</f>
        <v>0.92145606222203325</v>
      </c>
      <c r="E25" s="13">
        <f>'2011 inpatient costs'!E25/ave_inpatient_cost_2011</f>
        <v>0.68577794702872019</v>
      </c>
      <c r="F25" s="13">
        <f>'2011 inpatient costs'!F25/ave_inpatient_cost_2011</f>
        <v>0.57369395346506846</v>
      </c>
      <c r="G25" s="13">
        <f>'2011 inpatient costs'!G25/ave_inpatient_cost_2011</f>
        <v>0.53426004359351975</v>
      </c>
      <c r="H25" s="13">
        <f>'2011 inpatient costs'!H25/ave_inpatient_cost_2011</f>
        <v>0.50262548618036229</v>
      </c>
      <c r="I25" s="13"/>
      <c r="J25" s="13">
        <f>'2011 inpatient costs'!J25/ave_inpatient_cost_2011</f>
        <v>0.34926003494108354</v>
      </c>
      <c r="K25" s="13">
        <f>'2011 inpatient costs'!K25/ave_inpatient_cost_2011</f>
        <v>0.27527258103317254</v>
      </c>
      <c r="L25" s="13">
        <f>'2011 inpatient costs'!L25/ave_inpatient_cost_2011</f>
        <v>0.27074514255828797</v>
      </c>
      <c r="M25" s="13">
        <f>'2011 inpatient costs'!M25/ave_inpatient_cost_2011</f>
        <v>0.27995508195288465</v>
      </c>
      <c r="N25" s="13">
        <f>'2011 inpatient costs'!N25/ave_inpatient_cost_2011</f>
        <v>0.28513637775613093</v>
      </c>
    </row>
    <row r="26" spans="2:14" x14ac:dyDescent="0.25">
      <c r="B26">
        <v>22</v>
      </c>
      <c r="D26" s="13">
        <f>'2011 inpatient costs'!D26/ave_inpatient_cost_2011</f>
        <v>0.97490033149719058</v>
      </c>
      <c r="E26" s="13">
        <f>'2011 inpatient costs'!E26/ave_inpatient_cost_2011</f>
        <v>0.73040440952487118</v>
      </c>
      <c r="F26" s="13">
        <f>'2011 inpatient costs'!F26/ave_inpatient_cost_2011</f>
        <v>0.61889063884963513</v>
      </c>
      <c r="G26" s="13">
        <f>'2011 inpatient costs'!G26/ave_inpatient_cost_2011</f>
        <v>0.54037767490257627</v>
      </c>
      <c r="H26" s="13">
        <f>'2011 inpatient costs'!H26/ave_inpatient_cost_2011</f>
        <v>0.49799763237756089</v>
      </c>
      <c r="I26" s="13"/>
      <c r="J26" s="13">
        <f>'2011 inpatient costs'!J26/ave_inpatient_cost_2011</f>
        <v>0.34855378903978507</v>
      </c>
      <c r="K26" s="13">
        <f>'2011 inpatient costs'!K26/ave_inpatient_cost_2011</f>
        <v>0.30120613191363443</v>
      </c>
      <c r="L26" s="13">
        <f>'2011 inpatient costs'!L26/ave_inpatient_cost_2011</f>
        <v>0.27225481621353831</v>
      </c>
      <c r="M26" s="13">
        <f>'2011 inpatient costs'!M26/ave_inpatient_cost_2011</f>
        <v>0.25792045861201429</v>
      </c>
      <c r="N26" s="13">
        <f>'2011 inpatient costs'!N26/ave_inpatient_cost_2011</f>
        <v>0.27072978693549682</v>
      </c>
    </row>
    <row r="27" spans="2:14" x14ac:dyDescent="0.25">
      <c r="B27">
        <v>23</v>
      </c>
      <c r="D27" s="13">
        <f>'2011 inpatient costs'!D27/ave_inpatient_cost_2011</f>
        <v>1.0239361228052135</v>
      </c>
      <c r="E27" s="13">
        <f>'2011 inpatient costs'!E27/ave_inpatient_cost_2011</f>
        <v>0.77580012358555728</v>
      </c>
      <c r="F27" s="13">
        <f>'2011 inpatient costs'!F27/ave_inpatient_cost_2011</f>
        <v>0.68615905394942622</v>
      </c>
      <c r="G27" s="13">
        <f>'2011 inpatient costs'!G27/ave_inpatient_cost_2011</f>
        <v>0.59237480692874589</v>
      </c>
      <c r="H27" s="13">
        <f>'2011 inpatient costs'!H27/ave_inpatient_cost_2011</f>
        <v>0.54915405439635523</v>
      </c>
      <c r="I27" s="13"/>
      <c r="J27" s="13">
        <f>'2011 inpatient costs'!J27/ave_inpatient_cost_2011</f>
        <v>0.35136964342932736</v>
      </c>
      <c r="K27" s="13">
        <f>'2011 inpatient costs'!K27/ave_inpatient_cost_2011</f>
        <v>0.27754935011816428</v>
      </c>
      <c r="L27" s="13">
        <f>'2011 inpatient costs'!L27/ave_inpatient_cost_2011</f>
        <v>0.26238320072395521</v>
      </c>
      <c r="M27" s="13">
        <f>'2011 inpatient costs'!M27/ave_inpatient_cost_2011</f>
        <v>0.27383465108826738</v>
      </c>
      <c r="N27" s="13">
        <f>'2011 inpatient costs'!N27/ave_inpatient_cost_2011</f>
        <v>0.26153328562864153</v>
      </c>
    </row>
    <row r="28" spans="2:14" x14ac:dyDescent="0.25">
      <c r="B28">
        <v>24</v>
      </c>
      <c r="D28" s="13">
        <f>'2011 inpatient costs'!D28/ave_inpatient_cost_2011</f>
        <v>1.0833570372119292</v>
      </c>
      <c r="E28" s="13">
        <f>'2011 inpatient costs'!E28/ave_inpatient_cost_2011</f>
        <v>0.82034775013048611</v>
      </c>
      <c r="F28" s="13">
        <f>'2011 inpatient costs'!F28/ave_inpatient_cost_2011</f>
        <v>0.71654646821908896</v>
      </c>
      <c r="G28" s="13">
        <f>'2011 inpatient costs'!G28/ave_inpatient_cost_2011</f>
        <v>0.66096983542797627</v>
      </c>
      <c r="H28" s="13">
        <f>'2011 inpatient costs'!H28/ave_inpatient_cost_2011</f>
        <v>0.59405253077623021</v>
      </c>
      <c r="I28" s="13"/>
      <c r="J28" s="13">
        <f>'2011 inpatient costs'!J28/ave_inpatient_cost_2011</f>
        <v>0.3533005214383671</v>
      </c>
      <c r="K28" s="13">
        <f>'2011 inpatient costs'!K28/ave_inpatient_cost_2011</f>
        <v>0.29553859559487183</v>
      </c>
      <c r="L28" s="13">
        <f>'2011 inpatient costs'!L28/ave_inpatient_cost_2011</f>
        <v>0.26870316394353827</v>
      </c>
      <c r="M28" s="13">
        <f>'2011 inpatient costs'!M28/ave_inpatient_cost_2011</f>
        <v>0.28990206626495085</v>
      </c>
      <c r="N28" s="13">
        <f>'2011 inpatient costs'!N28/ave_inpatient_cost_2011</f>
        <v>0.25771820428588177</v>
      </c>
    </row>
    <row r="29" spans="2:14" x14ac:dyDescent="0.25">
      <c r="B29">
        <v>25</v>
      </c>
      <c r="D29" s="13">
        <f>'2011 inpatient costs'!D29/ave_inpatient_cost_2011</f>
        <v>1.0640447691465609</v>
      </c>
      <c r="E29" s="13">
        <f>'2011 inpatient costs'!E29/ave_inpatient_cost_2011</f>
        <v>0.86442028756666134</v>
      </c>
      <c r="F29" s="13">
        <f>'2011 inpatient costs'!F29/ave_inpatient_cost_2011</f>
        <v>0.74723824365847247</v>
      </c>
      <c r="G29" s="13">
        <f>'2011 inpatient costs'!G29/ave_inpatient_cost_2011</f>
        <v>0.7268743340055811</v>
      </c>
      <c r="H29" s="13">
        <f>'2011 inpatient costs'!H29/ave_inpatient_cost_2011</f>
        <v>0.64785883418444301</v>
      </c>
      <c r="I29" s="13"/>
      <c r="J29" s="13">
        <f>'2011 inpatient costs'!J29/ave_inpatient_cost_2011</f>
        <v>0.34502369191621651</v>
      </c>
      <c r="K29" s="13">
        <f>'2011 inpatient costs'!K29/ave_inpatient_cost_2011</f>
        <v>0.29490655152405421</v>
      </c>
      <c r="L29" s="13">
        <f>'2011 inpatient costs'!L29/ave_inpatient_cost_2011</f>
        <v>0.26096300629287744</v>
      </c>
      <c r="M29" s="13">
        <f>'2011 inpatient costs'!M29/ave_inpatient_cost_2011</f>
        <v>0.26756298977909521</v>
      </c>
      <c r="N29" s="13">
        <f>'2011 inpatient costs'!N29/ave_inpatient_cost_2011</f>
        <v>0.25505426133049286</v>
      </c>
    </row>
    <row r="30" spans="2:14" x14ac:dyDescent="0.25">
      <c r="B30">
        <v>26</v>
      </c>
      <c r="D30" s="13">
        <f>'2011 inpatient costs'!D30/ave_inpatient_cost_2011</f>
        <v>1.0710026972368878</v>
      </c>
      <c r="E30" s="13">
        <f>'2011 inpatient costs'!E30/ave_inpatient_cost_2011</f>
        <v>0.87916739963993851</v>
      </c>
      <c r="F30" s="13">
        <f>'2011 inpatient costs'!F30/ave_inpatient_cost_2011</f>
        <v>0.81006040741717433</v>
      </c>
      <c r="G30" s="13">
        <f>'2011 inpatient costs'!G30/ave_inpatient_cost_2011</f>
        <v>0.74194803146735877</v>
      </c>
      <c r="H30" s="13">
        <f>'2011 inpatient costs'!H30/ave_inpatient_cost_2011</f>
        <v>0.70150932574674341</v>
      </c>
      <c r="I30" s="13"/>
      <c r="J30" s="13">
        <f>'2011 inpatient costs'!J30/ave_inpatient_cost_2011</f>
        <v>0.34949654161769406</v>
      </c>
      <c r="K30" s="13">
        <f>'2011 inpatient costs'!K30/ave_inpatient_cost_2011</f>
        <v>0.28586977115123047</v>
      </c>
      <c r="L30" s="13">
        <f>'2011 inpatient costs'!L30/ave_inpatient_cost_2011</f>
        <v>0.25343047126388563</v>
      </c>
      <c r="M30" s="13">
        <f>'2011 inpatient costs'!M30/ave_inpatient_cost_2011</f>
        <v>0.26156522109173608</v>
      </c>
      <c r="N30" s="13">
        <f>'2011 inpatient costs'!N30/ave_inpatient_cost_2011</f>
        <v>0.25903040049575976</v>
      </c>
    </row>
    <row r="31" spans="2:14" x14ac:dyDescent="0.25">
      <c r="B31">
        <v>27</v>
      </c>
      <c r="D31" s="13">
        <f>'2011 inpatient costs'!D31/ave_inpatient_cost_2011</f>
        <v>1.1267644371552183</v>
      </c>
      <c r="E31" s="13">
        <f>'2011 inpatient costs'!E31/ave_inpatient_cost_2011</f>
        <v>0.95245775693237189</v>
      </c>
      <c r="F31" s="13">
        <f>'2011 inpatient costs'!F31/ave_inpatient_cost_2011</f>
        <v>0.8545301029962552</v>
      </c>
      <c r="G31" s="13">
        <f>'2011 inpatient costs'!G31/ave_inpatient_cost_2011</f>
        <v>0.82494133436737016</v>
      </c>
      <c r="H31" s="13">
        <f>'2011 inpatient costs'!H31/ave_inpatient_cost_2011</f>
        <v>0.82306807991782038</v>
      </c>
      <c r="I31" s="13"/>
      <c r="J31" s="13">
        <f>'2011 inpatient costs'!J31/ave_inpatient_cost_2011</f>
        <v>0.36638770468517351</v>
      </c>
      <c r="K31" s="13">
        <f>'2011 inpatient costs'!K31/ave_inpatient_cost_2011</f>
        <v>0.30103542400015421</v>
      </c>
      <c r="L31" s="13">
        <f>'2011 inpatient costs'!L31/ave_inpatient_cost_2011</f>
        <v>0.26107236755680635</v>
      </c>
      <c r="M31" s="13">
        <f>'2011 inpatient costs'!M31/ave_inpatient_cost_2011</f>
        <v>0.26561796631823331</v>
      </c>
      <c r="N31" s="13">
        <f>'2011 inpatient costs'!N31/ave_inpatient_cost_2011</f>
        <v>0.27791530776967865</v>
      </c>
    </row>
    <row r="32" spans="2:14" x14ac:dyDescent="0.25">
      <c r="B32">
        <v>28</v>
      </c>
      <c r="D32" s="13">
        <f>'2011 inpatient costs'!D32/ave_inpatient_cost_2011</f>
        <v>1.1560564102109574</v>
      </c>
      <c r="E32" s="13">
        <f>'2011 inpatient costs'!E32/ave_inpatient_cost_2011</f>
        <v>0.9955737931422165</v>
      </c>
      <c r="F32" s="13">
        <f>'2011 inpatient costs'!F32/ave_inpatient_cost_2011</f>
        <v>0.9259822625155596</v>
      </c>
      <c r="G32" s="13">
        <f>'2011 inpatient costs'!G32/ave_inpatient_cost_2011</f>
        <v>0.92610817682228197</v>
      </c>
      <c r="H32" s="13">
        <f>'2011 inpatient costs'!H32/ave_inpatient_cost_2011</f>
        <v>0.89539634397193668</v>
      </c>
      <c r="I32" s="13"/>
      <c r="J32" s="13">
        <f>'2011 inpatient costs'!J32/ave_inpatient_cost_2011</f>
        <v>0.37747740376365141</v>
      </c>
      <c r="K32" s="13">
        <f>'2011 inpatient costs'!K32/ave_inpatient_cost_2011</f>
        <v>0.33081228507438909</v>
      </c>
      <c r="L32" s="13">
        <f>'2011 inpatient costs'!L32/ave_inpatient_cost_2011</f>
        <v>0.28067920373706201</v>
      </c>
      <c r="M32" s="13">
        <f>'2011 inpatient costs'!M32/ave_inpatient_cost_2011</f>
        <v>0.26194808379674056</v>
      </c>
      <c r="N32" s="13">
        <f>'2011 inpatient costs'!N32/ave_inpatient_cost_2011</f>
        <v>0.25432931335086939</v>
      </c>
    </row>
    <row r="33" spans="2:14" x14ac:dyDescent="0.25">
      <c r="B33">
        <v>29</v>
      </c>
      <c r="D33" s="13">
        <f>'2011 inpatient costs'!D33/ave_inpatient_cost_2011</f>
        <v>1.2165993527981278</v>
      </c>
      <c r="E33" s="13">
        <f>'2011 inpatient costs'!E33/ave_inpatient_cost_2011</f>
        <v>1.0285020660145339</v>
      </c>
      <c r="F33" s="13">
        <f>'2011 inpatient costs'!F33/ave_inpatient_cost_2011</f>
        <v>0.98677637428241838</v>
      </c>
      <c r="G33" s="13">
        <f>'2011 inpatient costs'!G33/ave_inpatient_cost_2011</f>
        <v>0.9912312921908476</v>
      </c>
      <c r="H33" s="13">
        <f>'2011 inpatient costs'!H33/ave_inpatient_cost_2011</f>
        <v>0.96672367964636829</v>
      </c>
      <c r="I33" s="13"/>
      <c r="J33" s="13">
        <f>'2011 inpatient costs'!J33/ave_inpatient_cost_2011</f>
        <v>0.41182564754830758</v>
      </c>
      <c r="K33" s="13">
        <f>'2011 inpatient costs'!K33/ave_inpatient_cost_2011</f>
        <v>0.34251189023105483</v>
      </c>
      <c r="L33" s="13">
        <f>'2011 inpatient costs'!L33/ave_inpatient_cost_2011</f>
        <v>0.30011711453255602</v>
      </c>
      <c r="M33" s="13">
        <f>'2011 inpatient costs'!M33/ave_inpatient_cost_2011</f>
        <v>0.28103339835023194</v>
      </c>
      <c r="N33" s="13">
        <f>'2011 inpatient costs'!N33/ave_inpatient_cost_2011</f>
        <v>0.26340246566200454</v>
      </c>
    </row>
    <row r="34" spans="2:14" x14ac:dyDescent="0.25">
      <c r="B34">
        <v>30</v>
      </c>
      <c r="D34" s="13">
        <f>'2011 inpatient costs'!D34/ave_inpatient_cost_2011</f>
        <v>1.1793845776657423</v>
      </c>
      <c r="E34" s="13">
        <f>'2011 inpatient costs'!E34/ave_inpatient_cost_2011</f>
        <v>1.0443815982071796</v>
      </c>
      <c r="F34" s="13">
        <f>'2011 inpatient costs'!F34/ave_inpatient_cost_2011</f>
        <v>1.0233597319759786</v>
      </c>
      <c r="G34" s="13">
        <f>'2011 inpatient costs'!G34/ave_inpatient_cost_2011</f>
        <v>0.99598304353985823</v>
      </c>
      <c r="H34" s="13">
        <f>'2011 inpatient costs'!H34/ave_inpatient_cost_2011</f>
        <v>0.99934526786731837</v>
      </c>
      <c r="I34" s="13"/>
      <c r="J34" s="13">
        <f>'2011 inpatient costs'!J34/ave_inpatient_cost_2011</f>
        <v>0.44459877929816777</v>
      </c>
      <c r="K34" s="13">
        <f>'2011 inpatient costs'!K34/ave_inpatient_cost_2011</f>
        <v>0.32776949253769599</v>
      </c>
      <c r="L34" s="13">
        <f>'2011 inpatient costs'!L34/ave_inpatient_cost_2011</f>
        <v>0.29645681048487282</v>
      </c>
      <c r="M34" s="13">
        <f>'2011 inpatient costs'!M34/ave_inpatient_cost_2011</f>
        <v>0.290252126030006</v>
      </c>
      <c r="N34" s="13">
        <f>'2011 inpatient costs'!N34/ave_inpatient_cost_2011</f>
        <v>0.26151240755656907</v>
      </c>
    </row>
    <row r="35" spans="2:14" x14ac:dyDescent="0.25">
      <c r="B35">
        <v>31</v>
      </c>
      <c r="D35" s="13">
        <f>'2011 inpatient costs'!D35/ave_inpatient_cost_2011</f>
        <v>1.1685169943239486</v>
      </c>
      <c r="E35" s="13">
        <f>'2011 inpatient costs'!E35/ave_inpatient_cost_2011</f>
        <v>1.0866230981703302</v>
      </c>
      <c r="F35" s="13">
        <f>'2011 inpatient costs'!F35/ave_inpatient_cost_2011</f>
        <v>1.0764805749736819</v>
      </c>
      <c r="G35" s="13">
        <f>'2011 inpatient costs'!G35/ave_inpatient_cost_2011</f>
        <v>1.0665409756094462</v>
      </c>
      <c r="H35" s="13">
        <f>'2011 inpatient costs'!H35/ave_inpatient_cost_2011</f>
        <v>1.1181144346467038</v>
      </c>
      <c r="I35" s="13"/>
      <c r="J35" s="13">
        <f>'2011 inpatient costs'!J35/ave_inpatient_cost_2011</f>
        <v>0.46004746530151802</v>
      </c>
      <c r="K35" s="13">
        <f>'2011 inpatient costs'!K35/ave_inpatient_cost_2011</f>
        <v>0.35739751178206242</v>
      </c>
      <c r="L35" s="13">
        <f>'2011 inpatient costs'!L35/ave_inpatient_cost_2011</f>
        <v>0.30336567147510585</v>
      </c>
      <c r="M35" s="13">
        <f>'2011 inpatient costs'!M35/ave_inpatient_cost_2011</f>
        <v>0.30585471915601076</v>
      </c>
      <c r="N35" s="13">
        <f>'2011 inpatient costs'!N35/ave_inpatient_cost_2011</f>
        <v>0.26636926101701847</v>
      </c>
    </row>
    <row r="36" spans="2:14" x14ac:dyDescent="0.25">
      <c r="B36">
        <v>32</v>
      </c>
      <c r="D36" s="13">
        <f>'2011 inpatient costs'!D36/ave_inpatient_cost_2011</f>
        <v>1.2372880154513795</v>
      </c>
      <c r="E36" s="13">
        <f>'2011 inpatient costs'!E36/ave_inpatient_cost_2011</f>
        <v>1.1205807800512519</v>
      </c>
      <c r="F36" s="13">
        <f>'2011 inpatient costs'!F36/ave_inpatient_cost_2011</f>
        <v>1.1051165665660085</v>
      </c>
      <c r="G36" s="13">
        <f>'2011 inpatient costs'!G36/ave_inpatient_cost_2011</f>
        <v>1.0960333673466005</v>
      </c>
      <c r="H36" s="13">
        <f>'2011 inpatient costs'!H36/ave_inpatient_cost_2011</f>
        <v>1.1160069733233309</v>
      </c>
      <c r="I36" s="13"/>
      <c r="J36" s="13">
        <f>'2011 inpatient costs'!J36/ave_inpatient_cost_2011</f>
        <v>0.50400076455049292</v>
      </c>
      <c r="K36" s="13">
        <f>'2011 inpatient costs'!K36/ave_inpatient_cost_2011</f>
        <v>0.36262314571280235</v>
      </c>
      <c r="L36" s="13">
        <f>'2011 inpatient costs'!L36/ave_inpatient_cost_2011</f>
        <v>0.34525839546285819</v>
      </c>
      <c r="M36" s="13">
        <f>'2011 inpatient costs'!M36/ave_inpatient_cost_2011</f>
        <v>0.3016138857078034</v>
      </c>
      <c r="N36" s="13">
        <f>'2011 inpatient costs'!N36/ave_inpatient_cost_2011</f>
        <v>0.28997309327910586</v>
      </c>
    </row>
    <row r="37" spans="2:14" x14ac:dyDescent="0.25">
      <c r="B37">
        <v>33</v>
      </c>
      <c r="D37" s="13">
        <f>'2011 inpatient costs'!D37/ave_inpatient_cost_2011</f>
        <v>1.2429403877229792</v>
      </c>
      <c r="E37" s="13">
        <f>'2011 inpatient costs'!E37/ave_inpatient_cost_2011</f>
        <v>1.1070612320146578</v>
      </c>
      <c r="F37" s="13">
        <f>'2011 inpatient costs'!F37/ave_inpatient_cost_2011</f>
        <v>1.0650850741127689</v>
      </c>
      <c r="G37" s="13">
        <f>'2011 inpatient costs'!G37/ave_inpatient_cost_2011</f>
        <v>1.0917004416014593</v>
      </c>
      <c r="H37" s="13">
        <f>'2011 inpatient costs'!H37/ave_inpatient_cost_2011</f>
        <v>1.0835424299620635</v>
      </c>
      <c r="I37" s="13"/>
      <c r="J37" s="13">
        <f>'2011 inpatient costs'!J37/ave_inpatient_cost_2011</f>
        <v>0.52882018404987186</v>
      </c>
      <c r="K37" s="13">
        <f>'2011 inpatient costs'!K37/ave_inpatient_cost_2011</f>
        <v>0.40553338854627147</v>
      </c>
      <c r="L37" s="13">
        <f>'2011 inpatient costs'!L37/ave_inpatient_cost_2011</f>
        <v>0.35938099791489936</v>
      </c>
      <c r="M37" s="13">
        <f>'2011 inpatient costs'!M37/ave_inpatient_cost_2011</f>
        <v>0.31177924724516476</v>
      </c>
      <c r="N37" s="13">
        <f>'2011 inpatient costs'!N37/ave_inpatient_cost_2011</f>
        <v>0.28372471755267636</v>
      </c>
    </row>
    <row r="38" spans="2:14" x14ac:dyDescent="0.25">
      <c r="B38">
        <v>34</v>
      </c>
      <c r="D38" s="13">
        <f>'2011 inpatient costs'!D38/ave_inpatient_cost_2011</f>
        <v>1.1350503471579465</v>
      </c>
      <c r="E38" s="13">
        <f>'2011 inpatient costs'!E38/ave_inpatient_cost_2011</f>
        <v>1.0427744021519731</v>
      </c>
      <c r="F38" s="13">
        <f>'2011 inpatient costs'!F38/ave_inpatient_cost_2011</f>
        <v>0.99409705674281035</v>
      </c>
      <c r="G38" s="13">
        <f>'2011 inpatient costs'!G38/ave_inpatient_cost_2011</f>
        <v>0.97268481059575762</v>
      </c>
      <c r="H38" s="13">
        <f>'2011 inpatient costs'!H38/ave_inpatient_cost_2011</f>
        <v>1.010354763088545</v>
      </c>
      <c r="I38" s="13"/>
      <c r="J38" s="13">
        <f>'2011 inpatient costs'!J38/ave_inpatient_cost_2011</f>
        <v>0.524510583031777</v>
      </c>
      <c r="K38" s="13">
        <f>'2011 inpatient costs'!K38/ave_inpatient_cost_2011</f>
        <v>0.3909675651349892</v>
      </c>
      <c r="L38" s="13">
        <f>'2011 inpatient costs'!L38/ave_inpatient_cost_2011</f>
        <v>0.32884576058898785</v>
      </c>
      <c r="M38" s="13">
        <f>'2011 inpatient costs'!M38/ave_inpatient_cost_2011</f>
        <v>0.31582682588442396</v>
      </c>
      <c r="N38" s="13">
        <f>'2011 inpatient costs'!N38/ave_inpatient_cost_2011</f>
        <v>0.26233334358786692</v>
      </c>
    </row>
    <row r="39" spans="2:14" x14ac:dyDescent="0.25">
      <c r="B39">
        <v>35</v>
      </c>
      <c r="D39" s="13">
        <f>'2011 inpatient costs'!D39/ave_inpatient_cost_2011</f>
        <v>1.0879602281601453</v>
      </c>
      <c r="E39" s="13">
        <f>'2011 inpatient costs'!E39/ave_inpatient_cost_2011</f>
        <v>1.0178303506749147</v>
      </c>
      <c r="F39" s="13">
        <f>'2011 inpatient costs'!F39/ave_inpatient_cost_2011</f>
        <v>0.92426036162886227</v>
      </c>
      <c r="G39" s="13">
        <f>'2011 inpatient costs'!G39/ave_inpatient_cost_2011</f>
        <v>0.94474014092726732</v>
      </c>
      <c r="H39" s="13">
        <f>'2011 inpatient costs'!H39/ave_inpatient_cost_2011</f>
        <v>0.9339482157782012</v>
      </c>
      <c r="I39" s="13"/>
      <c r="J39" s="13">
        <f>'2011 inpatient costs'!J39/ave_inpatient_cost_2011</f>
        <v>0.53212056174217204</v>
      </c>
      <c r="K39" s="13">
        <f>'2011 inpatient costs'!K39/ave_inpatient_cost_2011</f>
        <v>0.3979491397445073</v>
      </c>
      <c r="L39" s="13">
        <f>'2011 inpatient costs'!L39/ave_inpatient_cost_2011</f>
        <v>0.33749275481217272</v>
      </c>
      <c r="M39" s="13">
        <f>'2011 inpatient costs'!M39/ave_inpatient_cost_2011</f>
        <v>0.29579234813690181</v>
      </c>
      <c r="N39" s="13">
        <f>'2011 inpatient costs'!N39/ave_inpatient_cost_2011</f>
        <v>0.25505917108889004</v>
      </c>
    </row>
    <row r="40" spans="2:14" x14ac:dyDescent="0.25">
      <c r="B40">
        <v>36</v>
      </c>
      <c r="D40" s="13">
        <f>'2011 inpatient costs'!D40/ave_inpatient_cost_2011</f>
        <v>1.0726945409065949</v>
      </c>
      <c r="E40" s="13">
        <f>'2011 inpatient costs'!E40/ave_inpatient_cost_2011</f>
        <v>0.95892662372030391</v>
      </c>
      <c r="F40" s="13">
        <f>'2011 inpatient costs'!F40/ave_inpatient_cost_2011</f>
        <v>0.90593648969530893</v>
      </c>
      <c r="G40" s="13">
        <f>'2011 inpatient costs'!G40/ave_inpatient_cost_2011</f>
        <v>0.85380089282352389</v>
      </c>
      <c r="H40" s="13">
        <f>'2011 inpatient costs'!H40/ave_inpatient_cost_2011</f>
        <v>0.8605725340173912</v>
      </c>
      <c r="I40" s="13"/>
      <c r="J40" s="13">
        <f>'2011 inpatient costs'!J40/ave_inpatient_cost_2011</f>
        <v>0.5471897400364214</v>
      </c>
      <c r="K40" s="13">
        <f>'2011 inpatient costs'!K40/ave_inpatient_cost_2011</f>
        <v>0.39711364064787857</v>
      </c>
      <c r="L40" s="13">
        <f>'2011 inpatient costs'!L40/ave_inpatient_cost_2011</f>
        <v>0.3421874369431776</v>
      </c>
      <c r="M40" s="13">
        <f>'2011 inpatient costs'!M40/ave_inpatient_cost_2011</f>
        <v>0.30735700232534646</v>
      </c>
      <c r="N40" s="13">
        <f>'2011 inpatient costs'!N40/ave_inpatient_cost_2011</f>
        <v>0.27699195394758486</v>
      </c>
    </row>
    <row r="41" spans="2:14" x14ac:dyDescent="0.25">
      <c r="B41">
        <v>37</v>
      </c>
      <c r="D41" s="13">
        <f>'2011 inpatient costs'!D41/ave_inpatient_cost_2011</f>
        <v>1.0137900462979659</v>
      </c>
      <c r="E41" s="13">
        <f>'2011 inpatient costs'!E41/ave_inpatient_cost_2011</f>
        <v>0.91646871184137901</v>
      </c>
      <c r="F41" s="13">
        <f>'2011 inpatient costs'!F41/ave_inpatient_cost_2011</f>
        <v>0.83597530890003235</v>
      </c>
      <c r="G41" s="13">
        <f>'2011 inpatient costs'!G41/ave_inpatient_cost_2011</f>
        <v>0.80137219318517705</v>
      </c>
      <c r="H41" s="13">
        <f>'2011 inpatient costs'!H41/ave_inpatient_cost_2011</f>
        <v>0.79679696915977349</v>
      </c>
      <c r="I41" s="13"/>
      <c r="J41" s="13">
        <f>'2011 inpatient costs'!J41/ave_inpatient_cost_2011</f>
        <v>0.58736464236977715</v>
      </c>
      <c r="K41" s="13">
        <f>'2011 inpatient costs'!K41/ave_inpatient_cost_2011</f>
        <v>0.43535121572104424</v>
      </c>
      <c r="L41" s="13">
        <f>'2011 inpatient costs'!L41/ave_inpatient_cost_2011</f>
        <v>0.36554674257894521</v>
      </c>
      <c r="M41" s="13">
        <f>'2011 inpatient costs'!M41/ave_inpatient_cost_2011</f>
        <v>0.32182357330889882</v>
      </c>
      <c r="N41" s="13">
        <f>'2011 inpatient costs'!N41/ave_inpatient_cost_2011</f>
        <v>0.29705293064745963</v>
      </c>
    </row>
    <row r="42" spans="2:14" x14ac:dyDescent="0.25">
      <c r="B42">
        <v>38</v>
      </c>
      <c r="D42" s="13">
        <f>'2011 inpatient costs'!D42/ave_inpatient_cost_2011</f>
        <v>0.97406172922915935</v>
      </c>
      <c r="E42" s="13">
        <f>'2011 inpatient costs'!E42/ave_inpatient_cost_2011</f>
        <v>0.85618258361709598</v>
      </c>
      <c r="F42" s="13">
        <f>'2011 inpatient costs'!F42/ave_inpatient_cost_2011</f>
        <v>0.75353626071755442</v>
      </c>
      <c r="G42" s="13">
        <f>'2011 inpatient costs'!G42/ave_inpatient_cost_2011</f>
        <v>0.72569390437674852</v>
      </c>
      <c r="H42" s="13">
        <f>'2011 inpatient costs'!H42/ave_inpatient_cost_2011</f>
        <v>0.68372533031319571</v>
      </c>
      <c r="I42" s="13"/>
      <c r="J42" s="13">
        <f>'2011 inpatient costs'!J42/ave_inpatient_cost_2011</f>
        <v>0.61267092297729431</v>
      </c>
      <c r="K42" s="13">
        <f>'2011 inpatient costs'!K42/ave_inpatient_cost_2011</f>
        <v>0.43546859930086657</v>
      </c>
      <c r="L42" s="13">
        <f>'2011 inpatient costs'!L42/ave_inpatient_cost_2011</f>
        <v>0.37811505508735826</v>
      </c>
      <c r="M42" s="13">
        <f>'2011 inpatient costs'!M42/ave_inpatient_cost_2011</f>
        <v>0.32598462441714798</v>
      </c>
      <c r="N42" s="13">
        <f>'2011 inpatient costs'!N42/ave_inpatient_cost_2011</f>
        <v>0.28888703594677806</v>
      </c>
    </row>
    <row r="43" spans="2:14" x14ac:dyDescent="0.25">
      <c r="B43">
        <v>39</v>
      </c>
      <c r="D43" s="13">
        <f>'2011 inpatient costs'!D43/ave_inpatient_cost_2011</f>
        <v>0.90186507153757756</v>
      </c>
      <c r="E43" s="13">
        <f>'2011 inpatient costs'!E43/ave_inpatient_cost_2011</f>
        <v>0.7794024561806937</v>
      </c>
      <c r="F43" s="13">
        <f>'2011 inpatient costs'!F43/ave_inpatient_cost_2011</f>
        <v>0.70564133146333086</v>
      </c>
      <c r="G43" s="13">
        <f>'2011 inpatient costs'!G43/ave_inpatient_cost_2011</f>
        <v>0.65240906884344663</v>
      </c>
      <c r="H43" s="13">
        <f>'2011 inpatient costs'!H43/ave_inpatient_cost_2011</f>
        <v>0.61247523274699833</v>
      </c>
      <c r="I43" s="13"/>
      <c r="J43" s="13">
        <f>'2011 inpatient costs'!J43/ave_inpatient_cost_2011</f>
        <v>0.63301321675517341</v>
      </c>
      <c r="K43" s="13">
        <f>'2011 inpatient costs'!K43/ave_inpatient_cost_2011</f>
        <v>0.46250736593728414</v>
      </c>
      <c r="L43" s="13">
        <f>'2011 inpatient costs'!L43/ave_inpatient_cost_2011</f>
        <v>0.39992166327086298</v>
      </c>
      <c r="M43" s="13">
        <f>'2011 inpatient costs'!M43/ave_inpatient_cost_2011</f>
        <v>0.32882383221231509</v>
      </c>
      <c r="N43" s="13">
        <f>'2011 inpatient costs'!N43/ave_inpatient_cost_2011</f>
        <v>0.30425149143334806</v>
      </c>
    </row>
    <row r="44" spans="2:14" x14ac:dyDescent="0.25">
      <c r="B44">
        <v>40</v>
      </c>
      <c r="D44" s="13">
        <f>'2011 inpatient costs'!D44/ave_inpatient_cost_2011</f>
        <v>0.86422160493760047</v>
      </c>
      <c r="E44" s="13">
        <f>'2011 inpatient costs'!E44/ave_inpatient_cost_2011</f>
        <v>0.76469098973000083</v>
      </c>
      <c r="F44" s="13">
        <f>'2011 inpatient costs'!F44/ave_inpatient_cost_2011</f>
        <v>0.70375221795089959</v>
      </c>
      <c r="G44" s="13">
        <f>'2011 inpatient costs'!G44/ave_inpatient_cost_2011</f>
        <v>0.65669963965986233</v>
      </c>
      <c r="H44" s="13">
        <f>'2011 inpatient costs'!H44/ave_inpatient_cost_2011</f>
        <v>0.57196309183326621</v>
      </c>
      <c r="I44" s="13"/>
      <c r="J44" s="13">
        <f>'2011 inpatient costs'!J44/ave_inpatient_cost_2011</f>
        <v>0.65206500737789785</v>
      </c>
      <c r="K44" s="13">
        <f>'2011 inpatient costs'!K44/ave_inpatient_cost_2011</f>
        <v>0.48927187789446547</v>
      </c>
      <c r="L44" s="13">
        <f>'2011 inpatient costs'!L44/ave_inpatient_cost_2011</f>
        <v>0.41638384421432828</v>
      </c>
      <c r="M44" s="13">
        <f>'2011 inpatient costs'!M44/ave_inpatient_cost_2011</f>
        <v>0.35828182317440249</v>
      </c>
      <c r="N44" s="13">
        <f>'2011 inpatient costs'!N44/ave_inpatient_cost_2011</f>
        <v>0.31485722315922832</v>
      </c>
    </row>
    <row r="45" spans="2:14" x14ac:dyDescent="0.25">
      <c r="B45">
        <v>41</v>
      </c>
      <c r="D45" s="13">
        <f>'2011 inpatient costs'!D45/ave_inpatient_cost_2011</f>
        <v>0.89076762236378271</v>
      </c>
      <c r="E45" s="13">
        <f>'2011 inpatient costs'!E45/ave_inpatient_cost_2011</f>
        <v>0.80377743668198487</v>
      </c>
      <c r="F45" s="13">
        <f>'2011 inpatient costs'!F45/ave_inpatient_cost_2011</f>
        <v>0.68175100196573302</v>
      </c>
      <c r="G45" s="13">
        <f>'2011 inpatient costs'!G45/ave_inpatient_cost_2011</f>
        <v>0.60670516279765163</v>
      </c>
      <c r="H45" s="13">
        <f>'2011 inpatient costs'!H45/ave_inpatient_cost_2011</f>
        <v>0.57492059064345979</v>
      </c>
      <c r="I45" s="13"/>
      <c r="J45" s="13">
        <f>'2011 inpatient costs'!J45/ave_inpatient_cost_2011</f>
        <v>0.71136721795448454</v>
      </c>
      <c r="K45" s="13">
        <f>'2011 inpatient costs'!K45/ave_inpatient_cost_2011</f>
        <v>0.54867217716419958</v>
      </c>
      <c r="L45" s="13">
        <f>'2011 inpatient costs'!L45/ave_inpatient_cost_2011</f>
        <v>0.42462878148972499</v>
      </c>
      <c r="M45" s="13">
        <f>'2011 inpatient costs'!M45/ave_inpatient_cost_2011</f>
        <v>0.39506211417272802</v>
      </c>
      <c r="N45" s="13">
        <f>'2011 inpatient costs'!N45/ave_inpatient_cost_2011</f>
        <v>0.33583201227388482</v>
      </c>
    </row>
    <row r="46" spans="2:14" x14ac:dyDescent="0.25">
      <c r="B46">
        <v>42</v>
      </c>
      <c r="D46" s="13">
        <f>'2011 inpatient costs'!D46/ave_inpatient_cost_2011</f>
        <v>0.84786589179777372</v>
      </c>
      <c r="E46" s="13">
        <f>'2011 inpatient costs'!E46/ave_inpatient_cost_2011</f>
        <v>0.74173709690625966</v>
      </c>
      <c r="F46" s="13">
        <f>'2011 inpatient costs'!F46/ave_inpatient_cost_2011</f>
        <v>0.6298222372047928</v>
      </c>
      <c r="G46" s="13">
        <f>'2011 inpatient costs'!G46/ave_inpatient_cost_2011</f>
        <v>0.55569850392999764</v>
      </c>
      <c r="H46" s="13">
        <f>'2011 inpatient costs'!H46/ave_inpatient_cost_2011</f>
        <v>0.48834494614128182</v>
      </c>
      <c r="I46" s="13"/>
      <c r="J46" s="13">
        <f>'2011 inpatient costs'!J46/ave_inpatient_cost_2011</f>
        <v>0.70201803431522147</v>
      </c>
      <c r="K46" s="13">
        <f>'2011 inpatient costs'!K46/ave_inpatient_cost_2011</f>
        <v>0.53029418859968436</v>
      </c>
      <c r="L46" s="13">
        <f>'2011 inpatient costs'!L46/ave_inpatient_cost_2011</f>
        <v>0.43072999063531203</v>
      </c>
      <c r="M46" s="13">
        <f>'2011 inpatient costs'!M46/ave_inpatient_cost_2011</f>
        <v>0.39100230493644095</v>
      </c>
      <c r="N46" s="13">
        <f>'2011 inpatient costs'!N46/ave_inpatient_cost_2011</f>
        <v>0.3270126657138665</v>
      </c>
    </row>
    <row r="47" spans="2:14" x14ac:dyDescent="0.25">
      <c r="B47">
        <v>43</v>
      </c>
      <c r="D47" s="13">
        <f>'2011 inpatient costs'!D47/ave_inpatient_cost_2011</f>
        <v>0.86944563641353412</v>
      </c>
      <c r="E47" s="13">
        <f>'2011 inpatient costs'!E47/ave_inpatient_cost_2011</f>
        <v>0.74496604302885072</v>
      </c>
      <c r="F47" s="13">
        <f>'2011 inpatient costs'!F47/ave_inpatient_cost_2011</f>
        <v>0.61972019246267818</v>
      </c>
      <c r="G47" s="13">
        <f>'2011 inpatient costs'!G47/ave_inpatient_cost_2011</f>
        <v>0.54635292550743186</v>
      </c>
      <c r="H47" s="13">
        <f>'2011 inpatient costs'!H47/ave_inpatient_cost_2011</f>
        <v>0.49166817393935591</v>
      </c>
      <c r="I47" s="13"/>
      <c r="J47" s="13">
        <f>'2011 inpatient costs'!J47/ave_inpatient_cost_2011</f>
        <v>0.72547839284454441</v>
      </c>
      <c r="K47" s="13">
        <f>'2011 inpatient costs'!K47/ave_inpatient_cost_2011</f>
        <v>0.53533918753017784</v>
      </c>
      <c r="L47" s="13">
        <f>'2011 inpatient costs'!L47/ave_inpatient_cost_2011</f>
        <v>0.48371035862285083</v>
      </c>
      <c r="M47" s="13">
        <f>'2011 inpatient costs'!M47/ave_inpatient_cost_2011</f>
        <v>0.40541880287362031</v>
      </c>
      <c r="N47" s="13">
        <f>'2011 inpatient costs'!N47/ave_inpatient_cost_2011</f>
        <v>0.33840902254256117</v>
      </c>
    </row>
    <row r="48" spans="2:14" x14ac:dyDescent="0.25">
      <c r="B48">
        <v>44</v>
      </c>
      <c r="D48" s="13">
        <f>'2011 inpatient costs'!D48/ave_inpatient_cost_2011</f>
        <v>0.85868382504996099</v>
      </c>
      <c r="E48" s="13">
        <f>'2011 inpatient costs'!E48/ave_inpatient_cost_2011</f>
        <v>0.72347873222815173</v>
      </c>
      <c r="F48" s="13">
        <f>'2011 inpatient costs'!F48/ave_inpatient_cost_2011</f>
        <v>0.62847120678839341</v>
      </c>
      <c r="G48" s="13">
        <f>'2011 inpatient costs'!G48/ave_inpatient_cost_2011</f>
        <v>0.5462628629617502</v>
      </c>
      <c r="H48" s="13">
        <f>'2011 inpatient costs'!H48/ave_inpatient_cost_2011</f>
        <v>0.48517463823370849</v>
      </c>
      <c r="I48" s="13"/>
      <c r="J48" s="13">
        <f>'2011 inpatient costs'!J48/ave_inpatient_cost_2011</f>
        <v>0.78214769663336403</v>
      </c>
      <c r="K48" s="13">
        <f>'2011 inpatient costs'!K48/ave_inpatient_cost_2011</f>
        <v>0.56833301935644132</v>
      </c>
      <c r="L48" s="13">
        <f>'2011 inpatient costs'!L48/ave_inpatient_cost_2011</f>
        <v>0.49552795348136996</v>
      </c>
      <c r="M48" s="13">
        <f>'2011 inpatient costs'!M48/ave_inpatient_cost_2011</f>
        <v>0.40200369403891634</v>
      </c>
      <c r="N48" s="13">
        <f>'2011 inpatient costs'!N48/ave_inpatient_cost_2011</f>
        <v>0.35935512200061637</v>
      </c>
    </row>
    <row r="49" spans="2:14" x14ac:dyDescent="0.25">
      <c r="B49">
        <v>45</v>
      </c>
      <c r="D49" s="13">
        <f>'2011 inpatient costs'!D49/ave_inpatient_cost_2011</f>
        <v>0.88534370934584128</v>
      </c>
      <c r="E49" s="13">
        <f>'2011 inpatient costs'!E49/ave_inpatient_cost_2011</f>
        <v>0.7378975603744935</v>
      </c>
      <c r="F49" s="13">
        <f>'2011 inpatient costs'!F49/ave_inpatient_cost_2011</f>
        <v>0.63552821344614674</v>
      </c>
      <c r="G49" s="13">
        <f>'2011 inpatient costs'!G49/ave_inpatient_cost_2011</f>
        <v>0.56735868945080392</v>
      </c>
      <c r="H49" s="13">
        <f>'2011 inpatient costs'!H49/ave_inpatient_cost_2011</f>
        <v>0.48764069922087655</v>
      </c>
      <c r="I49" s="13"/>
      <c r="J49" s="13">
        <f>'2011 inpatient costs'!J49/ave_inpatient_cost_2011</f>
        <v>0.77976745733762309</v>
      </c>
      <c r="K49" s="13">
        <f>'2011 inpatient costs'!K49/ave_inpatient_cost_2011</f>
        <v>0.58150447583166431</v>
      </c>
      <c r="L49" s="13">
        <f>'2011 inpatient costs'!L49/ave_inpatient_cost_2011</f>
        <v>0.52366376356509936</v>
      </c>
      <c r="M49" s="13">
        <f>'2011 inpatient costs'!M49/ave_inpatient_cost_2011</f>
        <v>0.438797720090493</v>
      </c>
      <c r="N49" s="13">
        <f>'2011 inpatient costs'!N49/ave_inpatient_cost_2011</f>
        <v>0.37411745356352522</v>
      </c>
    </row>
    <row r="50" spans="2:14" x14ac:dyDescent="0.25">
      <c r="B50">
        <v>46</v>
      </c>
      <c r="D50" s="13">
        <f>'2011 inpatient costs'!D50/ave_inpatient_cost_2011</f>
        <v>0.91740681035965332</v>
      </c>
      <c r="E50" s="13">
        <f>'2011 inpatient costs'!E50/ave_inpatient_cost_2011</f>
        <v>0.79989799357502922</v>
      </c>
      <c r="F50" s="13">
        <f>'2011 inpatient costs'!F50/ave_inpatient_cost_2011</f>
        <v>0.67925501658631848</v>
      </c>
      <c r="G50" s="13">
        <f>'2011 inpatient costs'!G50/ave_inpatient_cost_2011</f>
        <v>0.58997167161192654</v>
      </c>
      <c r="H50" s="13">
        <f>'2011 inpatient costs'!H50/ave_inpatient_cost_2011</f>
        <v>0.49204303900315566</v>
      </c>
      <c r="I50" s="13"/>
      <c r="J50" s="13">
        <f>'2011 inpatient costs'!J50/ave_inpatient_cost_2011</f>
        <v>0.83023810303003698</v>
      </c>
      <c r="K50" s="13">
        <f>'2011 inpatient costs'!K50/ave_inpatient_cost_2011</f>
        <v>0.62718939476938085</v>
      </c>
      <c r="L50" s="13">
        <f>'2011 inpatient costs'!L50/ave_inpatient_cost_2011</f>
        <v>0.52448696104616488</v>
      </c>
      <c r="M50" s="13">
        <f>'2011 inpatient costs'!M50/ave_inpatient_cost_2011</f>
        <v>0.45212747612811827</v>
      </c>
      <c r="N50" s="13">
        <f>'2011 inpatient costs'!N50/ave_inpatient_cost_2011</f>
        <v>0.39097282770405656</v>
      </c>
    </row>
    <row r="51" spans="2:14" x14ac:dyDescent="0.25">
      <c r="B51">
        <v>47</v>
      </c>
      <c r="D51" s="13">
        <f>'2011 inpatient costs'!D51/ave_inpatient_cost_2011</f>
        <v>0.98500346686277507</v>
      </c>
      <c r="E51" s="13">
        <f>'2011 inpatient costs'!E51/ave_inpatient_cost_2011</f>
        <v>0.83778924195339699</v>
      </c>
      <c r="F51" s="13">
        <f>'2011 inpatient costs'!F51/ave_inpatient_cost_2011</f>
        <v>0.68670612346181614</v>
      </c>
      <c r="G51" s="13">
        <f>'2011 inpatient costs'!G51/ave_inpatient_cost_2011</f>
        <v>0.60114375721562308</v>
      </c>
      <c r="H51" s="13">
        <f>'2011 inpatient costs'!H51/ave_inpatient_cost_2011</f>
        <v>0.50405166742659324</v>
      </c>
      <c r="I51" s="13"/>
      <c r="J51" s="13">
        <f>'2011 inpatient costs'!J51/ave_inpatient_cost_2011</f>
        <v>0.90746969011224654</v>
      </c>
      <c r="K51" s="13">
        <f>'2011 inpatient costs'!K51/ave_inpatient_cost_2011</f>
        <v>0.70189329133900669</v>
      </c>
      <c r="L51" s="13">
        <f>'2011 inpatient costs'!L51/ave_inpatient_cost_2011</f>
        <v>0.55856592181948683</v>
      </c>
      <c r="M51" s="13">
        <f>'2011 inpatient costs'!M51/ave_inpatient_cost_2011</f>
        <v>0.49161115711491127</v>
      </c>
      <c r="N51" s="13">
        <f>'2011 inpatient costs'!N51/ave_inpatient_cost_2011</f>
        <v>0.43938080788847939</v>
      </c>
    </row>
    <row r="52" spans="2:14" x14ac:dyDescent="0.25">
      <c r="B52">
        <v>48</v>
      </c>
      <c r="D52" s="13">
        <f>'2011 inpatient costs'!D52/ave_inpatient_cost_2011</f>
        <v>1.0191019638042413</v>
      </c>
      <c r="E52" s="13">
        <f>'2011 inpatient costs'!E52/ave_inpatient_cost_2011</f>
        <v>0.83550616349036699</v>
      </c>
      <c r="F52" s="13">
        <f>'2011 inpatient costs'!F52/ave_inpatient_cost_2011</f>
        <v>0.70180416630393727</v>
      </c>
      <c r="G52" s="13">
        <f>'2011 inpatient costs'!G52/ave_inpatient_cost_2011</f>
        <v>0.62010277666607927</v>
      </c>
      <c r="H52" s="13">
        <f>'2011 inpatient costs'!H52/ave_inpatient_cost_2011</f>
        <v>0.52912515819197559</v>
      </c>
      <c r="I52" s="13"/>
      <c r="J52" s="13">
        <f>'2011 inpatient costs'!J52/ave_inpatient_cost_2011</f>
        <v>0.96718301388184258</v>
      </c>
      <c r="K52" s="13">
        <f>'2011 inpatient costs'!K52/ave_inpatient_cost_2011</f>
        <v>0.75266701304494354</v>
      </c>
      <c r="L52" s="13">
        <f>'2011 inpatient costs'!L52/ave_inpatient_cost_2011</f>
        <v>0.58202602090680433</v>
      </c>
      <c r="M52" s="13">
        <f>'2011 inpatient costs'!M52/ave_inpatient_cost_2011</f>
        <v>0.51080370381621942</v>
      </c>
      <c r="N52" s="13">
        <f>'2011 inpatient costs'!N52/ave_inpatient_cost_2011</f>
        <v>0.43861517376890585</v>
      </c>
    </row>
    <row r="53" spans="2:14" x14ac:dyDescent="0.25">
      <c r="B53">
        <v>49</v>
      </c>
      <c r="D53" s="13">
        <f>'2011 inpatient costs'!D53/ave_inpatient_cost_2011</f>
        <v>1.0185922937445224</v>
      </c>
      <c r="E53" s="13">
        <f>'2011 inpatient costs'!E53/ave_inpatient_cost_2011</f>
        <v>0.8705291649300293</v>
      </c>
      <c r="F53" s="13">
        <f>'2011 inpatient costs'!F53/ave_inpatient_cost_2011</f>
        <v>0.70189436274181649</v>
      </c>
      <c r="G53" s="13">
        <f>'2011 inpatient costs'!G53/ave_inpatient_cost_2011</f>
        <v>0.67528076923095259</v>
      </c>
      <c r="H53" s="13">
        <f>'2011 inpatient costs'!H53/ave_inpatient_cost_2011</f>
        <v>0.57567642978297995</v>
      </c>
      <c r="I53" s="13"/>
      <c r="J53" s="13">
        <f>'2011 inpatient costs'!J53/ave_inpatient_cost_2011</f>
        <v>1.0157252054035946</v>
      </c>
      <c r="K53" s="13">
        <f>'2011 inpatient costs'!K53/ave_inpatient_cost_2011</f>
        <v>0.77869699340098364</v>
      </c>
      <c r="L53" s="13">
        <f>'2011 inpatient costs'!L53/ave_inpatient_cost_2011</f>
        <v>0.62955501218584686</v>
      </c>
      <c r="M53" s="13">
        <f>'2011 inpatient costs'!M53/ave_inpatient_cost_2011</f>
        <v>0.53748244851576277</v>
      </c>
      <c r="N53" s="13">
        <f>'2011 inpatient costs'!N53/ave_inpatient_cost_2011</f>
        <v>0.47059439836549516</v>
      </c>
    </row>
    <row r="54" spans="2:14" x14ac:dyDescent="0.25">
      <c r="B54">
        <v>50</v>
      </c>
      <c r="D54" s="13">
        <f>'2011 inpatient costs'!D54/ave_inpatient_cost_2011</f>
        <v>1.0750787689857952</v>
      </c>
      <c r="E54" s="13">
        <f>'2011 inpatient costs'!E54/ave_inpatient_cost_2011</f>
        <v>0.86807826783566799</v>
      </c>
      <c r="F54" s="13">
        <f>'2011 inpatient costs'!F54/ave_inpatient_cost_2011</f>
        <v>0.76804630455758527</v>
      </c>
      <c r="G54" s="13">
        <f>'2011 inpatient costs'!G54/ave_inpatient_cost_2011</f>
        <v>0.68761515887110636</v>
      </c>
      <c r="H54" s="13">
        <f>'2011 inpatient costs'!H54/ave_inpatient_cost_2011</f>
        <v>0.57995701101944652</v>
      </c>
      <c r="I54" s="13"/>
      <c r="J54" s="13">
        <f>'2011 inpatient costs'!J54/ave_inpatient_cost_2011</f>
        <v>1.0954461730888587</v>
      </c>
      <c r="K54" s="13">
        <f>'2011 inpatient costs'!K54/ave_inpatient_cost_2011</f>
        <v>0.81805820871052037</v>
      </c>
      <c r="L54" s="13">
        <f>'2011 inpatient costs'!L54/ave_inpatient_cost_2011</f>
        <v>0.66858641356280679</v>
      </c>
      <c r="M54" s="13">
        <f>'2011 inpatient costs'!M54/ave_inpatient_cost_2011</f>
        <v>0.58024683055661896</v>
      </c>
      <c r="N54" s="13">
        <f>'2011 inpatient costs'!N54/ave_inpatient_cost_2011</f>
        <v>0.52321199819337993</v>
      </c>
    </row>
    <row r="55" spans="2:14" x14ac:dyDescent="0.25">
      <c r="B55">
        <v>51</v>
      </c>
      <c r="D55" s="13">
        <f>'2011 inpatient costs'!D55/ave_inpatient_cost_2011</f>
        <v>1.1467570477827267</v>
      </c>
      <c r="E55" s="13">
        <f>'2011 inpatient costs'!E55/ave_inpatient_cost_2011</f>
        <v>0.92876284395303077</v>
      </c>
      <c r="F55" s="13">
        <f>'2011 inpatient costs'!F55/ave_inpatient_cost_2011</f>
        <v>0.78898492153520294</v>
      </c>
      <c r="G55" s="13">
        <f>'2011 inpatient costs'!G55/ave_inpatient_cost_2011</f>
        <v>0.69823717658265061</v>
      </c>
      <c r="H55" s="13">
        <f>'2011 inpatient costs'!H55/ave_inpatient_cost_2011</f>
        <v>0.66545068360297022</v>
      </c>
      <c r="I55" s="13"/>
      <c r="J55" s="13">
        <f>'2011 inpatient costs'!J55/ave_inpatient_cost_2011</f>
        <v>1.1217303853011382</v>
      </c>
      <c r="K55" s="13">
        <f>'2011 inpatient costs'!K55/ave_inpatient_cost_2011</f>
        <v>0.90507812779713437</v>
      </c>
      <c r="L55" s="13">
        <f>'2011 inpatient costs'!L55/ave_inpatient_cost_2011</f>
        <v>0.74557001046104054</v>
      </c>
      <c r="M55" s="13">
        <f>'2011 inpatient costs'!M55/ave_inpatient_cost_2011</f>
        <v>0.61150081371903153</v>
      </c>
      <c r="N55" s="13">
        <f>'2011 inpatient costs'!N55/ave_inpatient_cost_2011</f>
        <v>0.55055677300245887</v>
      </c>
    </row>
    <row r="56" spans="2:14" x14ac:dyDescent="0.25">
      <c r="B56">
        <v>52</v>
      </c>
      <c r="D56" s="13">
        <f>'2011 inpatient costs'!D56/ave_inpatient_cost_2011</f>
        <v>1.1514468704105005</v>
      </c>
      <c r="E56" s="13">
        <f>'2011 inpatient costs'!E56/ave_inpatient_cost_2011</f>
        <v>0.92935384281297373</v>
      </c>
      <c r="F56" s="13">
        <f>'2011 inpatient costs'!F56/ave_inpatient_cost_2011</f>
        <v>0.8376761452448197</v>
      </c>
      <c r="G56" s="13">
        <f>'2011 inpatient costs'!G56/ave_inpatient_cost_2011</f>
        <v>0.69537762536739567</v>
      </c>
      <c r="H56" s="13">
        <f>'2011 inpatient costs'!H56/ave_inpatient_cost_2011</f>
        <v>0.6269887019177669</v>
      </c>
      <c r="I56" s="13"/>
      <c r="J56" s="13">
        <f>'2011 inpatient costs'!J56/ave_inpatient_cost_2011</f>
        <v>1.1895466589014529</v>
      </c>
      <c r="K56" s="13">
        <f>'2011 inpatient costs'!K56/ave_inpatient_cost_2011</f>
        <v>0.8922658849225199</v>
      </c>
      <c r="L56" s="13">
        <f>'2011 inpatient costs'!L56/ave_inpatient_cost_2011</f>
        <v>0.75697203171366123</v>
      </c>
      <c r="M56" s="13">
        <f>'2011 inpatient costs'!M56/ave_inpatient_cost_2011</f>
        <v>0.63509013194090258</v>
      </c>
      <c r="N56" s="13">
        <f>'2011 inpatient costs'!N56/ave_inpatient_cost_2011</f>
        <v>0.54024335747858099</v>
      </c>
    </row>
    <row r="57" spans="2:14" x14ac:dyDescent="0.25">
      <c r="B57">
        <v>53</v>
      </c>
      <c r="D57" s="13">
        <f>'2011 inpatient costs'!D57/ave_inpatient_cost_2011</f>
        <v>1.1248773828456455</v>
      </c>
      <c r="E57" s="13">
        <f>'2011 inpatient costs'!E57/ave_inpatient_cost_2011</f>
        <v>0.96231498422269179</v>
      </c>
      <c r="F57" s="13">
        <f>'2011 inpatient costs'!F57/ave_inpatient_cost_2011</f>
        <v>0.83224000104917628</v>
      </c>
      <c r="G57" s="13">
        <f>'2011 inpatient costs'!G57/ave_inpatient_cost_2011</f>
        <v>0.73316158675420007</v>
      </c>
      <c r="H57" s="13">
        <f>'2011 inpatient costs'!H57/ave_inpatient_cost_2011</f>
        <v>0.62957816959188129</v>
      </c>
      <c r="I57" s="13"/>
      <c r="J57" s="13">
        <f>'2011 inpatient costs'!J57/ave_inpatient_cost_2011</f>
        <v>1.2757087760177643</v>
      </c>
      <c r="K57" s="13">
        <f>'2011 inpatient costs'!K57/ave_inpatient_cost_2011</f>
        <v>0.98795177644003229</v>
      </c>
      <c r="L57" s="13">
        <f>'2011 inpatient costs'!L57/ave_inpatient_cost_2011</f>
        <v>0.79203427990754993</v>
      </c>
      <c r="M57" s="13">
        <f>'2011 inpatient costs'!M57/ave_inpatient_cost_2011</f>
        <v>0.65642522901106348</v>
      </c>
      <c r="N57" s="13">
        <f>'2011 inpatient costs'!N57/ave_inpatient_cost_2011</f>
        <v>0.57610344061402097</v>
      </c>
    </row>
    <row r="58" spans="2:14" x14ac:dyDescent="0.25">
      <c r="B58">
        <v>54</v>
      </c>
      <c r="D58" s="13">
        <f>'2011 inpatient costs'!D58/ave_inpatient_cost_2011</f>
        <v>1.1806199108755056</v>
      </c>
      <c r="E58" s="13">
        <f>'2011 inpatient costs'!E58/ave_inpatient_cost_2011</f>
        <v>0.98539566911326448</v>
      </c>
      <c r="F58" s="13">
        <f>'2011 inpatient costs'!F58/ave_inpatient_cost_2011</f>
        <v>0.84330080311859346</v>
      </c>
      <c r="G58" s="13">
        <f>'2011 inpatient costs'!G58/ave_inpatient_cost_2011</f>
        <v>0.77213739540121773</v>
      </c>
      <c r="H58" s="13">
        <f>'2011 inpatient costs'!H58/ave_inpatient_cost_2011</f>
        <v>0.67958997819609601</v>
      </c>
      <c r="I58" s="13"/>
      <c r="J58" s="13">
        <f>'2011 inpatient costs'!J58/ave_inpatient_cost_2011</f>
        <v>1.3001484092345472</v>
      </c>
      <c r="K58" s="13">
        <f>'2011 inpatient costs'!K58/ave_inpatient_cost_2011</f>
        <v>1.0208896931672709</v>
      </c>
      <c r="L58" s="13">
        <f>'2011 inpatient costs'!L58/ave_inpatient_cost_2011</f>
        <v>0.84764776659801744</v>
      </c>
      <c r="M58" s="13">
        <f>'2011 inpatient costs'!M58/ave_inpatient_cost_2011</f>
        <v>0.6884667169439973</v>
      </c>
      <c r="N58" s="13">
        <f>'2011 inpatient costs'!N58/ave_inpatient_cost_2011</f>
        <v>0.64335898055975194</v>
      </c>
    </row>
    <row r="59" spans="2:14" x14ac:dyDescent="0.25">
      <c r="B59">
        <v>55</v>
      </c>
      <c r="D59" s="13">
        <f>'2011 inpatient costs'!D59/ave_inpatient_cost_2011</f>
        <v>1.2365974110075311</v>
      </c>
      <c r="E59" s="13">
        <f>'2011 inpatient costs'!E59/ave_inpatient_cost_2011</f>
        <v>1.0329491550522178</v>
      </c>
      <c r="F59" s="13">
        <f>'2011 inpatient costs'!F59/ave_inpatient_cost_2011</f>
        <v>0.86739502688031045</v>
      </c>
      <c r="G59" s="13">
        <f>'2011 inpatient costs'!G59/ave_inpatient_cost_2011</f>
        <v>0.80187172932636019</v>
      </c>
      <c r="H59" s="13">
        <f>'2011 inpatient costs'!H59/ave_inpatient_cost_2011</f>
        <v>0.68071196203482909</v>
      </c>
      <c r="I59" s="13"/>
      <c r="J59" s="13">
        <f>'2011 inpatient costs'!J59/ave_inpatient_cost_2011</f>
        <v>1.385988330998023</v>
      </c>
      <c r="K59" s="13">
        <f>'2011 inpatient costs'!K59/ave_inpatient_cost_2011</f>
        <v>1.081472443044655</v>
      </c>
      <c r="L59" s="13">
        <f>'2011 inpatient costs'!L59/ave_inpatient_cost_2011</f>
        <v>0.88922772880197654</v>
      </c>
      <c r="M59" s="13">
        <f>'2011 inpatient costs'!M59/ave_inpatient_cost_2011</f>
        <v>0.76846449621677138</v>
      </c>
      <c r="N59" s="13">
        <f>'2011 inpatient costs'!N59/ave_inpatient_cost_2011</f>
        <v>0.67470330583749794</v>
      </c>
    </row>
    <row r="60" spans="2:14" x14ac:dyDescent="0.25">
      <c r="B60">
        <v>56</v>
      </c>
      <c r="D60" s="13">
        <f>'2011 inpatient costs'!D60/ave_inpatient_cost_2011</f>
        <v>1.2807108081060692</v>
      </c>
      <c r="E60" s="13">
        <f>'2011 inpatient costs'!E60/ave_inpatient_cost_2011</f>
        <v>1.0794688908563967</v>
      </c>
      <c r="F60" s="13">
        <f>'2011 inpatient costs'!F60/ave_inpatient_cost_2011</f>
        <v>0.91511156691436346</v>
      </c>
      <c r="G60" s="13">
        <f>'2011 inpatient costs'!G60/ave_inpatient_cost_2011</f>
        <v>0.80398064095486299</v>
      </c>
      <c r="H60" s="13">
        <f>'2011 inpatient costs'!H60/ave_inpatient_cost_2011</f>
        <v>0.70890785320514615</v>
      </c>
      <c r="I60" s="13"/>
      <c r="J60" s="13">
        <f>'2011 inpatient costs'!J60/ave_inpatient_cost_2011</f>
        <v>1.5019602547209514</v>
      </c>
      <c r="K60" s="13">
        <f>'2011 inpatient costs'!K60/ave_inpatient_cost_2011</f>
        <v>1.1336559158816435</v>
      </c>
      <c r="L60" s="13">
        <f>'2011 inpatient costs'!L60/ave_inpatient_cost_2011</f>
        <v>0.94721008219687752</v>
      </c>
      <c r="M60" s="13">
        <f>'2011 inpatient costs'!M60/ave_inpatient_cost_2011</f>
        <v>0.81365184219266362</v>
      </c>
      <c r="N60" s="13">
        <f>'2011 inpatient costs'!N60/ave_inpatient_cost_2011</f>
        <v>0.71504936114897888</v>
      </c>
    </row>
    <row r="61" spans="2:14" x14ac:dyDescent="0.25">
      <c r="B61">
        <v>57</v>
      </c>
      <c r="D61" s="13">
        <f>'2011 inpatient costs'!D61/ave_inpatient_cost_2011</f>
        <v>1.282724497925406</v>
      </c>
      <c r="E61" s="13">
        <f>'2011 inpatient costs'!E61/ave_inpatient_cost_2011</f>
        <v>1.0673829387944052</v>
      </c>
      <c r="F61" s="13">
        <f>'2011 inpatient costs'!F61/ave_inpatient_cost_2011</f>
        <v>0.92281063167416433</v>
      </c>
      <c r="G61" s="13">
        <f>'2011 inpatient costs'!G61/ave_inpatient_cost_2011</f>
        <v>0.82340436736639955</v>
      </c>
      <c r="H61" s="13">
        <f>'2011 inpatient costs'!H61/ave_inpatient_cost_2011</f>
        <v>0.76014225792215839</v>
      </c>
      <c r="I61" s="13"/>
      <c r="J61" s="13">
        <f>'2011 inpatient costs'!J61/ave_inpatient_cost_2011</f>
        <v>1.4899988529733499</v>
      </c>
      <c r="K61" s="13">
        <f>'2011 inpatient costs'!K61/ave_inpatient_cost_2011</f>
        <v>1.1833766387752653</v>
      </c>
      <c r="L61" s="13">
        <f>'2011 inpatient costs'!L61/ave_inpatient_cost_2011</f>
        <v>0.96669969045161452</v>
      </c>
      <c r="M61" s="13">
        <f>'2011 inpatient costs'!M61/ave_inpatient_cost_2011</f>
        <v>0.85361920578069572</v>
      </c>
      <c r="N61" s="13">
        <f>'2011 inpatient costs'!N61/ave_inpatient_cost_2011</f>
        <v>0.77641940675111942</v>
      </c>
    </row>
    <row r="62" spans="2:14" x14ac:dyDescent="0.25">
      <c r="B62">
        <v>58</v>
      </c>
      <c r="D62" s="13">
        <f>'2011 inpatient costs'!D62/ave_inpatient_cost_2011</f>
        <v>1.4012462236639136</v>
      </c>
      <c r="E62" s="13">
        <f>'2011 inpatient costs'!E62/ave_inpatient_cost_2011</f>
        <v>1.1731245288463923</v>
      </c>
      <c r="F62" s="13">
        <f>'2011 inpatient costs'!F62/ave_inpatient_cost_2011</f>
        <v>0.95240439971646396</v>
      </c>
      <c r="G62" s="13">
        <f>'2011 inpatient costs'!G62/ave_inpatient_cost_2011</f>
        <v>0.88308163676009555</v>
      </c>
      <c r="H62" s="13">
        <f>'2011 inpatient costs'!H62/ave_inpatient_cost_2011</f>
        <v>0.75324121096972085</v>
      </c>
      <c r="I62" s="13"/>
      <c r="J62" s="13">
        <f>'2011 inpatient costs'!J62/ave_inpatient_cost_2011</f>
        <v>1.6166751403195336</v>
      </c>
      <c r="K62" s="13">
        <f>'2011 inpatient costs'!K62/ave_inpatient_cost_2011</f>
        <v>1.276480814609422</v>
      </c>
      <c r="L62" s="13">
        <f>'2011 inpatient costs'!L62/ave_inpatient_cost_2011</f>
        <v>1.0724787344787894</v>
      </c>
      <c r="M62" s="13">
        <f>'2011 inpatient costs'!M62/ave_inpatient_cost_2011</f>
        <v>0.94388379453889859</v>
      </c>
      <c r="N62" s="13">
        <f>'2011 inpatient costs'!N62/ave_inpatient_cost_2011</f>
        <v>0.82660864591076422</v>
      </c>
    </row>
    <row r="63" spans="2:14" x14ac:dyDescent="0.25">
      <c r="B63">
        <v>59</v>
      </c>
      <c r="D63" s="13">
        <f>'2011 inpatient costs'!D63/ave_inpatient_cost_2011</f>
        <v>1.4112099937536018</v>
      </c>
      <c r="E63" s="13">
        <f>'2011 inpatient costs'!E63/ave_inpatient_cost_2011</f>
        <v>1.198059969355997</v>
      </c>
      <c r="F63" s="13">
        <f>'2011 inpatient costs'!F63/ave_inpatient_cost_2011</f>
        <v>1.0195311869111849</v>
      </c>
      <c r="G63" s="13">
        <f>'2011 inpatient costs'!G63/ave_inpatient_cost_2011</f>
        <v>0.91197011072539336</v>
      </c>
      <c r="H63" s="13">
        <f>'2011 inpatient costs'!H63/ave_inpatient_cost_2011</f>
        <v>0.79351387590777911</v>
      </c>
      <c r="I63" s="13"/>
      <c r="J63" s="13">
        <f>'2011 inpatient costs'!J63/ave_inpatient_cost_2011</f>
        <v>1.6422115936931383</v>
      </c>
      <c r="K63" s="13">
        <f>'2011 inpatient costs'!K63/ave_inpatient_cost_2011</f>
        <v>1.3639809792576296</v>
      </c>
      <c r="L63" s="13">
        <f>'2011 inpatient costs'!L63/ave_inpatient_cost_2011</f>
        <v>1.1302193606565285</v>
      </c>
      <c r="M63" s="13">
        <f>'2011 inpatient costs'!M63/ave_inpatient_cost_2011</f>
        <v>1.0403446562904162</v>
      </c>
      <c r="N63" s="13">
        <f>'2011 inpatient costs'!N63/ave_inpatient_cost_2011</f>
        <v>0.8493883019944064</v>
      </c>
    </row>
    <row r="64" spans="2:14" x14ac:dyDescent="0.25">
      <c r="B64">
        <v>60</v>
      </c>
      <c r="D64" s="13">
        <f>'2011 inpatient costs'!D64/ave_inpatient_cost_2011</f>
        <v>1.4397212011678269</v>
      </c>
      <c r="E64" s="13">
        <f>'2011 inpatient costs'!E64/ave_inpatient_cost_2011</f>
        <v>1.2285560479845323</v>
      </c>
      <c r="F64" s="13">
        <f>'2011 inpatient costs'!F64/ave_inpatient_cost_2011</f>
        <v>1.0370288437127373</v>
      </c>
      <c r="G64" s="13">
        <f>'2011 inpatient costs'!G64/ave_inpatient_cost_2011</f>
        <v>0.93942858546254526</v>
      </c>
      <c r="H64" s="13">
        <f>'2011 inpatient costs'!H64/ave_inpatient_cost_2011</f>
        <v>0.85914579588364426</v>
      </c>
      <c r="I64" s="13"/>
      <c r="J64" s="13">
        <f>'2011 inpatient costs'!J64/ave_inpatient_cost_2011</f>
        <v>1.7327351187210469</v>
      </c>
      <c r="K64" s="13">
        <f>'2011 inpatient costs'!K64/ave_inpatient_cost_2011</f>
        <v>1.4351949228742951</v>
      </c>
      <c r="L64" s="13">
        <f>'2011 inpatient costs'!L64/ave_inpatient_cost_2011</f>
        <v>1.1743600241143162</v>
      </c>
      <c r="M64" s="13">
        <f>'2011 inpatient costs'!M64/ave_inpatient_cost_2011</f>
        <v>1.0390198417185168</v>
      </c>
      <c r="N64" s="13">
        <f>'2011 inpatient costs'!N64/ave_inpatient_cost_2011</f>
        <v>0.94116620984842581</v>
      </c>
    </row>
    <row r="65" spans="2:14" x14ac:dyDescent="0.25">
      <c r="B65">
        <v>61</v>
      </c>
      <c r="D65" s="13">
        <f>'2011 inpatient costs'!D65/ave_inpatient_cost_2011</f>
        <v>1.511298070115298</v>
      </c>
      <c r="E65" s="13">
        <f>'2011 inpatient costs'!E65/ave_inpatient_cost_2011</f>
        <v>1.2326148323812078</v>
      </c>
      <c r="F65" s="13">
        <f>'2011 inpatient costs'!F65/ave_inpatient_cost_2011</f>
        <v>1.0649604899396892</v>
      </c>
      <c r="G65" s="13">
        <f>'2011 inpatient costs'!G65/ave_inpatient_cost_2011</f>
        <v>0.91369934380260909</v>
      </c>
      <c r="H65" s="13">
        <f>'2011 inpatient costs'!H65/ave_inpatient_cost_2011</f>
        <v>0.83364766676333224</v>
      </c>
      <c r="I65" s="13"/>
      <c r="J65" s="13">
        <f>'2011 inpatient costs'!J65/ave_inpatient_cost_2011</f>
        <v>1.7670355715017654</v>
      </c>
      <c r="K65" s="13">
        <f>'2011 inpatient costs'!K65/ave_inpatient_cost_2011</f>
        <v>1.4743469431022631</v>
      </c>
      <c r="L65" s="13">
        <f>'2011 inpatient costs'!L65/ave_inpatient_cost_2011</f>
        <v>1.2482321712441702</v>
      </c>
      <c r="M65" s="13">
        <f>'2011 inpatient costs'!M65/ave_inpatient_cost_2011</f>
        <v>1.0509302422133691</v>
      </c>
      <c r="N65" s="13">
        <f>'2011 inpatient costs'!N65/ave_inpatient_cost_2011</f>
        <v>0.96412895896723794</v>
      </c>
    </row>
    <row r="66" spans="2:14" x14ac:dyDescent="0.25">
      <c r="B66">
        <v>62</v>
      </c>
      <c r="D66" s="13">
        <f>'2011 inpatient costs'!D66/ave_inpatient_cost_2011</f>
        <v>1.5467791521456222</v>
      </c>
      <c r="E66" s="13">
        <f>'2011 inpatient costs'!E66/ave_inpatient_cost_2011</f>
        <v>1.2920880228749936</v>
      </c>
      <c r="F66" s="13">
        <f>'2011 inpatient costs'!F66/ave_inpatient_cost_2011</f>
        <v>1.0938854313949593</v>
      </c>
      <c r="G66" s="13">
        <f>'2011 inpatient costs'!G66/ave_inpatient_cost_2011</f>
        <v>0.98188228524333787</v>
      </c>
      <c r="H66" s="13">
        <f>'2011 inpatient costs'!H66/ave_inpatient_cost_2011</f>
        <v>0.91978926329595156</v>
      </c>
      <c r="I66" s="13"/>
      <c r="J66" s="13">
        <f>'2011 inpatient costs'!J66/ave_inpatient_cost_2011</f>
        <v>1.84420357231174</v>
      </c>
      <c r="K66" s="13">
        <f>'2011 inpatient costs'!K66/ave_inpatient_cost_2011</f>
        <v>1.5445797565787209</v>
      </c>
      <c r="L66" s="13">
        <f>'2011 inpatient costs'!L66/ave_inpatient_cost_2011</f>
        <v>1.2672843453522744</v>
      </c>
      <c r="M66" s="13">
        <f>'2011 inpatient costs'!M66/ave_inpatient_cost_2011</f>
        <v>1.116725730273685</v>
      </c>
      <c r="N66" s="13">
        <f>'2011 inpatient costs'!N66/ave_inpatient_cost_2011</f>
        <v>1.013940807607898</v>
      </c>
    </row>
    <row r="67" spans="2:14" x14ac:dyDescent="0.25">
      <c r="B67">
        <v>63</v>
      </c>
      <c r="D67" s="13">
        <f>'2011 inpatient costs'!D67/ave_inpatient_cost_2011</f>
        <v>1.5918017285621866</v>
      </c>
      <c r="E67" s="13">
        <f>'2011 inpatient costs'!E67/ave_inpatient_cost_2011</f>
        <v>1.2592795284459717</v>
      </c>
      <c r="F67" s="13">
        <f>'2011 inpatient costs'!F67/ave_inpatient_cost_2011</f>
        <v>1.0583866113637408</v>
      </c>
      <c r="G67" s="13">
        <f>'2011 inpatient costs'!G67/ave_inpatient_cost_2011</f>
        <v>0.97658406817633814</v>
      </c>
      <c r="H67" s="13">
        <f>'2011 inpatient costs'!H67/ave_inpatient_cost_2011</f>
        <v>0.89606576306543717</v>
      </c>
      <c r="I67" s="13"/>
      <c r="J67" s="13">
        <f>'2011 inpatient costs'!J67/ave_inpatient_cost_2011</f>
        <v>1.8556608603764013</v>
      </c>
      <c r="K67" s="13">
        <f>'2011 inpatient costs'!K67/ave_inpatient_cost_2011</f>
        <v>1.5297952330141813</v>
      </c>
      <c r="L67" s="13">
        <f>'2011 inpatient costs'!L67/ave_inpatient_cost_2011</f>
        <v>1.3192062105154967</v>
      </c>
      <c r="M67" s="13">
        <f>'2011 inpatient costs'!M67/ave_inpatient_cost_2011</f>
        <v>1.1745401019704409</v>
      </c>
      <c r="N67" s="13">
        <f>'2011 inpatient costs'!N67/ave_inpatient_cost_2011</f>
        <v>1.0441328450004086</v>
      </c>
    </row>
    <row r="68" spans="2:14" x14ac:dyDescent="0.25">
      <c r="B68">
        <v>64</v>
      </c>
      <c r="D68" s="13">
        <f>'2011 inpatient costs'!D68/ave_inpatient_cost_2011</f>
        <v>1.6498142054286771</v>
      </c>
      <c r="E68" s="13">
        <f>'2011 inpatient costs'!E68/ave_inpatient_cost_2011</f>
        <v>1.4007600286090636</v>
      </c>
      <c r="F68" s="13">
        <f>'2011 inpatient costs'!F68/ave_inpatient_cost_2011</f>
        <v>1.1420852602602163</v>
      </c>
      <c r="G68" s="13">
        <f>'2011 inpatient costs'!G68/ave_inpatient_cost_2011</f>
        <v>1.0877115255103005</v>
      </c>
      <c r="H68" s="13">
        <f>'2011 inpatient costs'!H68/ave_inpatient_cost_2011</f>
        <v>0.99014678635367004</v>
      </c>
      <c r="I68" s="13"/>
      <c r="J68" s="13">
        <f>'2011 inpatient costs'!J68/ave_inpatient_cost_2011</f>
        <v>2.0485358859135574</v>
      </c>
      <c r="K68" s="13">
        <f>'2011 inpatient costs'!K68/ave_inpatient_cost_2011</f>
        <v>1.6456456724125499</v>
      </c>
      <c r="L68" s="13">
        <f>'2011 inpatient costs'!L68/ave_inpatient_cost_2011</f>
        <v>1.41395147759686</v>
      </c>
      <c r="M68" s="13">
        <f>'2011 inpatient costs'!M68/ave_inpatient_cost_2011</f>
        <v>1.2613121121671453</v>
      </c>
      <c r="N68" s="13">
        <f>'2011 inpatient costs'!N68/ave_inpatient_cost_2011</f>
        <v>1.14518741305242</v>
      </c>
    </row>
    <row r="69" spans="2:14" x14ac:dyDescent="0.25">
      <c r="B69">
        <v>65</v>
      </c>
      <c r="D69" s="13">
        <f>'2011 inpatient costs'!D69/ave_inpatient_cost_2011</f>
        <v>2.126672076514398</v>
      </c>
      <c r="E69" s="13">
        <f>'2011 inpatient costs'!E69/ave_inpatient_cost_2011</f>
        <v>1.7110932796815665</v>
      </c>
      <c r="F69" s="13">
        <f>'2011 inpatient costs'!F69/ave_inpatient_cost_2011</f>
        <v>1.5622794194300886</v>
      </c>
      <c r="G69" s="13">
        <f>'2011 inpatient costs'!G69/ave_inpatient_cost_2011</f>
        <v>1.4248050988312759</v>
      </c>
      <c r="H69" s="13">
        <f>'2011 inpatient costs'!H69/ave_inpatient_cost_2011</f>
        <v>1.2901336874274245</v>
      </c>
      <c r="I69" s="13"/>
      <c r="J69" s="13">
        <f>'2011 inpatient costs'!J69/ave_inpatient_cost_2011</f>
        <v>2.5776816525414072</v>
      </c>
      <c r="K69" s="13">
        <f>'2011 inpatient costs'!K69/ave_inpatient_cost_2011</f>
        <v>2.1914428263869032</v>
      </c>
      <c r="L69" s="13">
        <f>'2011 inpatient costs'!L69/ave_inpatient_cost_2011</f>
        <v>1.9518037558000703</v>
      </c>
      <c r="M69" s="13">
        <f>'2011 inpatient costs'!M69/ave_inpatient_cost_2011</f>
        <v>1.739779044555531</v>
      </c>
      <c r="N69" s="13">
        <f>'2011 inpatient costs'!N69/ave_inpatient_cost_2011</f>
        <v>1.557197899621741</v>
      </c>
    </row>
    <row r="70" spans="2:14" x14ac:dyDescent="0.25">
      <c r="B70">
        <v>66</v>
      </c>
      <c r="D70" s="13">
        <f>'2011 inpatient costs'!D70/ave_inpatient_cost_2011</f>
        <v>1.9473230684103313</v>
      </c>
      <c r="E70" s="13">
        <f>'2011 inpatient costs'!E70/ave_inpatient_cost_2011</f>
        <v>1.5469333739949873</v>
      </c>
      <c r="F70" s="13">
        <f>'2011 inpatient costs'!F70/ave_inpatient_cost_2011</f>
        <v>1.4136935905725794</v>
      </c>
      <c r="G70" s="13">
        <f>'2011 inpatient costs'!G70/ave_inpatient_cost_2011</f>
        <v>1.2570809280414514</v>
      </c>
      <c r="H70" s="13">
        <f>'2011 inpatient costs'!H70/ave_inpatient_cost_2011</f>
        <v>1.1183569988691984</v>
      </c>
      <c r="I70" s="13"/>
      <c r="J70" s="13">
        <f>'2011 inpatient costs'!J70/ave_inpatient_cost_2011</f>
        <v>2.3584318932018564</v>
      </c>
      <c r="K70" s="13">
        <f>'2011 inpatient costs'!K70/ave_inpatient_cost_2011</f>
        <v>1.9526014644674996</v>
      </c>
      <c r="L70" s="13">
        <f>'2011 inpatient costs'!L70/ave_inpatient_cost_2011</f>
        <v>1.7063118303036822</v>
      </c>
      <c r="M70" s="13">
        <f>'2011 inpatient costs'!M70/ave_inpatient_cost_2011</f>
        <v>1.4721493541123634</v>
      </c>
      <c r="N70" s="13">
        <f>'2011 inpatient costs'!N70/ave_inpatient_cost_2011</f>
        <v>1.3978643901996186</v>
      </c>
    </row>
    <row r="71" spans="2:14" x14ac:dyDescent="0.25">
      <c r="B71">
        <v>67</v>
      </c>
      <c r="D71" s="13">
        <f>'2011 inpatient costs'!D71/ave_inpatient_cost_2011</f>
        <v>2.0570264184337672</v>
      </c>
      <c r="E71" s="13">
        <f>'2011 inpatient costs'!E71/ave_inpatient_cost_2011</f>
        <v>1.7167777941585181</v>
      </c>
      <c r="F71" s="13">
        <f>'2011 inpatient costs'!F71/ave_inpatient_cost_2011</f>
        <v>1.487597994869388</v>
      </c>
      <c r="G71" s="13">
        <f>'2011 inpatient costs'!G71/ave_inpatient_cost_2011</f>
        <v>1.4111624726825662</v>
      </c>
      <c r="H71" s="13">
        <f>'2011 inpatient costs'!H71/ave_inpatient_cost_2011</f>
        <v>1.2765724318804561</v>
      </c>
      <c r="I71" s="13"/>
      <c r="J71" s="13">
        <f>'2011 inpatient costs'!J71/ave_inpatient_cost_2011</f>
        <v>2.5153936669851142</v>
      </c>
      <c r="K71" s="13">
        <f>'2011 inpatient costs'!K71/ave_inpatient_cost_2011</f>
        <v>2.1401916375331163</v>
      </c>
      <c r="L71" s="13">
        <f>'2011 inpatient costs'!L71/ave_inpatient_cost_2011</f>
        <v>1.8606944298634924</v>
      </c>
      <c r="M71" s="13">
        <f>'2011 inpatient costs'!M71/ave_inpatient_cost_2011</f>
        <v>1.7178178929895118</v>
      </c>
      <c r="N71" s="13">
        <f>'2011 inpatient costs'!N71/ave_inpatient_cost_2011</f>
        <v>1.5353214635988512</v>
      </c>
    </row>
    <row r="72" spans="2:14" x14ac:dyDescent="0.25">
      <c r="B72">
        <v>68</v>
      </c>
      <c r="D72" s="13">
        <f>'2011 inpatient costs'!D72/ave_inpatient_cost_2011</f>
        <v>2.0840415188782448</v>
      </c>
      <c r="E72" s="13">
        <f>'2011 inpatient costs'!E72/ave_inpatient_cost_2011</f>
        <v>1.7913849554310364</v>
      </c>
      <c r="F72" s="13">
        <f>'2011 inpatient costs'!F72/ave_inpatient_cost_2011</f>
        <v>1.6100786081995446</v>
      </c>
      <c r="G72" s="13">
        <f>'2011 inpatient costs'!G72/ave_inpatient_cost_2011</f>
        <v>1.5254206811416404</v>
      </c>
      <c r="H72" s="13">
        <f>'2011 inpatient costs'!H72/ave_inpatient_cost_2011</f>
        <v>1.3950344610676637</v>
      </c>
      <c r="I72" s="13"/>
      <c r="J72" s="13">
        <f>'2011 inpatient costs'!J72/ave_inpatient_cost_2011</f>
        <v>2.6630964167647617</v>
      </c>
      <c r="K72" s="13">
        <f>'2011 inpatient costs'!K72/ave_inpatient_cost_2011</f>
        <v>2.2439642688095831</v>
      </c>
      <c r="L72" s="13">
        <f>'2011 inpatient costs'!L72/ave_inpatient_cost_2011</f>
        <v>1.9236307685972627</v>
      </c>
      <c r="M72" s="13">
        <f>'2011 inpatient costs'!M72/ave_inpatient_cost_2011</f>
        <v>1.8978412456434053</v>
      </c>
      <c r="N72" s="13">
        <f>'2011 inpatient costs'!N72/ave_inpatient_cost_2011</f>
        <v>1.7043715038689882</v>
      </c>
    </row>
    <row r="73" spans="2:14" x14ac:dyDescent="0.25">
      <c r="B73">
        <v>69</v>
      </c>
      <c r="D73" s="13">
        <f>'2011 inpatient costs'!D73/ave_inpatient_cost_2011</f>
        <v>2.217483089276242</v>
      </c>
      <c r="E73" s="13">
        <f>'2011 inpatient costs'!E73/ave_inpatient_cost_2011</f>
        <v>1.9878373853470026</v>
      </c>
      <c r="F73" s="13">
        <f>'2011 inpatient costs'!F73/ave_inpatient_cost_2011</f>
        <v>1.767359287810105</v>
      </c>
      <c r="G73" s="13">
        <f>'2011 inpatient costs'!G73/ave_inpatient_cost_2011</f>
        <v>1.6205319333600745</v>
      </c>
      <c r="H73" s="13">
        <f>'2011 inpatient costs'!H73/ave_inpatient_cost_2011</f>
        <v>1.5957185294688834</v>
      </c>
      <c r="I73" s="13"/>
      <c r="J73" s="13">
        <f>'2011 inpatient costs'!J73/ave_inpatient_cost_2011</f>
        <v>2.8544582602869744</v>
      </c>
      <c r="K73" s="13">
        <f>'2011 inpatient costs'!K73/ave_inpatient_cost_2011</f>
        <v>2.564180728026126</v>
      </c>
      <c r="L73" s="13">
        <f>'2011 inpatient costs'!L73/ave_inpatient_cost_2011</f>
        <v>2.223156105281463</v>
      </c>
      <c r="M73" s="13">
        <f>'2011 inpatient costs'!M73/ave_inpatient_cost_2011</f>
        <v>2.0504070071466081</v>
      </c>
      <c r="N73" s="13">
        <f>'2011 inpatient costs'!N73/ave_inpatient_cost_2011</f>
        <v>1.9528461201727163</v>
      </c>
    </row>
    <row r="74" spans="2:14" x14ac:dyDescent="0.25">
      <c r="B74">
        <v>70</v>
      </c>
      <c r="D74" s="13">
        <f>'2011 inpatient costs'!D74/ave_inpatient_cost_2011</f>
        <v>2.2265099148312366</v>
      </c>
      <c r="E74" s="13">
        <f>'2011 inpatient costs'!E74/ave_inpatient_cost_2011</f>
        <v>2.0651793043396451</v>
      </c>
      <c r="F74" s="13">
        <f>'2011 inpatient costs'!F74/ave_inpatient_cost_2011</f>
        <v>1.8280605099231952</v>
      </c>
      <c r="G74" s="13">
        <f>'2011 inpatient costs'!G74/ave_inpatient_cost_2011</f>
        <v>1.706684428117863</v>
      </c>
      <c r="H74" s="13">
        <f>'2011 inpatient costs'!H74/ave_inpatient_cost_2011</f>
        <v>1.543507780294606</v>
      </c>
      <c r="I74" s="13"/>
      <c r="J74" s="13">
        <f>'2011 inpatient costs'!J74/ave_inpatient_cost_2011</f>
        <v>2.8864815098596188</v>
      </c>
      <c r="K74" s="13">
        <f>'2011 inpatient costs'!K74/ave_inpatient_cost_2011</f>
        <v>2.5062482385534333</v>
      </c>
      <c r="L74" s="13">
        <f>'2011 inpatient costs'!L74/ave_inpatient_cost_2011</f>
        <v>2.2207429778327636</v>
      </c>
      <c r="M74" s="13">
        <f>'2011 inpatient costs'!M74/ave_inpatient_cost_2011</f>
        <v>2.1100434368506216</v>
      </c>
      <c r="N74" s="13">
        <f>'2011 inpatient costs'!N74/ave_inpatient_cost_2011</f>
        <v>1.9256803392869437</v>
      </c>
    </row>
    <row r="75" spans="2:14" x14ac:dyDescent="0.25">
      <c r="B75">
        <v>71</v>
      </c>
      <c r="D75" s="13">
        <f>'2011 inpatient costs'!D75/ave_inpatient_cost_2011</f>
        <v>2.3167758080300773</v>
      </c>
      <c r="E75" s="13">
        <f>'2011 inpatient costs'!E75/ave_inpatient_cost_2011</f>
        <v>2.0320381180835536</v>
      </c>
      <c r="F75" s="13">
        <f>'2011 inpatient costs'!F75/ave_inpatient_cost_2011</f>
        <v>1.7678757689897406</v>
      </c>
      <c r="G75" s="13">
        <f>'2011 inpatient costs'!G75/ave_inpatient_cost_2011</f>
        <v>1.5855576966591336</v>
      </c>
      <c r="H75" s="13">
        <f>'2011 inpatient costs'!H75/ave_inpatient_cost_2011</f>
        <v>1.4622101982686249</v>
      </c>
      <c r="I75" s="13"/>
      <c r="J75" s="13">
        <f>'2011 inpatient costs'!J75/ave_inpatient_cost_2011</f>
        <v>2.8806328102918317</v>
      </c>
      <c r="K75" s="13">
        <f>'2011 inpatient costs'!K75/ave_inpatient_cost_2011</f>
        <v>2.5016226259161534</v>
      </c>
      <c r="L75" s="13">
        <f>'2011 inpatient costs'!L75/ave_inpatient_cost_2011</f>
        <v>2.1913195076512766</v>
      </c>
      <c r="M75" s="13">
        <f>'2011 inpatient costs'!M75/ave_inpatient_cost_2011</f>
        <v>2.0268399051860206</v>
      </c>
      <c r="N75" s="13">
        <f>'2011 inpatient costs'!N75/ave_inpatient_cost_2011</f>
        <v>1.8504223555057793</v>
      </c>
    </row>
    <row r="76" spans="2:14" x14ac:dyDescent="0.25">
      <c r="B76">
        <v>72</v>
      </c>
      <c r="D76" s="13">
        <f>'2011 inpatient costs'!D76/ave_inpatient_cost_2011</f>
        <v>2.5177723617424745</v>
      </c>
      <c r="E76" s="13">
        <f>'2011 inpatient costs'!E76/ave_inpatient_cost_2011</f>
        <v>2.167827999414031</v>
      </c>
      <c r="F76" s="13">
        <f>'2011 inpatient costs'!F76/ave_inpatient_cost_2011</f>
        <v>2.0257240248142296</v>
      </c>
      <c r="G76" s="13">
        <f>'2011 inpatient costs'!G76/ave_inpatient_cost_2011</f>
        <v>1.7784244870935917</v>
      </c>
      <c r="H76" s="13">
        <f>'2011 inpatient costs'!H76/ave_inpatient_cost_2011</f>
        <v>1.6227410068628001</v>
      </c>
      <c r="I76" s="13"/>
      <c r="J76" s="13">
        <f>'2011 inpatient costs'!J76/ave_inpatient_cost_2011</f>
        <v>3.1615599267620511</v>
      </c>
      <c r="K76" s="13">
        <f>'2011 inpatient costs'!K76/ave_inpatient_cost_2011</f>
        <v>2.7781828143131864</v>
      </c>
      <c r="L76" s="13">
        <f>'2011 inpatient costs'!L76/ave_inpatient_cost_2011</f>
        <v>2.4273085748997003</v>
      </c>
      <c r="M76" s="13">
        <f>'2011 inpatient costs'!M76/ave_inpatient_cost_2011</f>
        <v>2.2164609324840692</v>
      </c>
      <c r="N76" s="13">
        <f>'2011 inpatient costs'!N76/ave_inpatient_cost_2011</f>
        <v>2.0137027391943145</v>
      </c>
    </row>
    <row r="77" spans="2:14" x14ac:dyDescent="0.25">
      <c r="B77">
        <v>73</v>
      </c>
      <c r="D77" s="13">
        <f>'2011 inpatient costs'!D77/ave_inpatient_cost_2011</f>
        <v>2.5823672273671168</v>
      </c>
      <c r="E77" s="13">
        <f>'2011 inpatient costs'!E77/ave_inpatient_cost_2011</f>
        <v>2.2914499019895933</v>
      </c>
      <c r="F77" s="13">
        <f>'2011 inpatient costs'!F77/ave_inpatient_cost_2011</f>
        <v>2.0196451670045974</v>
      </c>
      <c r="G77" s="13">
        <f>'2011 inpatient costs'!G77/ave_inpatient_cost_2011</f>
        <v>1.917608819783744</v>
      </c>
      <c r="H77" s="13">
        <f>'2011 inpatient costs'!H77/ave_inpatient_cost_2011</f>
        <v>1.7972962209220529</v>
      </c>
      <c r="I77" s="13"/>
      <c r="J77" s="13">
        <f>'2011 inpatient costs'!J77/ave_inpatient_cost_2011</f>
        <v>3.3054653149084365</v>
      </c>
      <c r="K77" s="13">
        <f>'2011 inpatient costs'!K77/ave_inpatient_cost_2011</f>
        <v>2.8610454803681247</v>
      </c>
      <c r="L77" s="13">
        <f>'2011 inpatient costs'!L77/ave_inpatient_cost_2011</f>
        <v>2.6194714008287212</v>
      </c>
      <c r="M77" s="13">
        <f>'2011 inpatient costs'!M77/ave_inpatient_cost_2011</f>
        <v>2.4972335984935845</v>
      </c>
      <c r="N77" s="13">
        <f>'2011 inpatient costs'!N77/ave_inpatient_cost_2011</f>
        <v>2.2601411634514648</v>
      </c>
    </row>
    <row r="78" spans="2:14" x14ac:dyDescent="0.25">
      <c r="B78">
        <v>74</v>
      </c>
      <c r="D78" s="13">
        <f>'2011 inpatient costs'!D78/ave_inpatient_cost_2011</f>
        <v>2.8384691662629051</v>
      </c>
      <c r="E78" s="13">
        <f>'2011 inpatient costs'!E78/ave_inpatient_cost_2011</f>
        <v>2.4278005298833456</v>
      </c>
      <c r="F78" s="13">
        <f>'2011 inpatient costs'!F78/ave_inpatient_cost_2011</f>
        <v>2.1627383617386586</v>
      </c>
      <c r="G78" s="13">
        <f>'2011 inpatient costs'!G78/ave_inpatient_cost_2011</f>
        <v>2.027111968852521</v>
      </c>
      <c r="H78" s="13">
        <f>'2011 inpatient costs'!H78/ave_inpatient_cost_2011</f>
        <v>1.8736555258832379</v>
      </c>
      <c r="I78" s="13"/>
      <c r="J78" s="13">
        <f>'2011 inpatient costs'!J78/ave_inpatient_cost_2011</f>
        <v>3.5171713927776955</v>
      </c>
      <c r="K78" s="13">
        <f>'2011 inpatient costs'!K78/ave_inpatient_cost_2011</f>
        <v>3.0985590396577951</v>
      </c>
      <c r="L78" s="13">
        <f>'2011 inpatient costs'!L78/ave_inpatient_cost_2011</f>
        <v>2.7206539701333337</v>
      </c>
      <c r="M78" s="13">
        <f>'2011 inpatient costs'!M78/ave_inpatient_cost_2011</f>
        <v>2.6443751762565215</v>
      </c>
      <c r="N78" s="13">
        <f>'2011 inpatient costs'!N78/ave_inpatient_cost_2011</f>
        <v>2.4389627313499904</v>
      </c>
    </row>
    <row r="79" spans="2:14" x14ac:dyDescent="0.25">
      <c r="B79">
        <v>75</v>
      </c>
      <c r="D79" s="13">
        <f>'2011 inpatient costs'!D79/ave_inpatient_cost_2011</f>
        <v>2.9728880972059457</v>
      </c>
      <c r="E79" s="13">
        <f>'2011 inpatient costs'!E79/ave_inpatient_cost_2011</f>
        <v>2.5271790363502467</v>
      </c>
      <c r="F79" s="13">
        <f>'2011 inpatient costs'!F79/ave_inpatient_cost_2011</f>
        <v>2.2822442753241132</v>
      </c>
      <c r="G79" s="13">
        <f>'2011 inpatient costs'!G79/ave_inpatient_cost_2011</f>
        <v>2.1221979690084685</v>
      </c>
      <c r="H79" s="13">
        <f>'2011 inpatient costs'!H79/ave_inpatient_cost_2011</f>
        <v>1.9958189454257229</v>
      </c>
      <c r="I79" s="13"/>
      <c r="J79" s="13">
        <f>'2011 inpatient costs'!J79/ave_inpatient_cost_2011</f>
        <v>3.8056273527887559</v>
      </c>
      <c r="K79" s="13">
        <f>'2011 inpatient costs'!K79/ave_inpatient_cost_2011</f>
        <v>3.3228956612473968</v>
      </c>
      <c r="L79" s="13">
        <f>'2011 inpatient costs'!L79/ave_inpatient_cost_2011</f>
        <v>2.907123961846064</v>
      </c>
      <c r="M79" s="13">
        <f>'2011 inpatient costs'!M79/ave_inpatient_cost_2011</f>
        <v>2.7001754246423473</v>
      </c>
      <c r="N79" s="13">
        <f>'2011 inpatient costs'!N79/ave_inpatient_cost_2011</f>
        <v>2.5476709748643067</v>
      </c>
    </row>
    <row r="80" spans="2:14" x14ac:dyDescent="0.25">
      <c r="B80">
        <v>76</v>
      </c>
      <c r="D80" s="13">
        <f>'2011 inpatient costs'!D80/ave_inpatient_cost_2011</f>
        <v>2.9962433799351813</v>
      </c>
      <c r="E80" s="13">
        <f>'2011 inpatient costs'!E80/ave_inpatient_cost_2011</f>
        <v>2.718567879009528</v>
      </c>
      <c r="F80" s="13">
        <f>'2011 inpatient costs'!F80/ave_inpatient_cost_2011</f>
        <v>2.5026970870476113</v>
      </c>
      <c r="G80" s="13">
        <f>'2011 inpatient costs'!G80/ave_inpatient_cost_2011</f>
        <v>2.2744626670019223</v>
      </c>
      <c r="H80" s="13">
        <f>'2011 inpatient costs'!H80/ave_inpatient_cost_2011</f>
        <v>2.0959999346207856</v>
      </c>
      <c r="I80" s="13"/>
      <c r="J80" s="13">
        <f>'2011 inpatient costs'!J80/ave_inpatient_cost_2011</f>
        <v>3.9711850118420666</v>
      </c>
      <c r="K80" s="13">
        <f>'2011 inpatient costs'!K80/ave_inpatient_cost_2011</f>
        <v>3.4710863057655108</v>
      </c>
      <c r="L80" s="13">
        <f>'2011 inpatient costs'!L80/ave_inpatient_cost_2011</f>
        <v>3.0299842182345946</v>
      </c>
      <c r="M80" s="13">
        <f>'2011 inpatient costs'!M80/ave_inpatient_cost_2011</f>
        <v>2.8559434268630723</v>
      </c>
      <c r="N80" s="13">
        <f>'2011 inpatient costs'!N80/ave_inpatient_cost_2011</f>
        <v>2.6706774871916248</v>
      </c>
    </row>
    <row r="81" spans="2:14" x14ac:dyDescent="0.25">
      <c r="B81">
        <v>77</v>
      </c>
      <c r="D81" s="13">
        <f>'2011 inpatient costs'!D81/ave_inpatient_cost_2011</f>
        <v>3.3199075415904029</v>
      </c>
      <c r="E81" s="13">
        <f>'2011 inpatient costs'!E81/ave_inpatient_cost_2011</f>
        <v>2.8483057590535261</v>
      </c>
      <c r="F81" s="13">
        <f>'2011 inpatient costs'!F81/ave_inpatient_cost_2011</f>
        <v>2.6851175406475041</v>
      </c>
      <c r="G81" s="13">
        <f>'2011 inpatient costs'!G81/ave_inpatient_cost_2011</f>
        <v>2.4409786606169432</v>
      </c>
      <c r="H81" s="13">
        <f>'2011 inpatient costs'!H81/ave_inpatient_cost_2011</f>
        <v>2.1938487000519076</v>
      </c>
      <c r="I81" s="13"/>
      <c r="J81" s="13">
        <f>'2011 inpatient costs'!J81/ave_inpatient_cost_2011</f>
        <v>4.2064705933650579</v>
      </c>
      <c r="K81" s="13">
        <f>'2011 inpatient costs'!K81/ave_inpatient_cost_2011</f>
        <v>3.8204120240273829</v>
      </c>
      <c r="L81" s="13">
        <f>'2011 inpatient costs'!L81/ave_inpatient_cost_2011</f>
        <v>3.3938042913514797</v>
      </c>
      <c r="M81" s="13">
        <f>'2011 inpatient costs'!M81/ave_inpatient_cost_2011</f>
        <v>3.1624653571505958</v>
      </c>
      <c r="N81" s="13">
        <f>'2011 inpatient costs'!N81/ave_inpatient_cost_2011</f>
        <v>2.9988873119817203</v>
      </c>
    </row>
    <row r="82" spans="2:14" x14ac:dyDescent="0.25">
      <c r="B82">
        <v>78</v>
      </c>
      <c r="D82" s="13">
        <f>'2011 inpatient costs'!D82/ave_inpatient_cost_2011</f>
        <v>3.2212376932929714</v>
      </c>
      <c r="E82" s="13">
        <f>'2011 inpatient costs'!E82/ave_inpatient_cost_2011</f>
        <v>2.9392377679606327</v>
      </c>
      <c r="F82" s="13">
        <f>'2011 inpatient costs'!F82/ave_inpatient_cost_2011</f>
        <v>2.6674870091911096</v>
      </c>
      <c r="G82" s="13">
        <f>'2011 inpatient costs'!G82/ave_inpatient_cost_2011</f>
        <v>2.5153251146857056</v>
      </c>
      <c r="H82" s="13">
        <f>'2011 inpatient costs'!H82/ave_inpatient_cost_2011</f>
        <v>2.3335148089735238</v>
      </c>
      <c r="I82" s="13"/>
      <c r="J82" s="13">
        <f>'2011 inpatient costs'!J82/ave_inpatient_cost_2011</f>
        <v>4.2662241985949043</v>
      </c>
      <c r="K82" s="13">
        <f>'2011 inpatient costs'!K82/ave_inpatient_cost_2011</f>
        <v>3.8376964159697335</v>
      </c>
      <c r="L82" s="13">
        <f>'2011 inpatient costs'!L82/ave_inpatient_cost_2011</f>
        <v>3.3897684160397326</v>
      </c>
      <c r="M82" s="13">
        <f>'2011 inpatient costs'!M82/ave_inpatient_cost_2011</f>
        <v>3.2329521459560095</v>
      </c>
      <c r="N82" s="13">
        <f>'2011 inpatient costs'!N82/ave_inpatient_cost_2011</f>
        <v>2.9478332090828472</v>
      </c>
    </row>
    <row r="83" spans="2:14" x14ac:dyDescent="0.25">
      <c r="B83">
        <v>79</v>
      </c>
      <c r="D83" s="13">
        <f>'2011 inpatient costs'!D83/ave_inpatient_cost_2011</f>
        <v>3.2956973041483404</v>
      </c>
      <c r="E83" s="13">
        <f>'2011 inpatient costs'!E83/ave_inpatient_cost_2011</f>
        <v>3.0652082635894291</v>
      </c>
      <c r="F83" s="13">
        <f>'2011 inpatient costs'!F83/ave_inpatient_cost_2011</f>
        <v>2.8798903466427097</v>
      </c>
      <c r="G83" s="13">
        <f>'2011 inpatient costs'!G83/ave_inpatient_cost_2011</f>
        <v>2.6567607760881424</v>
      </c>
      <c r="H83" s="13">
        <f>'2011 inpatient costs'!H83/ave_inpatient_cost_2011</f>
        <v>2.5136756703124803</v>
      </c>
      <c r="I83" s="13"/>
      <c r="J83" s="13">
        <f>'2011 inpatient costs'!J83/ave_inpatient_cost_2011</f>
        <v>4.4024943089695077</v>
      </c>
      <c r="K83" s="13">
        <f>'2011 inpatient costs'!K83/ave_inpatient_cost_2011</f>
        <v>3.9194385686892512</v>
      </c>
      <c r="L83" s="13">
        <f>'2011 inpatient costs'!L83/ave_inpatient_cost_2011</f>
        <v>3.639117615979746</v>
      </c>
      <c r="M83" s="13">
        <f>'2011 inpatient costs'!M83/ave_inpatient_cost_2011</f>
        <v>3.3241472249287094</v>
      </c>
      <c r="N83" s="13">
        <f>'2011 inpatient costs'!N83/ave_inpatient_cost_2011</f>
        <v>3.2066453652447744</v>
      </c>
    </row>
    <row r="84" spans="2:14" x14ac:dyDescent="0.25">
      <c r="B84">
        <v>80</v>
      </c>
      <c r="D84" s="13">
        <f>'2011 inpatient costs'!D84/ave_inpatient_cost_2011</f>
        <v>3.4294315925452543</v>
      </c>
      <c r="E84" s="13">
        <f>'2011 inpatient costs'!E84/ave_inpatient_cost_2011</f>
        <v>3.1333010418788652</v>
      </c>
      <c r="F84" s="13">
        <f>'2011 inpatient costs'!F84/ave_inpatient_cost_2011</f>
        <v>2.9272872636125546</v>
      </c>
      <c r="G84" s="13">
        <f>'2011 inpatient costs'!G84/ave_inpatient_cost_2011</f>
        <v>2.8813814529892015</v>
      </c>
      <c r="H84" s="13">
        <f>'2011 inpatient costs'!H84/ave_inpatient_cost_2011</f>
        <v>2.5820195489662012</v>
      </c>
      <c r="I84" s="13"/>
      <c r="J84" s="13">
        <f>'2011 inpatient costs'!J84/ave_inpatient_cost_2011</f>
        <v>4.5437278854607914</v>
      </c>
      <c r="K84" s="13">
        <f>'2011 inpatient costs'!K84/ave_inpatient_cost_2011</f>
        <v>4.231313156418353</v>
      </c>
      <c r="L84" s="13">
        <f>'2011 inpatient costs'!L84/ave_inpatient_cost_2011</f>
        <v>3.7239748890444151</v>
      </c>
      <c r="M84" s="13">
        <f>'2011 inpatient costs'!M84/ave_inpatient_cost_2011</f>
        <v>3.4435498660767845</v>
      </c>
      <c r="N84" s="13">
        <f>'2011 inpatient costs'!N84/ave_inpatient_cost_2011</f>
        <v>3.3218211021029873</v>
      </c>
    </row>
    <row r="85" spans="2:14" x14ac:dyDescent="0.25">
      <c r="B85">
        <v>81</v>
      </c>
      <c r="D85" s="13">
        <f>'2011 inpatient costs'!D85/ave_inpatient_cost_2011</f>
        <v>3.8728969905323529</v>
      </c>
      <c r="E85" s="13">
        <f>'2011 inpatient costs'!E85/ave_inpatient_cost_2011</f>
        <v>3.4695771644080784</v>
      </c>
      <c r="F85" s="13">
        <f>'2011 inpatient costs'!F85/ave_inpatient_cost_2011</f>
        <v>3.1207491027687393</v>
      </c>
      <c r="G85" s="13">
        <f>'2011 inpatient costs'!G85/ave_inpatient_cost_2011</f>
        <v>2.8922418539491672</v>
      </c>
      <c r="H85" s="13">
        <f>'2011 inpatient costs'!H85/ave_inpatient_cost_2011</f>
        <v>2.7750673957200136</v>
      </c>
      <c r="I85" s="13"/>
      <c r="J85" s="13">
        <f>'2011 inpatient costs'!J85/ave_inpatient_cost_2011</f>
        <v>4.706122115936842</v>
      </c>
      <c r="K85" s="13">
        <f>'2011 inpatient costs'!K85/ave_inpatient_cost_2011</f>
        <v>4.2659860636111491</v>
      </c>
      <c r="L85" s="13">
        <f>'2011 inpatient costs'!L85/ave_inpatient_cost_2011</f>
        <v>4.0184779338360483</v>
      </c>
      <c r="M85" s="13">
        <f>'2011 inpatient costs'!M85/ave_inpatient_cost_2011</f>
        <v>3.8078298423370733</v>
      </c>
      <c r="N85" s="13">
        <f>'2011 inpatient costs'!N85/ave_inpatient_cost_2011</f>
        <v>3.5190076741220384</v>
      </c>
    </row>
    <row r="86" spans="2:14" x14ac:dyDescent="0.25">
      <c r="B86">
        <v>82</v>
      </c>
      <c r="D86" s="13">
        <f>'2011 inpatient costs'!D86/ave_inpatient_cost_2011</f>
        <v>4.0499437194709653</v>
      </c>
      <c r="E86" s="13">
        <f>'2011 inpatient costs'!E86/ave_inpatient_cost_2011</f>
        <v>3.7042535729293387</v>
      </c>
      <c r="F86" s="13">
        <f>'2011 inpatient costs'!F86/ave_inpatient_cost_2011</f>
        <v>3.4152430104139371</v>
      </c>
      <c r="G86" s="13">
        <f>'2011 inpatient costs'!G86/ave_inpatient_cost_2011</f>
        <v>3.2715415430390165</v>
      </c>
      <c r="H86" s="13">
        <f>'2011 inpatient costs'!H86/ave_inpatient_cost_2011</f>
        <v>3.0579204358015213</v>
      </c>
      <c r="I86" s="13"/>
      <c r="J86" s="13">
        <f>'2011 inpatient costs'!J86/ave_inpatient_cost_2011</f>
        <v>4.9606571052367343</v>
      </c>
      <c r="K86" s="13">
        <f>'2011 inpatient costs'!K86/ave_inpatient_cost_2011</f>
        <v>4.4167640265938655</v>
      </c>
      <c r="L86" s="13">
        <f>'2011 inpatient costs'!L86/ave_inpatient_cost_2011</f>
        <v>4.1332170939195212</v>
      </c>
      <c r="M86" s="13">
        <f>'2011 inpatient costs'!M86/ave_inpatient_cost_2011</f>
        <v>3.9570802833136338</v>
      </c>
      <c r="N86" s="13">
        <f>'2011 inpatient costs'!N86/ave_inpatient_cost_2011</f>
        <v>3.762635906034554</v>
      </c>
    </row>
    <row r="87" spans="2:14" x14ac:dyDescent="0.25">
      <c r="B87">
        <v>83</v>
      </c>
      <c r="D87" s="13">
        <f>'2011 inpatient costs'!D87/ave_inpatient_cost_2011</f>
        <v>4.1967260515725524</v>
      </c>
      <c r="E87" s="13">
        <f>'2011 inpatient costs'!E87/ave_inpatient_cost_2011</f>
        <v>3.9811720183570918</v>
      </c>
      <c r="F87" s="13">
        <f>'2011 inpatient costs'!F87/ave_inpatient_cost_2011</f>
        <v>3.708061160670924</v>
      </c>
      <c r="G87" s="13">
        <f>'2011 inpatient costs'!G87/ave_inpatient_cost_2011</f>
        <v>3.3960365416786087</v>
      </c>
      <c r="H87" s="13">
        <f>'2011 inpatient costs'!H87/ave_inpatient_cost_2011</f>
        <v>3.2224744360456761</v>
      </c>
      <c r="I87" s="13"/>
      <c r="J87" s="13">
        <f>'2011 inpatient costs'!J87/ave_inpatient_cost_2011</f>
        <v>5.1078235691860945</v>
      </c>
      <c r="K87" s="13">
        <f>'2011 inpatient costs'!K87/ave_inpatient_cost_2011</f>
        <v>4.9564495362345831</v>
      </c>
      <c r="L87" s="13">
        <f>'2011 inpatient costs'!L87/ave_inpatient_cost_2011</f>
        <v>4.5864296024693632</v>
      </c>
      <c r="M87" s="13">
        <f>'2011 inpatient costs'!M87/ave_inpatient_cost_2011</f>
        <v>4.3439537378554052</v>
      </c>
      <c r="N87" s="13">
        <f>'2011 inpatient costs'!N87/ave_inpatient_cost_2011</f>
        <v>4.0687932641040163</v>
      </c>
    </row>
    <row r="88" spans="2:14" x14ac:dyDescent="0.25">
      <c r="B88">
        <v>84</v>
      </c>
      <c r="D88" s="13">
        <f>'2011 inpatient costs'!D88/ave_inpatient_cost_2011</f>
        <v>4.2972448619233212</v>
      </c>
      <c r="E88" s="13">
        <f>'2011 inpatient costs'!E88/ave_inpatient_cost_2011</f>
        <v>4.0435575629894771</v>
      </c>
      <c r="F88" s="13">
        <f>'2011 inpatient costs'!F88/ave_inpatient_cost_2011</f>
        <v>3.7753777155291917</v>
      </c>
      <c r="G88" s="13">
        <f>'2011 inpatient costs'!G88/ave_inpatient_cost_2011</f>
        <v>3.6341971589886262</v>
      </c>
      <c r="H88" s="13">
        <f>'2011 inpatient costs'!H88/ave_inpatient_cost_2011</f>
        <v>3.3821582619621964</v>
      </c>
      <c r="I88" s="13"/>
      <c r="J88" s="13">
        <f>'2011 inpatient costs'!J88/ave_inpatient_cost_2011</f>
        <v>5.2747866439417592</v>
      </c>
      <c r="K88" s="13">
        <f>'2011 inpatient costs'!K88/ave_inpatient_cost_2011</f>
        <v>4.9036755586755518</v>
      </c>
      <c r="L88" s="13">
        <f>'2011 inpatient costs'!L88/ave_inpatient_cost_2011</f>
        <v>4.5650517783924327</v>
      </c>
      <c r="M88" s="13">
        <f>'2011 inpatient costs'!M88/ave_inpatient_cost_2011</f>
        <v>4.4984280238152854</v>
      </c>
      <c r="N88" s="13">
        <f>'2011 inpatient costs'!N88/ave_inpatient_cost_2011</f>
        <v>4.1931802459718783</v>
      </c>
    </row>
    <row r="89" spans="2:14" x14ac:dyDescent="0.25">
      <c r="B89" s="15" t="s">
        <v>21</v>
      </c>
      <c r="C89" s="5"/>
      <c r="D89" s="14">
        <f>'2011 inpatient costs'!D89/ave_inpatient_cost_2011</f>
        <v>5.4836130257737672</v>
      </c>
      <c r="E89" s="14">
        <f>'2011 inpatient costs'!E89/ave_inpatient_cost_2011</f>
        <v>5.1857965034629814</v>
      </c>
      <c r="F89" s="14">
        <f>'2011 inpatient costs'!F89/ave_inpatient_cost_2011</f>
        <v>4.8881789304530461</v>
      </c>
      <c r="G89" s="14">
        <f>'2011 inpatient costs'!G89/ave_inpatient_cost_2011</f>
        <v>4.7065782689083226</v>
      </c>
      <c r="H89" s="14">
        <f>'2011 inpatient costs'!H89/ave_inpatient_cost_2011</f>
        <v>4.5569199778668583</v>
      </c>
      <c r="I89" s="14"/>
      <c r="J89" s="14">
        <f>'2011 inpatient costs'!J89/ave_inpatient_cost_2011</f>
        <v>6.4607413601754704</v>
      </c>
      <c r="K89" s="14">
        <f>'2011 inpatient costs'!K89/ave_inpatient_cost_2011</f>
        <v>6.12013514531432</v>
      </c>
      <c r="L89" s="14">
        <f>'2011 inpatient costs'!L89/ave_inpatient_cost_2011</f>
        <v>5.8239824299119425</v>
      </c>
      <c r="M89" s="14">
        <f>'2011 inpatient costs'!M89/ave_inpatient_cost_2011</f>
        <v>5.4490290989716597</v>
      </c>
      <c r="N89" s="14">
        <f>'2011 inpatient costs'!N89/ave_inpatient_cost_2011</f>
        <v>5.2647829366737957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cols>
    <col min="4" max="4" width="11.7109375" bestFit="1" customWidth="1"/>
    <col min="5" max="8" width="11.5703125" bestFit="1" customWidth="1"/>
    <col min="9" max="9" width="10" bestFit="1" customWidth="1"/>
    <col min="10" max="14" width="11.5703125" bestFit="1" customWidth="1"/>
  </cols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0">
        <f>'2011 inpatient weights'!D4*ave_inpatient_cost_2011*'2011 population'!D4</f>
        <v>49476498.921606235</v>
      </c>
      <c r="E4" s="10">
        <f>'2011 inpatient weights'!E4*ave_inpatient_cost_2011*'2011 population'!E4</f>
        <v>38983485.924500547</v>
      </c>
      <c r="F4" s="10">
        <f>'2011 inpatient weights'!F4*ave_inpatient_cost_2011*'2011 population'!F4</f>
        <v>29849484.83719103</v>
      </c>
      <c r="G4" s="10">
        <f>'2011 inpatient weights'!G4*ave_inpatient_cost_2011*'2011 population'!G4</f>
        <v>24824294.483245388</v>
      </c>
      <c r="H4" s="10">
        <f>'2011 inpatient weights'!H4*ave_inpatient_cost_2011*'2011 population'!H4</f>
        <v>21623777.522426374</v>
      </c>
      <c r="I4" s="10"/>
      <c r="J4" s="10">
        <f>'2011 inpatient weights'!J4*ave_inpatient_cost_2011*'2011 population'!J4</f>
        <v>64986576.426934324</v>
      </c>
      <c r="K4" s="10">
        <f>'2011 inpatient weights'!K4*ave_inpatient_cost_2011*'2011 population'!K4</f>
        <v>51380741.396007821</v>
      </c>
      <c r="L4" s="10">
        <f>'2011 inpatient weights'!L4*ave_inpatient_cost_2011*'2011 population'!L4</f>
        <v>41273646.074223273</v>
      </c>
      <c r="M4" s="10">
        <f>'2011 inpatient weights'!M4*ave_inpatient_cost_2011*'2011 population'!M4</f>
        <v>30936230.391868014</v>
      </c>
      <c r="N4" s="10">
        <f>'2011 inpatient weights'!N4*ave_inpatient_cost_2011*'2011 population'!N4</f>
        <v>27764337.038380034</v>
      </c>
    </row>
    <row r="5" spans="2:14" x14ac:dyDescent="0.25">
      <c r="B5">
        <v>1</v>
      </c>
      <c r="D5" s="11">
        <f>'2011 inpatient weights'!D5*ave_inpatient_cost_2011*'2011 population'!D5</f>
        <v>29402968.56213237</v>
      </c>
      <c r="E5" s="11">
        <f>'2011 inpatient weights'!E5*ave_inpatient_cost_2011*'2011 population'!E5</f>
        <v>21074083.005526569</v>
      </c>
      <c r="F5" s="11">
        <f>'2011 inpatient weights'!F5*ave_inpatient_cost_2011*'2011 population'!F5</f>
        <v>16070372.461642152</v>
      </c>
      <c r="G5" s="11">
        <f>'2011 inpatient weights'!G5*ave_inpatient_cost_2011*'2011 population'!G5</f>
        <v>14790546.497390006</v>
      </c>
      <c r="H5" s="11">
        <f>'2011 inpatient weights'!H5*ave_inpatient_cost_2011*'2011 population'!H5</f>
        <v>12666690.411471575</v>
      </c>
      <c r="I5" s="11"/>
      <c r="J5" s="11">
        <f>'2011 inpatient weights'!J5*ave_inpatient_cost_2011*'2011 population'!J5</f>
        <v>40709341.876152813</v>
      </c>
      <c r="K5" s="11">
        <f>'2011 inpatient weights'!K5*ave_inpatient_cost_2011*'2011 population'!K5</f>
        <v>28328867.539148759</v>
      </c>
      <c r="L5" s="11">
        <f>'2011 inpatient weights'!L5*ave_inpatient_cost_2011*'2011 population'!L5</f>
        <v>22901078.369594328</v>
      </c>
      <c r="M5" s="11">
        <f>'2011 inpatient weights'!M5*ave_inpatient_cost_2011*'2011 population'!M5</f>
        <v>18194216.969283056</v>
      </c>
      <c r="N5" s="11">
        <f>'2011 inpatient weights'!N5*ave_inpatient_cost_2011*'2011 population'!N5</f>
        <v>17557831.677822895</v>
      </c>
    </row>
    <row r="6" spans="2:14" x14ac:dyDescent="0.25">
      <c r="B6">
        <v>2</v>
      </c>
      <c r="D6" s="11">
        <f>'2011 inpatient weights'!D6*ave_inpatient_cost_2011*'2011 population'!D6</f>
        <v>19058846.951914098</v>
      </c>
      <c r="E6" s="11">
        <f>'2011 inpatient weights'!E6*ave_inpatient_cost_2011*'2011 population'!E6</f>
        <v>13517373.832466405</v>
      </c>
      <c r="F6" s="11">
        <f>'2011 inpatient weights'!F6*ave_inpatient_cost_2011*'2011 population'!F6</f>
        <v>11299223.201326439</v>
      </c>
      <c r="G6" s="11">
        <f>'2011 inpatient weights'!G6*ave_inpatient_cost_2011*'2011 population'!G6</f>
        <v>9361355.3036771826</v>
      </c>
      <c r="H6" s="11">
        <f>'2011 inpatient weights'!H6*ave_inpatient_cost_2011*'2011 population'!H6</f>
        <v>8308546.7331720144</v>
      </c>
      <c r="I6" s="11"/>
      <c r="J6" s="11">
        <f>'2011 inpatient weights'!J6*ave_inpatient_cost_2011*'2011 population'!J6</f>
        <v>25982686.419617239</v>
      </c>
      <c r="K6" s="11">
        <f>'2011 inpatient weights'!K6*ave_inpatient_cost_2011*'2011 population'!K6</f>
        <v>19149212.250751615</v>
      </c>
      <c r="L6" s="11">
        <f>'2011 inpatient weights'!L6*ave_inpatient_cost_2011*'2011 population'!L6</f>
        <v>14493378.424897976</v>
      </c>
      <c r="M6" s="11">
        <f>'2011 inpatient weights'!M6*ave_inpatient_cost_2011*'2011 population'!M6</f>
        <v>11893377.251581309</v>
      </c>
      <c r="N6" s="11">
        <f>'2011 inpatient weights'!N6*ave_inpatient_cost_2011*'2011 population'!N6</f>
        <v>12507784.867044032</v>
      </c>
    </row>
    <row r="7" spans="2:14" x14ac:dyDescent="0.25">
      <c r="B7">
        <v>3</v>
      </c>
      <c r="D7" s="11">
        <f>'2011 inpatient weights'!D7*ave_inpatient_cost_2011*'2011 population'!D7</f>
        <v>14491851.144827506</v>
      </c>
      <c r="E7" s="11">
        <f>'2011 inpatient weights'!E7*ave_inpatient_cost_2011*'2011 population'!E7</f>
        <v>10330962.371457784</v>
      </c>
      <c r="F7" s="11">
        <f>'2011 inpatient weights'!F7*ave_inpatient_cost_2011*'2011 population'!F7</f>
        <v>8937258.7843054328</v>
      </c>
      <c r="G7" s="11">
        <f>'2011 inpatient weights'!G7*ave_inpatient_cost_2011*'2011 population'!G7</f>
        <v>6432888.9209859399</v>
      </c>
      <c r="H7" s="11">
        <f>'2011 inpatient weights'!H7*ave_inpatient_cost_2011*'2011 population'!H7</f>
        <v>6489216.1888654111</v>
      </c>
      <c r="I7" s="11"/>
      <c r="J7" s="11">
        <f>'2011 inpatient weights'!J7*ave_inpatient_cost_2011*'2011 population'!J7</f>
        <v>20716038.45463495</v>
      </c>
      <c r="K7" s="11">
        <f>'2011 inpatient weights'!K7*ave_inpatient_cost_2011*'2011 population'!K7</f>
        <v>14373925.335055368</v>
      </c>
      <c r="L7" s="11">
        <f>'2011 inpatient weights'!L7*ave_inpatient_cost_2011*'2011 population'!L7</f>
        <v>12244475.888492774</v>
      </c>
      <c r="M7" s="11">
        <f>'2011 inpatient weights'!M7*ave_inpatient_cost_2011*'2011 population'!M7</f>
        <v>9741369.1100006942</v>
      </c>
      <c r="N7" s="11">
        <f>'2011 inpatient weights'!N7*ave_inpatient_cost_2011*'2011 population'!N7</f>
        <v>9569367.4810540192</v>
      </c>
    </row>
    <row r="8" spans="2:14" x14ac:dyDescent="0.25">
      <c r="B8">
        <v>4</v>
      </c>
      <c r="D8" s="11">
        <f>'2011 inpatient weights'!D8*ave_inpatient_cost_2011*'2011 population'!D8</f>
        <v>14121671.50645625</v>
      </c>
      <c r="E8" s="11">
        <f>'2011 inpatient weights'!E8*ave_inpatient_cost_2011*'2011 population'!E8</f>
        <v>9779777.4144615922</v>
      </c>
      <c r="F8" s="11">
        <f>'2011 inpatient weights'!F8*ave_inpatient_cost_2011*'2011 population'!F8</f>
        <v>8011530.2308592591</v>
      </c>
      <c r="G8" s="11">
        <f>'2011 inpatient weights'!G8*ave_inpatient_cost_2011*'2011 population'!G8</f>
        <v>6244615.6017498272</v>
      </c>
      <c r="H8" s="11">
        <f>'2011 inpatient weights'!H8*ave_inpatient_cost_2011*'2011 population'!H8</f>
        <v>7639221.2419831119</v>
      </c>
      <c r="I8" s="11"/>
      <c r="J8" s="11">
        <f>'2011 inpatient weights'!J8*ave_inpatient_cost_2011*'2011 population'!J8</f>
        <v>18261849.898938704</v>
      </c>
      <c r="K8" s="11">
        <f>'2011 inpatient weights'!K8*ave_inpatient_cost_2011*'2011 population'!K8</f>
        <v>12766621.472735485</v>
      </c>
      <c r="L8" s="11">
        <f>'2011 inpatient weights'!L8*ave_inpatient_cost_2011*'2011 population'!L8</f>
        <v>10361123.784566242</v>
      </c>
      <c r="M8" s="11">
        <f>'2011 inpatient weights'!M8*ave_inpatient_cost_2011*'2011 population'!M8</f>
        <v>9114880.0881634988</v>
      </c>
      <c r="N8" s="11">
        <f>'2011 inpatient weights'!N8*ave_inpatient_cost_2011*'2011 population'!N8</f>
        <v>8780294.1802294198</v>
      </c>
    </row>
    <row r="9" spans="2:14" x14ac:dyDescent="0.25">
      <c r="B9">
        <v>5</v>
      </c>
      <c r="D9" s="11">
        <f>'2011 inpatient weights'!D9*ave_inpatient_cost_2011*'2011 population'!D9</f>
        <v>12162149.072011197</v>
      </c>
      <c r="E9" s="11">
        <f>'2011 inpatient weights'!E9*ave_inpatient_cost_2011*'2011 population'!E9</f>
        <v>8805799.0206073895</v>
      </c>
      <c r="F9" s="11">
        <f>'2011 inpatient weights'!F9*ave_inpatient_cost_2011*'2011 population'!F9</f>
        <v>7186755.8373871837</v>
      </c>
      <c r="G9" s="11">
        <f>'2011 inpatient weights'!G9*ave_inpatient_cost_2011*'2011 population'!G9</f>
        <v>6062728.2288871221</v>
      </c>
      <c r="H9" s="11">
        <f>'2011 inpatient weights'!H9*ave_inpatient_cost_2011*'2011 population'!H9</f>
        <v>6288092.0340808434</v>
      </c>
      <c r="I9" s="11"/>
      <c r="J9" s="11">
        <f>'2011 inpatient weights'!J9*ave_inpatient_cost_2011*'2011 population'!J9</f>
        <v>16572315.004070088</v>
      </c>
      <c r="K9" s="11">
        <f>'2011 inpatient weights'!K9*ave_inpatient_cost_2011*'2011 population'!K9</f>
        <v>12298042.263453607</v>
      </c>
      <c r="L9" s="11">
        <f>'2011 inpatient weights'!L9*ave_inpatient_cost_2011*'2011 population'!L9</f>
        <v>9374445.0727721695</v>
      </c>
      <c r="M9" s="11">
        <f>'2011 inpatient weights'!M9*ave_inpatient_cost_2011*'2011 population'!M9</f>
        <v>8745229.8928491063</v>
      </c>
      <c r="N9" s="11">
        <f>'2011 inpatient weights'!N9*ave_inpatient_cost_2011*'2011 population'!N9</f>
        <v>8070935.2154349219</v>
      </c>
    </row>
    <row r="10" spans="2:14" x14ac:dyDescent="0.25">
      <c r="B10">
        <v>6</v>
      </c>
      <c r="D10" s="11">
        <f>'2011 inpatient weights'!D10*ave_inpatient_cost_2011*'2011 population'!D10</f>
        <v>11184886.657605667</v>
      </c>
      <c r="E10" s="11">
        <f>'2011 inpatient weights'!E10*ave_inpatient_cost_2011*'2011 population'!E10</f>
        <v>7957558.6161829317</v>
      </c>
      <c r="F10" s="11">
        <f>'2011 inpatient weights'!F10*ave_inpatient_cost_2011*'2011 population'!F10</f>
        <v>6372104.0162363239</v>
      </c>
      <c r="G10" s="11">
        <f>'2011 inpatient weights'!G10*ave_inpatient_cost_2011*'2011 population'!G10</f>
        <v>5456743.2840819927</v>
      </c>
      <c r="H10" s="11">
        <f>'2011 inpatient weights'!H10*ave_inpatient_cost_2011*'2011 population'!H10</f>
        <v>5715063.0775648924</v>
      </c>
      <c r="I10" s="11"/>
      <c r="J10" s="11">
        <f>'2011 inpatient weights'!J10*ave_inpatient_cost_2011*'2011 population'!J10</f>
        <v>14023710.857523106</v>
      </c>
      <c r="K10" s="11">
        <f>'2011 inpatient weights'!K10*ave_inpatient_cost_2011*'2011 population'!K10</f>
        <v>10552090.632196823</v>
      </c>
      <c r="L10" s="11">
        <f>'2011 inpatient weights'!L10*ave_inpatient_cost_2011*'2011 population'!L10</f>
        <v>8625817.8532633968</v>
      </c>
      <c r="M10" s="11">
        <f>'2011 inpatient weights'!M10*ave_inpatient_cost_2011*'2011 population'!M10</f>
        <v>7751278.9701610813</v>
      </c>
      <c r="N10" s="11">
        <f>'2011 inpatient weights'!N10*ave_inpatient_cost_2011*'2011 population'!N10</f>
        <v>7472756.1348633254</v>
      </c>
    </row>
    <row r="11" spans="2:14" x14ac:dyDescent="0.25">
      <c r="B11">
        <v>7</v>
      </c>
      <c r="D11" s="11">
        <f>'2011 inpatient weights'!D11*ave_inpatient_cost_2011*'2011 population'!D11</f>
        <v>9215481.6369566675</v>
      </c>
      <c r="E11" s="11">
        <f>'2011 inpatient weights'!E11*ave_inpatient_cost_2011*'2011 population'!E11</f>
        <v>6758640.6031228881</v>
      </c>
      <c r="F11" s="11">
        <f>'2011 inpatient weights'!F11*ave_inpatient_cost_2011*'2011 population'!F11</f>
        <v>5521673.212206969</v>
      </c>
      <c r="G11" s="11">
        <f>'2011 inpatient weights'!G11*ave_inpatient_cost_2011*'2011 population'!G11</f>
        <v>5258193.7172040017</v>
      </c>
      <c r="H11" s="11">
        <f>'2011 inpatient weights'!H11*ave_inpatient_cost_2011*'2011 population'!H11</f>
        <v>5175182.7297742721</v>
      </c>
      <c r="I11" s="11"/>
      <c r="J11" s="11">
        <f>'2011 inpatient weights'!J11*ave_inpatient_cost_2011*'2011 population'!J11</f>
        <v>12107296.455667751</v>
      </c>
      <c r="K11" s="11">
        <f>'2011 inpatient weights'!K11*ave_inpatient_cost_2011*'2011 population'!K11</f>
        <v>9598675.2593332529</v>
      </c>
      <c r="L11" s="11">
        <f>'2011 inpatient weights'!L11*ave_inpatient_cost_2011*'2011 population'!L11</f>
        <v>7298088.3443601066</v>
      </c>
      <c r="M11" s="11">
        <f>'2011 inpatient weights'!M11*ave_inpatient_cost_2011*'2011 population'!M11</f>
        <v>6732238.9725174028</v>
      </c>
      <c r="N11" s="11">
        <f>'2011 inpatient weights'!N11*ave_inpatient_cost_2011*'2011 population'!N11</f>
        <v>6817190.9002985908</v>
      </c>
    </row>
    <row r="12" spans="2:14" x14ac:dyDescent="0.25">
      <c r="B12">
        <v>8</v>
      </c>
      <c r="D12" s="11">
        <f>'2011 inpatient weights'!D12*ave_inpatient_cost_2011*'2011 population'!D12</f>
        <v>8263664.0663997857</v>
      </c>
      <c r="E12" s="11">
        <f>'2011 inpatient weights'!E12*ave_inpatient_cost_2011*'2011 population'!E12</f>
        <v>6287505.7522067651</v>
      </c>
      <c r="F12" s="11">
        <f>'2011 inpatient weights'!F12*ave_inpatient_cost_2011*'2011 population'!F12</f>
        <v>5225190.3632338271</v>
      </c>
      <c r="G12" s="11">
        <f>'2011 inpatient weights'!G12*ave_inpatient_cost_2011*'2011 population'!G12</f>
        <v>4672599.1717964383</v>
      </c>
      <c r="H12" s="11">
        <f>'2011 inpatient weights'!H12*ave_inpatient_cost_2011*'2011 population'!H12</f>
        <v>5374334.3670866694</v>
      </c>
      <c r="I12" s="11"/>
      <c r="J12" s="11">
        <f>'2011 inpatient weights'!J12*ave_inpatient_cost_2011*'2011 population'!J12</f>
        <v>10736498.911861006</v>
      </c>
      <c r="K12" s="11">
        <f>'2011 inpatient weights'!K12*ave_inpatient_cost_2011*'2011 population'!K12</f>
        <v>8061358.9273015764</v>
      </c>
      <c r="L12" s="11">
        <f>'2011 inpatient weights'!L12*ave_inpatient_cost_2011*'2011 population'!L12</f>
        <v>7081793.4882273041</v>
      </c>
      <c r="M12" s="11">
        <f>'2011 inpatient weights'!M12*ave_inpatient_cost_2011*'2011 population'!M12</f>
        <v>6626505.0890421337</v>
      </c>
      <c r="N12" s="11">
        <f>'2011 inpatient weights'!N12*ave_inpatient_cost_2011*'2011 population'!N12</f>
        <v>6150198.9583283756</v>
      </c>
    </row>
    <row r="13" spans="2:14" x14ac:dyDescent="0.25">
      <c r="B13">
        <v>9</v>
      </c>
      <c r="D13" s="11">
        <f>'2011 inpatient weights'!D13*ave_inpatient_cost_2011*'2011 population'!D13</f>
        <v>7716847.2777651856</v>
      </c>
      <c r="E13" s="11">
        <f>'2011 inpatient weights'!E13*ave_inpatient_cost_2011*'2011 population'!E13</f>
        <v>6256027.5731657175</v>
      </c>
      <c r="F13" s="11">
        <f>'2011 inpatient weights'!F13*ave_inpatient_cost_2011*'2011 population'!F13</f>
        <v>4988232.4918949082</v>
      </c>
      <c r="G13" s="11">
        <f>'2011 inpatient weights'!G13*ave_inpatient_cost_2011*'2011 population'!G13</f>
        <v>4366046.3790365476</v>
      </c>
      <c r="H13" s="11">
        <f>'2011 inpatient weights'!H13*ave_inpatient_cost_2011*'2011 population'!H13</f>
        <v>4945216.0329552237</v>
      </c>
      <c r="I13" s="11"/>
      <c r="J13" s="11">
        <f>'2011 inpatient weights'!J13*ave_inpatient_cost_2011*'2011 population'!J13</f>
        <v>10043297.959721498</v>
      </c>
      <c r="K13" s="11">
        <f>'2011 inpatient weights'!K13*ave_inpatient_cost_2011*'2011 population'!K13</f>
        <v>7340775.3486739537</v>
      </c>
      <c r="L13" s="11">
        <f>'2011 inpatient weights'!L13*ave_inpatient_cost_2011*'2011 population'!L13</f>
        <v>6425005.1665213984</v>
      </c>
      <c r="M13" s="11">
        <f>'2011 inpatient weights'!M13*ave_inpatient_cost_2011*'2011 population'!M13</f>
        <v>5375511.1411175597</v>
      </c>
      <c r="N13" s="11">
        <f>'2011 inpatient weights'!N13*ave_inpatient_cost_2011*'2011 population'!N13</f>
        <v>6126864.5187121797</v>
      </c>
    </row>
    <row r="14" spans="2:14" x14ac:dyDescent="0.25">
      <c r="B14">
        <v>10</v>
      </c>
      <c r="D14" s="11">
        <f>'2011 inpatient weights'!D14*ave_inpatient_cost_2011*'2011 population'!D14</f>
        <v>7615676.2882290296</v>
      </c>
      <c r="E14" s="11">
        <f>'2011 inpatient weights'!E14*ave_inpatient_cost_2011*'2011 population'!E14</f>
        <v>6004093.7260561958</v>
      </c>
      <c r="F14" s="11">
        <f>'2011 inpatient weights'!F14*ave_inpatient_cost_2011*'2011 population'!F14</f>
        <v>5712845.3111220459</v>
      </c>
      <c r="G14" s="11">
        <f>'2011 inpatient weights'!G14*ave_inpatient_cost_2011*'2011 population'!G14</f>
        <v>4658042.1191602526</v>
      </c>
      <c r="H14" s="11">
        <f>'2011 inpatient weights'!H14*ave_inpatient_cost_2011*'2011 population'!H14</f>
        <v>4999819.1900452431</v>
      </c>
      <c r="I14" s="11"/>
      <c r="J14" s="11">
        <f>'2011 inpatient weights'!J14*ave_inpatient_cost_2011*'2011 population'!J14</f>
        <v>9082949.3037259392</v>
      </c>
      <c r="K14" s="11">
        <f>'2011 inpatient weights'!K14*ave_inpatient_cost_2011*'2011 population'!K14</f>
        <v>6705768.9248170899</v>
      </c>
      <c r="L14" s="11">
        <f>'2011 inpatient weights'!L14*ave_inpatient_cost_2011*'2011 population'!L14</f>
        <v>5708375.0434036395</v>
      </c>
      <c r="M14" s="11">
        <f>'2011 inpatient weights'!M14*ave_inpatient_cost_2011*'2011 population'!M14</f>
        <v>5465890.1233739927</v>
      </c>
      <c r="N14" s="11">
        <f>'2011 inpatient weights'!N14*ave_inpatient_cost_2011*'2011 population'!N14</f>
        <v>6198524.5838260632</v>
      </c>
    </row>
    <row r="15" spans="2:14" x14ac:dyDescent="0.25">
      <c r="B15">
        <v>11</v>
      </c>
      <c r="D15" s="11">
        <f>'2011 inpatient weights'!D15*ave_inpatient_cost_2011*'2011 population'!D15</f>
        <v>7734458.8905423991</v>
      </c>
      <c r="E15" s="11">
        <f>'2011 inpatient weights'!E15*ave_inpatient_cost_2011*'2011 population'!E15</f>
        <v>6850347.9295895016</v>
      </c>
      <c r="F15" s="11">
        <f>'2011 inpatient weights'!F15*ave_inpatient_cost_2011*'2011 population'!F15</f>
        <v>5345819.1745366463</v>
      </c>
      <c r="G15" s="11">
        <f>'2011 inpatient weights'!G15*ave_inpatient_cost_2011*'2011 population'!G15</f>
        <v>4922575.2374234432</v>
      </c>
      <c r="H15" s="11">
        <f>'2011 inpatient weights'!H15*ave_inpatient_cost_2011*'2011 population'!H15</f>
        <v>5339512.1709649665</v>
      </c>
      <c r="I15" s="11"/>
      <c r="J15" s="11">
        <f>'2011 inpatient weights'!J15*ave_inpatient_cost_2011*'2011 population'!J15</f>
        <v>9542202.7366986647</v>
      </c>
      <c r="K15" s="11">
        <f>'2011 inpatient weights'!K15*ave_inpatient_cost_2011*'2011 population'!K15</f>
        <v>6957075.4397956589</v>
      </c>
      <c r="L15" s="11">
        <f>'2011 inpatient weights'!L15*ave_inpatient_cost_2011*'2011 population'!L15</f>
        <v>6684710.1430316987</v>
      </c>
      <c r="M15" s="11">
        <f>'2011 inpatient weights'!M15*ave_inpatient_cost_2011*'2011 population'!M15</f>
        <v>6466067.0016906187</v>
      </c>
      <c r="N15" s="11">
        <f>'2011 inpatient weights'!N15*ave_inpatient_cost_2011*'2011 population'!N15</f>
        <v>6714768.4042126229</v>
      </c>
    </row>
    <row r="16" spans="2:14" x14ac:dyDescent="0.25">
      <c r="B16">
        <v>12</v>
      </c>
      <c r="D16" s="11">
        <f>'2011 inpatient weights'!D16*ave_inpatient_cost_2011*'2011 population'!D16</f>
        <v>8226837.7756852368</v>
      </c>
      <c r="E16" s="11">
        <f>'2011 inpatient weights'!E16*ave_inpatient_cost_2011*'2011 population'!E16</f>
        <v>6863029.3012569239</v>
      </c>
      <c r="F16" s="11">
        <f>'2011 inpatient weights'!F16*ave_inpatient_cost_2011*'2011 population'!F16</f>
        <v>5831004.7915872177</v>
      </c>
      <c r="G16" s="11">
        <f>'2011 inpatient weights'!G16*ave_inpatient_cost_2011*'2011 population'!G16</f>
        <v>5728007.5919047203</v>
      </c>
      <c r="H16" s="11">
        <f>'2011 inpatient weights'!H16*ave_inpatient_cost_2011*'2011 population'!H16</f>
        <v>5997700.4116879869</v>
      </c>
      <c r="I16" s="11"/>
      <c r="J16" s="11">
        <f>'2011 inpatient weights'!J16*ave_inpatient_cost_2011*'2011 population'!J16</f>
        <v>9631601.7756431364</v>
      </c>
      <c r="K16" s="11">
        <f>'2011 inpatient weights'!K16*ave_inpatient_cost_2011*'2011 population'!K16</f>
        <v>8168351.685321548</v>
      </c>
      <c r="L16" s="11">
        <f>'2011 inpatient weights'!L16*ave_inpatient_cost_2011*'2011 population'!L16</f>
        <v>7334764.1174660139</v>
      </c>
      <c r="M16" s="11">
        <f>'2011 inpatient weights'!M16*ave_inpatient_cost_2011*'2011 population'!M16</f>
        <v>6917351.4219728606</v>
      </c>
      <c r="N16" s="11">
        <f>'2011 inpatient weights'!N16*ave_inpatient_cost_2011*'2011 population'!N16</f>
        <v>7502553.358513209</v>
      </c>
    </row>
    <row r="17" spans="2:14" x14ac:dyDescent="0.25">
      <c r="B17">
        <v>13</v>
      </c>
      <c r="D17" s="11">
        <f>'2011 inpatient weights'!D17*ave_inpatient_cost_2011*'2011 population'!D17</f>
        <v>9170323.1966637708</v>
      </c>
      <c r="E17" s="11">
        <f>'2011 inpatient weights'!E17*ave_inpatient_cost_2011*'2011 population'!E17</f>
        <v>7379343.6438796995</v>
      </c>
      <c r="F17" s="11">
        <f>'2011 inpatient weights'!F17*ave_inpatient_cost_2011*'2011 population'!F17</f>
        <v>6971997.7344611296</v>
      </c>
      <c r="G17" s="11">
        <f>'2011 inpatient weights'!G17*ave_inpatient_cost_2011*'2011 population'!G17</f>
        <v>6727089.7967042103</v>
      </c>
      <c r="H17" s="11">
        <f>'2011 inpatient weights'!H17*ave_inpatient_cost_2011*'2011 population'!H17</f>
        <v>6953403.0206599189</v>
      </c>
      <c r="I17" s="11"/>
      <c r="J17" s="11">
        <f>'2011 inpatient weights'!J17*ave_inpatient_cost_2011*'2011 population'!J17</f>
        <v>10747628.794332089</v>
      </c>
      <c r="K17" s="11">
        <f>'2011 inpatient weights'!K17*ave_inpatient_cost_2011*'2011 population'!K17</f>
        <v>8855688.7661496866</v>
      </c>
      <c r="L17" s="11">
        <f>'2011 inpatient weights'!L17*ave_inpatient_cost_2011*'2011 population'!L17</f>
        <v>7833361.5902426541</v>
      </c>
      <c r="M17" s="11">
        <f>'2011 inpatient weights'!M17*ave_inpatient_cost_2011*'2011 population'!M17</f>
        <v>7874089.7605032558</v>
      </c>
      <c r="N17" s="11">
        <f>'2011 inpatient weights'!N17*ave_inpatient_cost_2011*'2011 population'!N17</f>
        <v>7289959.3409248507</v>
      </c>
    </row>
    <row r="18" spans="2:14" x14ac:dyDescent="0.25">
      <c r="B18">
        <v>14</v>
      </c>
      <c r="D18" s="11">
        <f>'2011 inpatient weights'!D18*ave_inpatient_cost_2011*'2011 population'!D18</f>
        <v>10957127.201522565</v>
      </c>
      <c r="E18" s="11">
        <f>'2011 inpatient weights'!E18*ave_inpatient_cost_2011*'2011 population'!E18</f>
        <v>9612629.1889643427</v>
      </c>
      <c r="F18" s="11">
        <f>'2011 inpatient weights'!F18*ave_inpatient_cost_2011*'2011 population'!F18</f>
        <v>8923609.0476036575</v>
      </c>
      <c r="G18" s="11">
        <f>'2011 inpatient weights'!G18*ave_inpatient_cost_2011*'2011 population'!G18</f>
        <v>8147838.1351532927</v>
      </c>
      <c r="H18" s="11">
        <f>'2011 inpatient weights'!H18*ave_inpatient_cost_2011*'2011 population'!H18</f>
        <v>7877590.6106166719</v>
      </c>
      <c r="I18" s="11"/>
      <c r="J18" s="11">
        <f>'2011 inpatient weights'!J18*ave_inpatient_cost_2011*'2011 population'!J18</f>
        <v>11735951.621543184</v>
      </c>
      <c r="K18" s="11">
        <f>'2011 inpatient weights'!K18*ave_inpatient_cost_2011*'2011 population'!K18</f>
        <v>9224913.7229055446</v>
      </c>
      <c r="L18" s="11">
        <f>'2011 inpatient weights'!L18*ave_inpatient_cost_2011*'2011 population'!L18</f>
        <v>8777013.3173901215</v>
      </c>
      <c r="M18" s="11">
        <f>'2011 inpatient weights'!M18*ave_inpatient_cost_2011*'2011 population'!M18</f>
        <v>7997656.2966005718</v>
      </c>
      <c r="N18" s="11">
        <f>'2011 inpatient weights'!N18*ave_inpatient_cost_2011*'2011 population'!N18</f>
        <v>8326888.830007772</v>
      </c>
    </row>
    <row r="19" spans="2:14" x14ac:dyDescent="0.25">
      <c r="B19">
        <v>15</v>
      </c>
      <c r="D19" s="11">
        <f>'2011 inpatient weights'!D19*ave_inpatient_cost_2011*'2011 population'!D19</f>
        <v>14051144.007404296</v>
      </c>
      <c r="E19" s="11">
        <f>'2011 inpatient weights'!E19*ave_inpatient_cost_2011*'2011 population'!E19</f>
        <v>10548806.611645523</v>
      </c>
      <c r="F19" s="11">
        <f>'2011 inpatient weights'!F19*ave_inpatient_cost_2011*'2011 population'!F19</f>
        <v>10417912.078407686</v>
      </c>
      <c r="G19" s="11">
        <f>'2011 inpatient weights'!G19*ave_inpatient_cost_2011*'2011 population'!G19</f>
        <v>9975592.402688181</v>
      </c>
      <c r="H19" s="11">
        <f>'2011 inpatient weights'!H19*ave_inpatient_cost_2011*'2011 population'!H19</f>
        <v>9326358.3808209803</v>
      </c>
      <c r="I19" s="11"/>
      <c r="J19" s="11">
        <f>'2011 inpatient weights'!J19*ave_inpatient_cost_2011*'2011 population'!J19</f>
        <v>12648892.493682303</v>
      </c>
      <c r="K19" s="11">
        <f>'2011 inpatient weights'!K19*ave_inpatient_cost_2011*'2011 population'!K19</f>
        <v>9611860.8123610001</v>
      </c>
      <c r="L19" s="11">
        <f>'2011 inpatient weights'!L19*ave_inpatient_cost_2011*'2011 population'!L19</f>
        <v>9540239.6923626885</v>
      </c>
      <c r="M19" s="11">
        <f>'2011 inpatient weights'!M19*ave_inpatient_cost_2011*'2011 population'!M19</f>
        <v>8761157.3925230689</v>
      </c>
      <c r="N19" s="11">
        <f>'2011 inpatient weights'!N19*ave_inpatient_cost_2011*'2011 population'!N19</f>
        <v>9654815.1696300209</v>
      </c>
    </row>
    <row r="20" spans="2:14" x14ac:dyDescent="0.25">
      <c r="B20">
        <v>16</v>
      </c>
      <c r="D20" s="11">
        <f>'2011 inpatient weights'!D20*ave_inpatient_cost_2011*'2011 population'!D20</f>
        <v>16214496.755876636</v>
      </c>
      <c r="E20" s="11">
        <f>'2011 inpatient weights'!E20*ave_inpatient_cost_2011*'2011 population'!E20</f>
        <v>12100717.888858231</v>
      </c>
      <c r="F20" s="11">
        <f>'2011 inpatient weights'!F20*ave_inpatient_cost_2011*'2011 population'!F20</f>
        <v>11292106.770894535</v>
      </c>
      <c r="G20" s="11">
        <f>'2011 inpatient weights'!G20*ave_inpatient_cost_2011*'2011 population'!G20</f>
        <v>11117754.751598166</v>
      </c>
      <c r="H20" s="11">
        <f>'2011 inpatient weights'!H20*ave_inpatient_cost_2011*'2011 population'!H20</f>
        <v>9535122.093670167</v>
      </c>
      <c r="I20" s="11"/>
      <c r="J20" s="11">
        <f>'2011 inpatient weights'!J20*ave_inpatient_cost_2011*'2011 population'!J20</f>
        <v>12381831.100622883</v>
      </c>
      <c r="K20" s="11">
        <f>'2011 inpatient weights'!K20*ave_inpatient_cost_2011*'2011 population'!K20</f>
        <v>10828617.793467233</v>
      </c>
      <c r="L20" s="11">
        <f>'2011 inpatient weights'!L20*ave_inpatient_cost_2011*'2011 population'!L20</f>
        <v>10087595.397190308</v>
      </c>
      <c r="M20" s="11">
        <f>'2011 inpatient weights'!M20*ave_inpatient_cost_2011*'2011 population'!M20</f>
        <v>9359557.5129394569</v>
      </c>
      <c r="N20" s="11">
        <f>'2011 inpatient weights'!N20*ave_inpatient_cost_2011*'2011 population'!N20</f>
        <v>9196411.1612037942</v>
      </c>
    </row>
    <row r="21" spans="2:14" x14ac:dyDescent="0.25">
      <c r="B21">
        <v>17</v>
      </c>
      <c r="D21" s="11">
        <f>'2011 inpatient weights'!D21*ave_inpatient_cost_2011*'2011 population'!D21</f>
        <v>19964502.982310988</v>
      </c>
      <c r="E21" s="11">
        <f>'2011 inpatient weights'!E21*ave_inpatient_cost_2011*'2011 population'!E21</f>
        <v>15842517.221626272</v>
      </c>
      <c r="F21" s="11">
        <f>'2011 inpatient weights'!F21*ave_inpatient_cost_2011*'2011 population'!F21</f>
        <v>13191882.135289788</v>
      </c>
      <c r="G21" s="11">
        <f>'2011 inpatient weights'!G21*ave_inpatient_cost_2011*'2011 population'!G21</f>
        <v>11912772.971677214</v>
      </c>
      <c r="H21" s="11">
        <f>'2011 inpatient weights'!H21*ave_inpatient_cost_2011*'2011 population'!H21</f>
        <v>10838705.630955672</v>
      </c>
      <c r="I21" s="11"/>
      <c r="J21" s="11">
        <f>'2011 inpatient weights'!J21*ave_inpatient_cost_2011*'2011 population'!J21</f>
        <v>13932766.644806374</v>
      </c>
      <c r="K21" s="11">
        <f>'2011 inpatient weights'!K21*ave_inpatient_cost_2011*'2011 population'!K21</f>
        <v>10782407.835055491</v>
      </c>
      <c r="L21" s="11">
        <f>'2011 inpatient weights'!L21*ave_inpatient_cost_2011*'2011 population'!L21</f>
        <v>9995044.9616013709</v>
      </c>
      <c r="M21" s="11">
        <f>'2011 inpatient weights'!M21*ave_inpatient_cost_2011*'2011 population'!M21</f>
        <v>10357709.245249402</v>
      </c>
      <c r="N21" s="11">
        <f>'2011 inpatient weights'!N21*ave_inpatient_cost_2011*'2011 population'!N21</f>
        <v>9460374.8387239128</v>
      </c>
    </row>
    <row r="22" spans="2:14" x14ac:dyDescent="0.25">
      <c r="B22">
        <v>18</v>
      </c>
      <c r="D22" s="11">
        <f>'2011 inpatient weights'!D22*ave_inpatient_cost_2011*'2011 population'!D22</f>
        <v>27000304.394259319</v>
      </c>
      <c r="E22" s="11">
        <f>'2011 inpatient weights'!E22*ave_inpatient_cost_2011*'2011 population'!E22</f>
        <v>19698475.213668674</v>
      </c>
      <c r="F22" s="11">
        <f>'2011 inpatient weights'!F22*ave_inpatient_cost_2011*'2011 population'!F22</f>
        <v>15455588.025872545</v>
      </c>
      <c r="G22" s="11">
        <f>'2011 inpatient weights'!G22*ave_inpatient_cost_2011*'2011 population'!G22</f>
        <v>13557833.597201219</v>
      </c>
      <c r="H22" s="11">
        <f>'2011 inpatient weights'!H22*ave_inpatient_cost_2011*'2011 population'!H22</f>
        <v>11877682.37002969</v>
      </c>
      <c r="I22" s="11"/>
      <c r="J22" s="11">
        <f>'2011 inpatient weights'!J22*ave_inpatient_cost_2011*'2011 population'!J22</f>
        <v>15181221.79222782</v>
      </c>
      <c r="K22" s="11">
        <f>'2011 inpatient weights'!K22*ave_inpatient_cost_2011*'2011 population'!K22</f>
        <v>12613169.2970504</v>
      </c>
      <c r="L22" s="11">
        <f>'2011 inpatient weights'!L22*ave_inpatient_cost_2011*'2011 population'!L22</f>
        <v>11878270.757045148</v>
      </c>
      <c r="M22" s="11">
        <f>'2011 inpatient weights'!M22*ave_inpatient_cost_2011*'2011 population'!M22</f>
        <v>10790502.103658011</v>
      </c>
      <c r="N22" s="11">
        <f>'2011 inpatient weights'!N22*ave_inpatient_cost_2011*'2011 population'!N22</f>
        <v>10777423.912840581</v>
      </c>
    </row>
    <row r="23" spans="2:14" x14ac:dyDescent="0.25">
      <c r="B23">
        <v>19</v>
      </c>
      <c r="D23" s="11">
        <f>'2011 inpatient weights'!D23*ave_inpatient_cost_2011*'2011 population'!D23</f>
        <v>33451179.643187929</v>
      </c>
      <c r="E23" s="11">
        <f>'2011 inpatient weights'!E23*ave_inpatient_cost_2011*'2011 population'!E23</f>
        <v>23046342.59788556</v>
      </c>
      <c r="F23" s="11">
        <f>'2011 inpatient weights'!F23*ave_inpatient_cost_2011*'2011 population'!F23</f>
        <v>17609245.545723699</v>
      </c>
      <c r="G23" s="11">
        <f>'2011 inpatient weights'!G23*ave_inpatient_cost_2011*'2011 population'!G23</f>
        <v>14447373.717770725</v>
      </c>
      <c r="H23" s="11">
        <f>'2011 inpatient weights'!H23*ave_inpatient_cost_2011*'2011 population'!H23</f>
        <v>12503869.304078976</v>
      </c>
      <c r="I23" s="11"/>
      <c r="J23" s="11">
        <f>'2011 inpatient weights'!J23*ave_inpatient_cost_2011*'2011 population'!J23</f>
        <v>15947583.775284443</v>
      </c>
      <c r="K23" s="11">
        <f>'2011 inpatient weights'!K23*ave_inpatient_cost_2011*'2011 population'!K23</f>
        <v>13454872.18492212</v>
      </c>
      <c r="L23" s="11">
        <f>'2011 inpatient weights'!L23*ave_inpatient_cost_2011*'2011 population'!L23</f>
        <v>10878765.418828437</v>
      </c>
      <c r="M23" s="11">
        <f>'2011 inpatient weights'!M23*ave_inpatient_cost_2011*'2011 population'!M23</f>
        <v>9523882.7438473869</v>
      </c>
      <c r="N23" s="11">
        <f>'2011 inpatient weights'!N23*ave_inpatient_cost_2011*'2011 population'!N23</f>
        <v>9714358.0409660116</v>
      </c>
    </row>
    <row r="24" spans="2:14" x14ac:dyDescent="0.25">
      <c r="B24">
        <v>20</v>
      </c>
      <c r="D24" s="11">
        <f>'2011 inpatient weights'!D24*ave_inpatient_cost_2011*'2011 population'!D24</f>
        <v>36983010.069667362</v>
      </c>
      <c r="E24" s="11">
        <f>'2011 inpatient weights'!E24*ave_inpatient_cost_2011*'2011 population'!E24</f>
        <v>26673875.90916907</v>
      </c>
      <c r="F24" s="11">
        <f>'2011 inpatient weights'!F24*ave_inpatient_cost_2011*'2011 population'!F24</f>
        <v>18742073.697758861</v>
      </c>
      <c r="G24" s="11">
        <f>'2011 inpatient weights'!G24*ave_inpatient_cost_2011*'2011 population'!G24</f>
        <v>14854337.544028951</v>
      </c>
      <c r="H24" s="11">
        <f>'2011 inpatient weights'!H24*ave_inpatient_cost_2011*'2011 population'!H24</f>
        <v>12754301.132814568</v>
      </c>
      <c r="I24" s="11"/>
      <c r="J24" s="11">
        <f>'2011 inpatient weights'!J24*ave_inpatient_cost_2011*'2011 population'!J24</f>
        <v>14390439.116603361</v>
      </c>
      <c r="K24" s="11">
        <f>'2011 inpatient weights'!K24*ave_inpatient_cost_2011*'2011 population'!K24</f>
        <v>11860399.159307661</v>
      </c>
      <c r="L24" s="11">
        <f>'2011 inpatient weights'!L24*ave_inpatient_cost_2011*'2011 population'!L24</f>
        <v>10509993.067469148</v>
      </c>
      <c r="M24" s="11">
        <f>'2011 inpatient weights'!M24*ave_inpatient_cost_2011*'2011 population'!M24</f>
        <v>9057418.1490807477</v>
      </c>
      <c r="N24" s="11">
        <f>'2011 inpatient weights'!N24*ave_inpatient_cost_2011*'2011 population'!N24</f>
        <v>8591494.5756484978</v>
      </c>
    </row>
    <row r="25" spans="2:14" x14ac:dyDescent="0.25">
      <c r="B25">
        <v>21</v>
      </c>
      <c r="D25" s="11">
        <f>'2011 inpatient weights'!D25*ave_inpatient_cost_2011*'2011 population'!D25</f>
        <v>41897596.295557275</v>
      </c>
      <c r="E25" s="11">
        <f>'2011 inpatient weights'!E25*ave_inpatient_cost_2011*'2011 population'!E25</f>
        <v>29551502.074985288</v>
      </c>
      <c r="F25" s="11">
        <f>'2011 inpatient weights'!F25*ave_inpatient_cost_2011*'2011 population'!F25</f>
        <v>20856024.040918164</v>
      </c>
      <c r="G25" s="11">
        <f>'2011 inpatient weights'!G25*ave_inpatient_cost_2011*'2011 population'!G25</f>
        <v>16530568.997952631</v>
      </c>
      <c r="H25" s="11">
        <f>'2011 inpatient weights'!H25*ave_inpatient_cost_2011*'2011 population'!H25</f>
        <v>13106943.890927574</v>
      </c>
      <c r="I25" s="11"/>
      <c r="J25" s="11">
        <f>'2011 inpatient weights'!J25*ave_inpatient_cost_2011*'2011 population'!J25</f>
        <v>15600598.584627634</v>
      </c>
      <c r="K25" s="11">
        <f>'2011 inpatient weights'!K25*ave_inpatient_cost_2011*'2011 population'!K25</f>
        <v>12044132.741159813</v>
      </c>
      <c r="L25" s="11">
        <f>'2011 inpatient weights'!L25*ave_inpatient_cost_2011*'2011 population'!L25</f>
        <v>10566396.120438216</v>
      </c>
      <c r="M25" s="11">
        <f>'2011 inpatient weights'!M25*ave_inpatient_cost_2011*'2011 population'!M25</f>
        <v>9632773.2868205644</v>
      </c>
      <c r="N25" s="11">
        <f>'2011 inpatient weights'!N25*ave_inpatient_cost_2011*'2011 population'!N25</f>
        <v>8828347.189918492</v>
      </c>
    </row>
    <row r="26" spans="2:14" x14ac:dyDescent="0.25">
      <c r="B26">
        <v>22</v>
      </c>
      <c r="D26" s="11">
        <f>'2011 inpatient weights'!D26*ave_inpatient_cost_2011*'2011 population'!D26</f>
        <v>45389534.292903513</v>
      </c>
      <c r="E26" s="11">
        <f>'2011 inpatient weights'!E26*ave_inpatient_cost_2011*'2011 population'!E26</f>
        <v>31818052.011571188</v>
      </c>
      <c r="F26" s="11">
        <f>'2011 inpatient weights'!F26*ave_inpatient_cost_2011*'2011 population'!F26</f>
        <v>22430596.112505738</v>
      </c>
      <c r="G26" s="11">
        <f>'2011 inpatient weights'!G26*ave_inpatient_cost_2011*'2011 population'!G26</f>
        <v>16640383.697991239</v>
      </c>
      <c r="H26" s="11">
        <f>'2011 inpatient weights'!H26*ave_inpatient_cost_2011*'2011 population'!H26</f>
        <v>13455456.361654839</v>
      </c>
      <c r="I26" s="11"/>
      <c r="J26" s="11">
        <f>'2011 inpatient weights'!J26*ave_inpatient_cost_2011*'2011 population'!J26</f>
        <v>15876977.333430789</v>
      </c>
      <c r="K26" s="11">
        <f>'2011 inpatient weights'!K26*ave_inpatient_cost_2011*'2011 population'!K26</f>
        <v>13554011.713027531</v>
      </c>
      <c r="L26" s="11">
        <f>'2011 inpatient weights'!L26*ave_inpatient_cost_2011*'2011 population'!L26</f>
        <v>10626163.189331086</v>
      </c>
      <c r="M26" s="11">
        <f>'2011 inpatient weights'!M26*ave_inpatient_cost_2011*'2011 population'!M26</f>
        <v>8830100.7726872377</v>
      </c>
      <c r="N26" s="11">
        <f>'2011 inpatient weights'!N26*ave_inpatient_cost_2011*'2011 population'!N26</f>
        <v>8431815.3917641528</v>
      </c>
    </row>
    <row r="27" spans="2:14" x14ac:dyDescent="0.25">
      <c r="B27">
        <v>23</v>
      </c>
      <c r="D27" s="11">
        <f>'2011 inpatient weights'!D27*ave_inpatient_cost_2011*'2011 population'!D27</f>
        <v>49848335.306242742</v>
      </c>
      <c r="E27" s="11">
        <f>'2011 inpatient weights'!E27*ave_inpatient_cost_2011*'2011 population'!E27</f>
        <v>34607149.614403218</v>
      </c>
      <c r="F27" s="11">
        <f>'2011 inpatient weights'!F27*ave_inpatient_cost_2011*'2011 population'!F27</f>
        <v>25550392.479715504</v>
      </c>
      <c r="G27" s="11">
        <f>'2011 inpatient weights'!G27*ave_inpatient_cost_2011*'2011 population'!G27</f>
        <v>18410893.908576079</v>
      </c>
      <c r="H27" s="11">
        <f>'2011 inpatient weights'!H27*ave_inpatient_cost_2011*'2011 population'!H27</f>
        <v>14994900.991620734</v>
      </c>
      <c r="I27" s="11"/>
      <c r="J27" s="11">
        <f>'2011 inpatient weights'!J27*ave_inpatient_cost_2011*'2011 population'!J27</f>
        <v>16830940.043052904</v>
      </c>
      <c r="K27" s="11">
        <f>'2011 inpatient weights'!K27*ave_inpatient_cost_2011*'2011 population'!K27</f>
        <v>13084585.184340583</v>
      </c>
      <c r="L27" s="11">
        <f>'2011 inpatient weights'!L27*ave_inpatient_cost_2011*'2011 population'!L27</f>
        <v>10567299.226089872</v>
      </c>
      <c r="M27" s="11">
        <f>'2011 inpatient weights'!M27*ave_inpatient_cost_2011*'2011 population'!M27</f>
        <v>9621546.5678460523</v>
      </c>
      <c r="N27" s="11">
        <f>'2011 inpatient weights'!N27*ave_inpatient_cost_2011*'2011 population'!N27</f>
        <v>8427678.7889542934</v>
      </c>
    </row>
    <row r="28" spans="2:14" x14ac:dyDescent="0.25">
      <c r="B28">
        <v>24</v>
      </c>
      <c r="D28" s="11">
        <f>'2011 inpatient weights'!D28*ave_inpatient_cost_2011*'2011 population'!D28</f>
        <v>53845143.045104481</v>
      </c>
      <c r="E28" s="11">
        <f>'2011 inpatient weights'!E28*ave_inpatient_cost_2011*'2011 population'!E28</f>
        <v>36905550.340054207</v>
      </c>
      <c r="F28" s="11">
        <f>'2011 inpatient weights'!F28*ave_inpatient_cost_2011*'2011 population'!F28</f>
        <v>26296896.66414348</v>
      </c>
      <c r="G28" s="11">
        <f>'2011 inpatient weights'!G28*ave_inpatient_cost_2011*'2011 population'!G28</f>
        <v>20032051.706311528</v>
      </c>
      <c r="H28" s="11">
        <f>'2011 inpatient weights'!H28*ave_inpatient_cost_2011*'2011 population'!H28</f>
        <v>15322527.302155703</v>
      </c>
      <c r="I28" s="11"/>
      <c r="J28" s="11">
        <f>'2011 inpatient weights'!J28*ave_inpatient_cost_2011*'2011 population'!J28</f>
        <v>17552441.463321816</v>
      </c>
      <c r="K28" s="11">
        <f>'2011 inpatient weights'!K28*ave_inpatient_cost_2011*'2011 population'!K28</f>
        <v>14105897.682102939</v>
      </c>
      <c r="L28" s="11">
        <f>'2011 inpatient weights'!L28*ave_inpatient_cost_2011*'2011 population'!L28</f>
        <v>10826160.040907165</v>
      </c>
      <c r="M28" s="11">
        <f>'2011 inpatient weights'!M28*ave_inpatient_cost_2011*'2011 population'!M28</f>
        <v>9974429.3120762855</v>
      </c>
      <c r="N28" s="11">
        <f>'2011 inpatient weights'!N28*ave_inpatient_cost_2011*'2011 population'!N28</f>
        <v>8004608.5260049179</v>
      </c>
    </row>
    <row r="29" spans="2:14" x14ac:dyDescent="0.25">
      <c r="B29">
        <v>25</v>
      </c>
      <c r="D29" s="11">
        <f>'2011 inpatient weights'!D29*ave_inpatient_cost_2011*'2011 population'!D29</f>
        <v>55134131.637208968</v>
      </c>
      <c r="E29" s="11">
        <f>'2011 inpatient weights'!E29*ave_inpatient_cost_2011*'2011 population'!E29</f>
        <v>39986145.8170738</v>
      </c>
      <c r="F29" s="11">
        <f>'2011 inpatient weights'!F29*ave_inpatient_cost_2011*'2011 population'!F29</f>
        <v>27824788.278221074</v>
      </c>
      <c r="G29" s="11">
        <f>'2011 inpatient weights'!G29*ave_inpatient_cost_2011*'2011 population'!G29</f>
        <v>21563299.968318108</v>
      </c>
      <c r="H29" s="11">
        <f>'2011 inpatient weights'!H29*ave_inpatient_cost_2011*'2011 population'!H29</f>
        <v>16337332.807915408</v>
      </c>
      <c r="I29" s="11"/>
      <c r="J29" s="11">
        <f>'2011 inpatient weights'!J29*ave_inpatient_cost_2011*'2011 population'!J29</f>
        <v>17524217.832852826</v>
      </c>
      <c r="K29" s="11">
        <f>'2011 inpatient weights'!K29*ave_inpatient_cost_2011*'2011 population'!K29</f>
        <v>14023164.573335236</v>
      </c>
      <c r="L29" s="11">
        <f>'2011 inpatient weights'!L29*ave_inpatient_cost_2011*'2011 population'!L29</f>
        <v>10319428.301841874</v>
      </c>
      <c r="M29" s="11">
        <f>'2011 inpatient weights'!M29*ave_inpatient_cost_2011*'2011 population'!M29</f>
        <v>9000180.4075548239</v>
      </c>
      <c r="N29" s="11">
        <f>'2011 inpatient weights'!N29*ave_inpatient_cost_2011*'2011 population'!N29</f>
        <v>7525032.0581588093</v>
      </c>
    </row>
    <row r="30" spans="2:14" x14ac:dyDescent="0.25">
      <c r="B30">
        <v>26</v>
      </c>
      <c r="D30" s="11">
        <f>'2011 inpatient weights'!D30*ave_inpatient_cost_2011*'2011 population'!D30</f>
        <v>55640481.293114014</v>
      </c>
      <c r="E30" s="11">
        <f>'2011 inpatient weights'!E30*ave_inpatient_cost_2011*'2011 population'!E30</f>
        <v>41476983.785167962</v>
      </c>
      <c r="F30" s="11">
        <f>'2011 inpatient weights'!F30*ave_inpatient_cost_2011*'2011 population'!F30</f>
        <v>30443185.229478654</v>
      </c>
      <c r="G30" s="11">
        <f>'2011 inpatient weights'!G30*ave_inpatient_cost_2011*'2011 population'!G30</f>
        <v>22032835.964356788</v>
      </c>
      <c r="H30" s="11">
        <f>'2011 inpatient weights'!H30*ave_inpatient_cost_2011*'2011 population'!H30</f>
        <v>17421220.633170266</v>
      </c>
      <c r="I30" s="11"/>
      <c r="J30" s="11">
        <f>'2011 inpatient weights'!J30*ave_inpatient_cost_2011*'2011 population'!J30</f>
        <v>17893610.148348331</v>
      </c>
      <c r="K30" s="11">
        <f>'2011 inpatient weights'!K30*ave_inpatient_cost_2011*'2011 population'!K30</f>
        <v>13935285.446466474</v>
      </c>
      <c r="L30" s="11">
        <f>'2011 inpatient weights'!L30*ave_inpatient_cost_2011*'2011 population'!L30</f>
        <v>10174862.980488468</v>
      </c>
      <c r="M30" s="11">
        <f>'2011 inpatient weights'!M30*ave_inpatient_cost_2011*'2011 population'!M30</f>
        <v>8801556.1081578769</v>
      </c>
      <c r="N30" s="11">
        <f>'2011 inpatient weights'!N30*ave_inpatient_cost_2011*'2011 population'!N30</f>
        <v>7526443.5554534551</v>
      </c>
    </row>
    <row r="31" spans="2:14" x14ac:dyDescent="0.25">
      <c r="B31">
        <v>27</v>
      </c>
      <c r="D31" s="11">
        <f>'2011 inpatient weights'!D31*ave_inpatient_cost_2011*'2011 population'!D31</f>
        <v>55970377.998626284</v>
      </c>
      <c r="E31" s="11">
        <f>'2011 inpatient weights'!E31*ave_inpatient_cost_2011*'2011 population'!E31</f>
        <v>43723967.485206105</v>
      </c>
      <c r="F31" s="11">
        <f>'2011 inpatient weights'!F31*ave_inpatient_cost_2011*'2011 population'!F31</f>
        <v>31552222.126218464</v>
      </c>
      <c r="G31" s="11">
        <f>'2011 inpatient weights'!G31*ave_inpatient_cost_2011*'2011 population'!G31</f>
        <v>24055413.698528707</v>
      </c>
      <c r="H31" s="11">
        <f>'2011 inpatient weights'!H31*ave_inpatient_cost_2011*'2011 population'!H31</f>
        <v>19697901.562642891</v>
      </c>
      <c r="I31" s="11"/>
      <c r="J31" s="11">
        <f>'2011 inpatient weights'!J31*ave_inpatient_cost_2011*'2011 population'!J31</f>
        <v>18364470.278314412</v>
      </c>
      <c r="K31" s="11">
        <f>'2011 inpatient weights'!K31*ave_inpatient_cost_2011*'2011 population'!K31</f>
        <v>14421291.016084177</v>
      </c>
      <c r="L31" s="11">
        <f>'2011 inpatient weights'!L31*ave_inpatient_cost_2011*'2011 population'!L31</f>
        <v>10405833.829745395</v>
      </c>
      <c r="M31" s="11">
        <f>'2011 inpatient weights'!M31*ave_inpatient_cost_2011*'2011 population'!M31</f>
        <v>8705895.3261814248</v>
      </c>
      <c r="N31" s="11">
        <f>'2011 inpatient weights'!N31*ave_inpatient_cost_2011*'2011 population'!N31</f>
        <v>7774766.0325271972</v>
      </c>
    </row>
    <row r="32" spans="2:14" x14ac:dyDescent="0.25">
      <c r="B32">
        <v>28</v>
      </c>
      <c r="D32" s="11">
        <f>'2011 inpatient weights'!D32*ave_inpatient_cost_2011*'2011 population'!D32</f>
        <v>55430270.295566641</v>
      </c>
      <c r="E32" s="11">
        <f>'2011 inpatient weights'!E32*ave_inpatient_cost_2011*'2011 population'!E32</f>
        <v>43984057.702588841</v>
      </c>
      <c r="F32" s="11">
        <f>'2011 inpatient weights'!F32*ave_inpatient_cost_2011*'2011 population'!F32</f>
        <v>33210753.551427063</v>
      </c>
      <c r="G32" s="11">
        <f>'2011 inpatient weights'!G32*ave_inpatient_cost_2011*'2011 population'!G32</f>
        <v>26197884.497091498</v>
      </c>
      <c r="H32" s="11">
        <f>'2011 inpatient weights'!H32*ave_inpatient_cost_2011*'2011 population'!H32</f>
        <v>20939377.113822032</v>
      </c>
      <c r="I32" s="11"/>
      <c r="J32" s="11">
        <f>'2011 inpatient weights'!J32*ave_inpatient_cost_2011*'2011 population'!J32</f>
        <v>18399114.589989543</v>
      </c>
      <c r="K32" s="11">
        <f>'2011 inpatient weights'!K32*ave_inpatient_cost_2011*'2011 population'!K32</f>
        <v>15604685.716615081</v>
      </c>
      <c r="L32" s="11">
        <f>'2011 inpatient weights'!L32*ave_inpatient_cost_2011*'2011 population'!L32</f>
        <v>10994934.488119723</v>
      </c>
      <c r="M32" s="11">
        <f>'2011 inpatient weights'!M32*ave_inpatient_cost_2011*'2011 population'!M32</f>
        <v>8348751.7757999543</v>
      </c>
      <c r="N32" s="11">
        <f>'2011 inpatient weights'!N32*ave_inpatient_cost_2011*'2011 population'!N32</f>
        <v>6795493.2081046784</v>
      </c>
    </row>
    <row r="33" spans="2:14" x14ac:dyDescent="0.25">
      <c r="B33">
        <v>29</v>
      </c>
      <c r="D33" s="11">
        <f>'2011 inpatient weights'!D33*ave_inpatient_cost_2011*'2011 population'!D33</f>
        <v>56781678.434701629</v>
      </c>
      <c r="E33" s="11">
        <f>'2011 inpatient weights'!E33*ave_inpatient_cost_2011*'2011 population'!E33</f>
        <v>45137903.586152598</v>
      </c>
      <c r="F33" s="11">
        <f>'2011 inpatient weights'!F33*ave_inpatient_cost_2011*'2011 population'!F33</f>
        <v>35672685.869686104</v>
      </c>
      <c r="G33" s="11">
        <f>'2011 inpatient weights'!G33*ave_inpatient_cost_2011*'2011 population'!G33</f>
        <v>28823066.319013771</v>
      </c>
      <c r="H33" s="11">
        <f>'2011 inpatient weights'!H33*ave_inpatient_cost_2011*'2011 population'!H33</f>
        <v>23650341.341799587</v>
      </c>
      <c r="I33" s="11"/>
      <c r="J33" s="11">
        <f>'2011 inpatient weights'!J33*ave_inpatient_cost_2011*'2011 population'!J33</f>
        <v>18894116.481290679</v>
      </c>
      <c r="K33" s="11">
        <f>'2011 inpatient weights'!K33*ave_inpatient_cost_2011*'2011 population'!K33</f>
        <v>15542847.188605223</v>
      </c>
      <c r="L33" s="11">
        <f>'2011 inpatient weights'!L33*ave_inpatient_cost_2011*'2011 population'!L33</f>
        <v>11361005.94308975</v>
      </c>
      <c r="M33" s="11">
        <f>'2011 inpatient weights'!M33*ave_inpatient_cost_2011*'2011 population'!M33</f>
        <v>8811136.6065739729</v>
      </c>
      <c r="N33" s="11">
        <f>'2011 inpatient weights'!N33*ave_inpatient_cost_2011*'2011 population'!N33</f>
        <v>6923487.9090928091</v>
      </c>
    </row>
    <row r="34" spans="2:14" x14ac:dyDescent="0.25">
      <c r="B34">
        <v>30</v>
      </c>
      <c r="D34" s="11">
        <f>'2011 inpatient weights'!D34*ave_inpatient_cost_2011*'2011 population'!D34</f>
        <v>53541970.05682867</v>
      </c>
      <c r="E34" s="11">
        <f>'2011 inpatient weights'!E34*ave_inpatient_cost_2011*'2011 population'!E34</f>
        <v>45483661.479385346</v>
      </c>
      <c r="F34" s="11">
        <f>'2011 inpatient weights'!F34*ave_inpatient_cost_2011*'2011 population'!F34</f>
        <v>37605716.15244633</v>
      </c>
      <c r="G34" s="11">
        <f>'2011 inpatient weights'!G34*ave_inpatient_cost_2011*'2011 population'!G34</f>
        <v>30526402.520763569</v>
      </c>
      <c r="H34" s="11">
        <f>'2011 inpatient weights'!H34*ave_inpatient_cost_2011*'2011 population'!H34</f>
        <v>26745398.087522589</v>
      </c>
      <c r="I34" s="11"/>
      <c r="J34" s="11">
        <f>'2011 inpatient weights'!J34*ave_inpatient_cost_2011*'2011 population'!J34</f>
        <v>20279186.883647505</v>
      </c>
      <c r="K34" s="11">
        <f>'2011 inpatient weights'!K34*ave_inpatient_cost_2011*'2011 population'!K34</f>
        <v>14825137.127960062</v>
      </c>
      <c r="L34" s="11">
        <f>'2011 inpatient weights'!L34*ave_inpatient_cost_2011*'2011 population'!L34</f>
        <v>11305328.111325772</v>
      </c>
      <c r="M34" s="11">
        <f>'2011 inpatient weights'!M34*ave_inpatient_cost_2011*'2011 population'!M34</f>
        <v>9252963.679210797</v>
      </c>
      <c r="N34" s="11">
        <f>'2011 inpatient weights'!N34*ave_inpatient_cost_2011*'2011 population'!N34</f>
        <v>7222119.0548432916</v>
      </c>
    </row>
    <row r="35" spans="2:14" x14ac:dyDescent="0.25">
      <c r="B35">
        <v>31</v>
      </c>
      <c r="D35" s="11">
        <f>'2011 inpatient weights'!D35*ave_inpatient_cost_2011*'2011 population'!D35</f>
        <v>51257846.400010474</v>
      </c>
      <c r="E35" s="11">
        <f>'2011 inpatient weights'!E35*ave_inpatient_cost_2011*'2011 population'!E35</f>
        <v>46293894.608781621</v>
      </c>
      <c r="F35" s="11">
        <f>'2011 inpatient weights'!F35*ave_inpatient_cost_2011*'2011 population'!F35</f>
        <v>39348543.753896601</v>
      </c>
      <c r="G35" s="11">
        <f>'2011 inpatient weights'!G35*ave_inpatient_cost_2011*'2011 population'!G35</f>
        <v>33239337.161071893</v>
      </c>
      <c r="H35" s="11">
        <f>'2011 inpatient weights'!H35*ave_inpatient_cost_2011*'2011 population'!H35</f>
        <v>30769433.724981062</v>
      </c>
      <c r="I35" s="11"/>
      <c r="J35" s="11">
        <f>'2011 inpatient weights'!J35*ave_inpatient_cost_2011*'2011 population'!J35</f>
        <v>20254189.382341892</v>
      </c>
      <c r="K35" s="11">
        <f>'2011 inpatient weights'!K35*ave_inpatient_cost_2011*'2011 population'!K35</f>
        <v>15733034.081354948</v>
      </c>
      <c r="L35" s="11">
        <f>'2011 inpatient weights'!L35*ave_inpatient_cost_2011*'2011 population'!L35</f>
        <v>11452293.293851258</v>
      </c>
      <c r="M35" s="11">
        <f>'2011 inpatient weights'!M35*ave_inpatient_cost_2011*'2011 population'!M35</f>
        <v>9665007.2116167024</v>
      </c>
      <c r="N35" s="11">
        <f>'2011 inpatient weights'!N35*ave_inpatient_cost_2011*'2011 population'!N35</f>
        <v>7386564.2788098548</v>
      </c>
    </row>
    <row r="36" spans="2:14" x14ac:dyDescent="0.25">
      <c r="B36">
        <v>32</v>
      </c>
      <c r="D36" s="11">
        <f>'2011 inpatient weights'!D36*ave_inpatient_cost_2011*'2011 population'!D36</f>
        <v>49296590.381639831</v>
      </c>
      <c r="E36" s="11">
        <f>'2011 inpatient weights'!E36*ave_inpatient_cost_2011*'2011 population'!E36</f>
        <v>44784117.736270741</v>
      </c>
      <c r="F36" s="11">
        <f>'2011 inpatient weights'!F36*ave_inpatient_cost_2011*'2011 population'!F36</f>
        <v>39103686.33953277</v>
      </c>
      <c r="G36" s="11">
        <f>'2011 inpatient weights'!G36*ave_inpatient_cost_2011*'2011 population'!G36</f>
        <v>33744973.17404937</v>
      </c>
      <c r="H36" s="11">
        <f>'2011 inpatient weights'!H36*ave_inpatient_cost_2011*'2011 population'!H36</f>
        <v>31479296.871135846</v>
      </c>
      <c r="I36" s="11"/>
      <c r="J36" s="11">
        <f>'2011 inpatient weights'!J36*ave_inpatient_cost_2011*'2011 population'!J36</f>
        <v>20394399.166182049</v>
      </c>
      <c r="K36" s="11">
        <f>'2011 inpatient weights'!K36*ave_inpatient_cost_2011*'2011 population'!K36</f>
        <v>15279209.807998858</v>
      </c>
      <c r="L36" s="11">
        <f>'2011 inpatient weights'!L36*ave_inpatient_cost_2011*'2011 population'!L36</f>
        <v>12573385.282698233</v>
      </c>
      <c r="M36" s="11">
        <f>'2011 inpatient weights'!M36*ave_inpatient_cost_2011*'2011 population'!M36</f>
        <v>9383035.1021693982</v>
      </c>
      <c r="N36" s="11">
        <f>'2011 inpatient weights'!N36*ave_inpatient_cost_2011*'2011 population'!N36</f>
        <v>7918901.9050393039</v>
      </c>
    </row>
    <row r="37" spans="2:14" x14ac:dyDescent="0.25">
      <c r="B37">
        <v>33</v>
      </c>
      <c r="D37" s="11">
        <f>'2011 inpatient weights'!D37*ave_inpatient_cost_2011*'2011 population'!D37</f>
        <v>45909182.126900032</v>
      </c>
      <c r="E37" s="11">
        <f>'2011 inpatient weights'!E37*ave_inpatient_cost_2011*'2011 population'!E37</f>
        <v>41772874.03684286</v>
      </c>
      <c r="F37" s="11">
        <f>'2011 inpatient weights'!F37*ave_inpatient_cost_2011*'2011 population'!F37</f>
        <v>35880608.57855437</v>
      </c>
      <c r="G37" s="11">
        <f>'2011 inpatient weights'!G37*ave_inpatient_cost_2011*'2011 population'!G37</f>
        <v>32879156.944251172</v>
      </c>
      <c r="H37" s="11">
        <f>'2011 inpatient weights'!H37*ave_inpatient_cost_2011*'2011 population'!H37</f>
        <v>30650281.670355655</v>
      </c>
      <c r="I37" s="11"/>
      <c r="J37" s="11">
        <f>'2011 inpatient weights'!J37*ave_inpatient_cost_2011*'2011 population'!J37</f>
        <v>20024112.165600419</v>
      </c>
      <c r="K37" s="11">
        <f>'2011 inpatient weights'!K37*ave_inpatient_cost_2011*'2011 population'!K37</f>
        <v>16158498.942623015</v>
      </c>
      <c r="L37" s="11">
        <f>'2011 inpatient weights'!L37*ave_inpatient_cost_2011*'2011 population'!L37</f>
        <v>12434970.131883772</v>
      </c>
      <c r="M37" s="11">
        <f>'2011 inpatient weights'!M37*ave_inpatient_cost_2011*'2011 population'!M37</f>
        <v>9234271.0763354823</v>
      </c>
      <c r="N37" s="11">
        <f>'2011 inpatient weights'!N37*ave_inpatient_cost_2011*'2011 population'!N37</f>
        <v>7714500.0451275073</v>
      </c>
    </row>
    <row r="38" spans="2:14" x14ac:dyDescent="0.25">
      <c r="B38">
        <v>34</v>
      </c>
      <c r="D38" s="11">
        <f>'2011 inpatient weights'!D38*ave_inpatient_cost_2011*'2011 population'!D38</f>
        <v>39767080.594886199</v>
      </c>
      <c r="E38" s="11">
        <f>'2011 inpatient weights'!E38*ave_inpatient_cost_2011*'2011 population'!E38</f>
        <v>37520938.951399632</v>
      </c>
      <c r="F38" s="11">
        <f>'2011 inpatient weights'!F38*ave_inpatient_cost_2011*'2011 population'!F38</f>
        <v>32907986.855437431</v>
      </c>
      <c r="G38" s="11">
        <f>'2011 inpatient weights'!G38*ave_inpatient_cost_2011*'2011 population'!G38</f>
        <v>29441305.291786406</v>
      </c>
      <c r="H38" s="11">
        <f>'2011 inpatient weights'!H38*ave_inpatient_cost_2011*'2011 population'!H38</f>
        <v>29484674.361907102</v>
      </c>
      <c r="I38" s="11"/>
      <c r="J38" s="11">
        <f>'2011 inpatient weights'!J38*ave_inpatient_cost_2011*'2011 population'!J38</f>
        <v>19105903.177160203</v>
      </c>
      <c r="K38" s="11">
        <f>'2011 inpatient weights'!K38*ave_inpatient_cost_2011*'2011 population'!K38</f>
        <v>15038900.551584432</v>
      </c>
      <c r="L38" s="11">
        <f>'2011 inpatient weights'!L38*ave_inpatient_cost_2011*'2011 population'!L38</f>
        <v>11280668.485211458</v>
      </c>
      <c r="M38" s="11">
        <f>'2011 inpatient weights'!M38*ave_inpatient_cost_2011*'2011 population'!M38</f>
        <v>9389767.3442996461</v>
      </c>
      <c r="N38" s="11">
        <f>'2011 inpatient weights'!N38*ave_inpatient_cost_2011*'2011 population'!N38</f>
        <v>7262376.7260057237</v>
      </c>
    </row>
    <row r="39" spans="2:14" x14ac:dyDescent="0.25">
      <c r="B39">
        <v>35</v>
      </c>
      <c r="D39" s="11">
        <f>'2011 inpatient weights'!D39*ave_inpatient_cost_2011*'2011 population'!D39</f>
        <v>38178314.607550263</v>
      </c>
      <c r="E39" s="11">
        <f>'2011 inpatient weights'!E39*ave_inpatient_cost_2011*'2011 population'!E39</f>
        <v>36702746.282449171</v>
      </c>
      <c r="F39" s="11">
        <f>'2011 inpatient weights'!F39*ave_inpatient_cost_2011*'2011 population'!F39</f>
        <v>30805089.557088848</v>
      </c>
      <c r="G39" s="11">
        <f>'2011 inpatient weights'!G39*ave_inpatient_cost_2011*'2011 population'!G39</f>
        <v>29402598.057249669</v>
      </c>
      <c r="H39" s="11">
        <f>'2011 inpatient weights'!H39*ave_inpatient_cost_2011*'2011 population'!H39</f>
        <v>28952186.218069069</v>
      </c>
      <c r="I39" s="11"/>
      <c r="J39" s="11">
        <f>'2011 inpatient weights'!J39*ave_inpatient_cost_2011*'2011 population'!J39</f>
        <v>19497034.235106558</v>
      </c>
      <c r="K39" s="11">
        <f>'2011 inpatient weights'!K39*ave_inpatient_cost_2011*'2011 population'!K39</f>
        <v>15306418.760323174</v>
      </c>
      <c r="L39" s="11">
        <f>'2011 inpatient weights'!L39*ave_inpatient_cost_2011*'2011 population'!L39</f>
        <v>11694625.59113094</v>
      </c>
      <c r="M39" s="11">
        <f>'2011 inpatient weights'!M39*ave_inpatient_cost_2011*'2011 population'!M39</f>
        <v>9119847.169247441</v>
      </c>
      <c r="N39" s="11">
        <f>'2011 inpatient weights'!N39*ave_inpatient_cost_2011*'2011 population'!N39</f>
        <v>7551421.0579159679</v>
      </c>
    </row>
    <row r="40" spans="2:14" x14ac:dyDescent="0.25">
      <c r="B40">
        <v>36</v>
      </c>
      <c r="D40" s="11">
        <f>'2011 inpatient weights'!D40*ave_inpatient_cost_2011*'2011 population'!D40</f>
        <v>37409604.339285344</v>
      </c>
      <c r="E40" s="11">
        <f>'2011 inpatient weights'!E40*ave_inpatient_cost_2011*'2011 population'!E40</f>
        <v>34564737.331039265</v>
      </c>
      <c r="F40" s="11">
        <f>'2011 inpatient weights'!F40*ave_inpatient_cost_2011*'2011 population'!F40</f>
        <v>31049313.32389757</v>
      </c>
      <c r="G40" s="11">
        <f>'2011 inpatient weights'!G40*ave_inpatient_cost_2011*'2011 population'!G40</f>
        <v>28015239.366213869</v>
      </c>
      <c r="H40" s="11">
        <f>'2011 inpatient weights'!H40*ave_inpatient_cost_2011*'2011 population'!H40</f>
        <v>28563450.811012112</v>
      </c>
      <c r="I40" s="11"/>
      <c r="J40" s="11">
        <f>'2011 inpatient weights'!J40*ave_inpatient_cost_2011*'2011 population'!J40</f>
        <v>20073058.807804916</v>
      </c>
      <c r="K40" s="11">
        <f>'2011 inpatient weights'!K40*ave_inpatient_cost_2011*'2011 population'!K40</f>
        <v>15240025.758939756</v>
      </c>
      <c r="L40" s="11">
        <f>'2011 inpatient weights'!L40*ave_inpatient_cost_2011*'2011 population'!L40</f>
        <v>12008275.868050331</v>
      </c>
      <c r="M40" s="11">
        <f>'2011 inpatient weights'!M40*ave_inpatient_cost_2011*'2011 population'!M40</f>
        <v>9966919.2202064674</v>
      </c>
      <c r="N40" s="11">
        <f>'2011 inpatient weights'!N40*ave_inpatient_cost_2011*'2011 population'!N40</f>
        <v>8827363.0363237485</v>
      </c>
    </row>
    <row r="41" spans="2:14" x14ac:dyDescent="0.25">
      <c r="B41">
        <v>37</v>
      </c>
      <c r="D41" s="11">
        <f>'2011 inpatient weights'!D41*ave_inpatient_cost_2011*'2011 population'!D41</f>
        <v>35517082.239511631</v>
      </c>
      <c r="E41" s="11">
        <f>'2011 inpatient weights'!E41*ave_inpatient_cost_2011*'2011 population'!E41</f>
        <v>32852400.597323377</v>
      </c>
      <c r="F41" s="11">
        <f>'2011 inpatient weights'!F41*ave_inpatient_cost_2011*'2011 population'!F41</f>
        <v>29393962.76731278</v>
      </c>
      <c r="G41" s="11">
        <f>'2011 inpatient weights'!G41*ave_inpatient_cost_2011*'2011 population'!G41</f>
        <v>27575505.856678516</v>
      </c>
      <c r="H41" s="11">
        <f>'2011 inpatient weights'!H41*ave_inpatient_cost_2011*'2011 population'!H41</f>
        <v>28240000.048402503</v>
      </c>
      <c r="I41" s="11"/>
      <c r="J41" s="11">
        <f>'2011 inpatient weights'!J41*ave_inpatient_cost_2011*'2011 population'!J41</f>
        <v>21090810.458924577</v>
      </c>
      <c r="K41" s="11">
        <f>'2011 inpatient weights'!K41*ave_inpatient_cost_2011*'2011 population'!K41</f>
        <v>16409965.448346354</v>
      </c>
      <c r="L41" s="11">
        <f>'2011 inpatient weights'!L41*ave_inpatient_cost_2011*'2011 population'!L41</f>
        <v>13057492.01479209</v>
      </c>
      <c r="M41" s="11">
        <f>'2011 inpatient weights'!M41*ave_inpatient_cost_2011*'2011 population'!M41</f>
        <v>10756306.187096542</v>
      </c>
      <c r="N41" s="11">
        <f>'2011 inpatient weights'!N41*ave_inpatient_cost_2011*'2011 population'!N41</f>
        <v>9995856.4936029948</v>
      </c>
    </row>
    <row r="42" spans="2:14" x14ac:dyDescent="0.25">
      <c r="B42">
        <v>38</v>
      </c>
      <c r="D42" s="11">
        <f>'2011 inpatient weights'!D42*ave_inpatient_cost_2011*'2011 population'!D42</f>
        <v>35033851.246231474</v>
      </c>
      <c r="E42" s="11">
        <f>'2011 inpatient weights'!E42*ave_inpatient_cost_2011*'2011 population'!E42</f>
        <v>31972296.772985473</v>
      </c>
      <c r="F42" s="11">
        <f>'2011 inpatient weights'!F42*ave_inpatient_cost_2011*'2011 population'!F42</f>
        <v>27766397.97179018</v>
      </c>
      <c r="G42" s="11">
        <f>'2011 inpatient weights'!G42*ave_inpatient_cost_2011*'2011 population'!G42</f>
        <v>26711421.105664585</v>
      </c>
      <c r="H42" s="11">
        <f>'2011 inpatient weights'!H42*ave_inpatient_cost_2011*'2011 population'!H42</f>
        <v>25955781.660222162</v>
      </c>
      <c r="I42" s="11"/>
      <c r="J42" s="11">
        <f>'2011 inpatient weights'!J42*ave_inpatient_cost_2011*'2011 population'!J42</f>
        <v>22346536.764669273</v>
      </c>
      <c r="K42" s="11">
        <f>'2011 inpatient weights'!K42*ave_inpatient_cost_2011*'2011 population'!K42</f>
        <v>16941667.321879331</v>
      </c>
      <c r="L42" s="11">
        <f>'2011 inpatient weights'!L42*ave_inpatient_cost_2011*'2011 population'!L42</f>
        <v>14120286.323428761</v>
      </c>
      <c r="M42" s="11">
        <f>'2011 inpatient weights'!M42*ave_inpatient_cost_2011*'2011 population'!M42</f>
        <v>11474064.665993463</v>
      </c>
      <c r="N42" s="11">
        <f>'2011 inpatient weights'!N42*ave_inpatient_cost_2011*'2011 population'!N42</f>
        <v>10416154.285356214</v>
      </c>
    </row>
    <row r="43" spans="2:14" x14ac:dyDescent="0.25">
      <c r="B43">
        <v>39</v>
      </c>
      <c r="D43" s="11">
        <f>'2011 inpatient weights'!D43*ave_inpatient_cost_2011*'2011 population'!D43</f>
        <v>33839902.419396646</v>
      </c>
      <c r="E43" s="11">
        <f>'2011 inpatient weights'!E43*ave_inpatient_cost_2011*'2011 population'!E43</f>
        <v>30607367.310772862</v>
      </c>
      <c r="F43" s="11">
        <f>'2011 inpatient weights'!F43*ave_inpatient_cost_2011*'2011 population'!F43</f>
        <v>27540597.349760216</v>
      </c>
      <c r="G43" s="11">
        <f>'2011 inpatient weights'!G43*ave_inpatient_cost_2011*'2011 population'!G43</f>
        <v>25429421.582938556</v>
      </c>
      <c r="H43" s="11">
        <f>'2011 inpatient weights'!H43*ave_inpatient_cost_2011*'2011 population'!H43</f>
        <v>24986567.201308731</v>
      </c>
      <c r="I43" s="11"/>
      <c r="J43" s="11">
        <f>'2011 inpatient weights'!J43*ave_inpatient_cost_2011*'2011 population'!J43</f>
        <v>23425681.706397157</v>
      </c>
      <c r="K43" s="11">
        <f>'2011 inpatient weights'!K43*ave_inpatient_cost_2011*'2011 population'!K43</f>
        <v>18266633.832722627</v>
      </c>
      <c r="L43" s="11">
        <f>'2011 inpatient weights'!L43*ave_inpatient_cost_2011*'2011 population'!L43</f>
        <v>15481213.911879875</v>
      </c>
      <c r="M43" s="11">
        <f>'2011 inpatient weights'!M43*ave_inpatient_cost_2011*'2011 population'!M43</f>
        <v>12420706.746469958</v>
      </c>
      <c r="N43" s="11">
        <f>'2011 inpatient weights'!N43*ave_inpatient_cost_2011*'2011 population'!N43</f>
        <v>11737128.395574108</v>
      </c>
    </row>
    <row r="44" spans="2:14" x14ac:dyDescent="0.25">
      <c r="B44">
        <v>40</v>
      </c>
      <c r="D44" s="11">
        <f>'2011 inpatient weights'!D44*ave_inpatient_cost_2011*'2011 population'!D44</f>
        <v>33028795.656328127</v>
      </c>
      <c r="E44" s="11">
        <f>'2011 inpatient weights'!E44*ave_inpatient_cost_2011*'2011 population'!E44</f>
        <v>30151641.042180791</v>
      </c>
      <c r="F44" s="11">
        <f>'2011 inpatient weights'!F44*ave_inpatient_cost_2011*'2011 population'!F44</f>
        <v>27858550.535658438</v>
      </c>
      <c r="G44" s="11">
        <f>'2011 inpatient weights'!G44*ave_inpatient_cost_2011*'2011 population'!G44</f>
        <v>26383958.996157203</v>
      </c>
      <c r="H44" s="11">
        <f>'2011 inpatient weights'!H44*ave_inpatient_cost_2011*'2011 population'!H44</f>
        <v>24624112.379227977</v>
      </c>
      <c r="I44" s="11"/>
      <c r="J44" s="11">
        <f>'2011 inpatient weights'!J44*ave_inpatient_cost_2011*'2011 population'!J44</f>
        <v>24760999.197401226</v>
      </c>
      <c r="K44" s="11">
        <f>'2011 inpatient weights'!K44*ave_inpatient_cost_2011*'2011 population'!K44</f>
        <v>19646856.094483446</v>
      </c>
      <c r="L44" s="11">
        <f>'2011 inpatient weights'!L44*ave_inpatient_cost_2011*'2011 population'!L44</f>
        <v>16279679.300967146</v>
      </c>
      <c r="M44" s="11">
        <f>'2011 inpatient weights'!M44*ave_inpatient_cost_2011*'2011 population'!M44</f>
        <v>13853856.472783042</v>
      </c>
      <c r="N44" s="11">
        <f>'2011 inpatient weights'!N44*ave_inpatient_cost_2011*'2011 population'!N44</f>
        <v>12478581.293263001</v>
      </c>
    </row>
    <row r="45" spans="2:14" x14ac:dyDescent="0.25">
      <c r="B45">
        <v>41</v>
      </c>
      <c r="D45" s="11">
        <f>'2011 inpatient weights'!D45*ave_inpatient_cost_2011*'2011 population'!D45</f>
        <v>33421650.825063888</v>
      </c>
      <c r="E45" s="11">
        <f>'2011 inpatient weights'!E45*ave_inpatient_cost_2011*'2011 population'!E45</f>
        <v>31182386.678462699</v>
      </c>
      <c r="F45" s="11">
        <f>'2011 inpatient weights'!F45*ave_inpatient_cost_2011*'2011 population'!F45</f>
        <v>26764416.98731168</v>
      </c>
      <c r="G45" s="11">
        <f>'2011 inpatient weights'!G45*ave_inpatient_cost_2011*'2011 population'!G45</f>
        <v>24118393.213165984</v>
      </c>
      <c r="H45" s="11">
        <f>'2011 inpatient weights'!H45*ave_inpatient_cost_2011*'2011 population'!H45</f>
        <v>24339437.268249922</v>
      </c>
      <c r="I45" s="11"/>
      <c r="J45" s="11">
        <f>'2011 inpatient weights'!J45*ave_inpatient_cost_2011*'2011 population'!J45</f>
        <v>26818814.893117242</v>
      </c>
      <c r="K45" s="11">
        <f>'2011 inpatient weights'!K45*ave_inpatient_cost_2011*'2011 population'!K45</f>
        <v>21635765.250009455</v>
      </c>
      <c r="L45" s="11">
        <f>'2011 inpatient weights'!L45*ave_inpatient_cost_2011*'2011 population'!L45</f>
        <v>16511564.834153162</v>
      </c>
      <c r="M45" s="11">
        <f>'2011 inpatient weights'!M45*ave_inpatient_cost_2011*'2011 population'!M45</f>
        <v>15123108.31188822</v>
      </c>
      <c r="N45" s="11">
        <f>'2011 inpatient weights'!N45*ave_inpatient_cost_2011*'2011 population'!N45</f>
        <v>13360824.99381271</v>
      </c>
    </row>
    <row r="46" spans="2:14" x14ac:dyDescent="0.25">
      <c r="B46">
        <v>42</v>
      </c>
      <c r="D46" s="11">
        <f>'2011 inpatient weights'!D46*ave_inpatient_cost_2011*'2011 population'!D46</f>
        <v>32249059.71009035</v>
      </c>
      <c r="E46" s="11">
        <f>'2011 inpatient weights'!E46*ave_inpatient_cost_2011*'2011 population'!E46</f>
        <v>29478232.629287183</v>
      </c>
      <c r="F46" s="11">
        <f>'2011 inpatient weights'!F46*ave_inpatient_cost_2011*'2011 population'!F46</f>
        <v>25420307.373337947</v>
      </c>
      <c r="G46" s="11">
        <f>'2011 inpatient weights'!G46*ave_inpatient_cost_2011*'2011 population'!G46</f>
        <v>22930779.809311483</v>
      </c>
      <c r="H46" s="11">
        <f>'2011 inpatient weights'!H46*ave_inpatient_cost_2011*'2011 population'!H46</f>
        <v>21380493.701243427</v>
      </c>
      <c r="I46" s="11"/>
      <c r="J46" s="11">
        <f>'2011 inpatient weights'!J46*ave_inpatient_cost_2011*'2011 population'!J46</f>
        <v>26642553.510590013</v>
      </c>
      <c r="K46" s="11">
        <f>'2011 inpatient weights'!K46*ave_inpatient_cost_2011*'2011 population'!K46</f>
        <v>21270970.563285831</v>
      </c>
      <c r="L46" s="11">
        <f>'2011 inpatient weights'!L46*ave_inpatient_cost_2011*'2011 population'!L46</f>
        <v>17125301.962086726</v>
      </c>
      <c r="M46" s="11">
        <f>'2011 inpatient weights'!M46*ave_inpatient_cost_2011*'2011 population'!M46</f>
        <v>15621974.190190576</v>
      </c>
      <c r="N46" s="11">
        <f>'2011 inpatient weights'!N46*ave_inpatient_cost_2011*'2011 population'!N46</f>
        <v>13584684.675491136</v>
      </c>
    </row>
    <row r="47" spans="2:14" x14ac:dyDescent="0.25">
      <c r="B47">
        <v>43</v>
      </c>
      <c r="D47" s="11">
        <f>'2011 inpatient weights'!D47*ave_inpatient_cost_2011*'2011 population'!D47</f>
        <v>32394833.382595286</v>
      </c>
      <c r="E47" s="11">
        <f>'2011 inpatient weights'!E47*ave_inpatient_cost_2011*'2011 population'!E47</f>
        <v>29368856.851226084</v>
      </c>
      <c r="F47" s="11">
        <f>'2011 inpatient weights'!F47*ave_inpatient_cost_2011*'2011 population'!F47</f>
        <v>24991000.629053075</v>
      </c>
      <c r="G47" s="11">
        <f>'2011 inpatient weights'!G47*ave_inpatient_cost_2011*'2011 population'!G47</f>
        <v>22854895.778020583</v>
      </c>
      <c r="H47" s="11">
        <f>'2011 inpatient weights'!H47*ave_inpatient_cost_2011*'2011 population'!H47</f>
        <v>21732181.777741015</v>
      </c>
      <c r="I47" s="11"/>
      <c r="J47" s="11">
        <f>'2011 inpatient weights'!J47*ave_inpatient_cost_2011*'2011 population'!J47</f>
        <v>27625273.504020795</v>
      </c>
      <c r="K47" s="11">
        <f>'2011 inpatient weights'!K47*ave_inpatient_cost_2011*'2011 population'!K47</f>
        <v>21509777.801326197</v>
      </c>
      <c r="L47" s="11">
        <f>'2011 inpatient weights'!L47*ave_inpatient_cost_2011*'2011 population'!L47</f>
        <v>19456712.357132077</v>
      </c>
      <c r="M47" s="11">
        <f>'2011 inpatient weights'!M47*ave_inpatient_cost_2011*'2011 population'!M47</f>
        <v>16450996.758965628</v>
      </c>
      <c r="N47" s="11">
        <f>'2011 inpatient weights'!N47*ave_inpatient_cost_2011*'2011 population'!N47</f>
        <v>14371492.844191818</v>
      </c>
    </row>
    <row r="48" spans="2:14" x14ac:dyDescent="0.25">
      <c r="B48">
        <v>44</v>
      </c>
      <c r="D48" s="11">
        <f>'2011 inpatient weights'!D48*ave_inpatient_cost_2011*'2011 population'!D48</f>
        <v>32331207.589554686</v>
      </c>
      <c r="E48" s="11">
        <f>'2011 inpatient weights'!E48*ave_inpatient_cost_2011*'2011 population'!E48</f>
        <v>28806369.39016578</v>
      </c>
      <c r="F48" s="11">
        <f>'2011 inpatient weights'!F48*ave_inpatient_cost_2011*'2011 population'!F48</f>
        <v>25968675.651168928</v>
      </c>
      <c r="G48" s="11">
        <f>'2011 inpatient weights'!G48*ave_inpatient_cost_2011*'2011 population'!G48</f>
        <v>23439886.14785232</v>
      </c>
      <c r="H48" s="11">
        <f>'2011 inpatient weights'!H48*ave_inpatient_cost_2011*'2011 population'!H48</f>
        <v>22168774.416338809</v>
      </c>
      <c r="I48" s="11"/>
      <c r="J48" s="11">
        <f>'2011 inpatient weights'!J48*ave_inpatient_cost_2011*'2011 population'!J48</f>
        <v>29795360.599764738</v>
      </c>
      <c r="K48" s="11">
        <f>'2011 inpatient weights'!K48*ave_inpatient_cost_2011*'2011 population'!K48</f>
        <v>23068487.632622588</v>
      </c>
      <c r="L48" s="11">
        <f>'2011 inpatient weights'!L48*ave_inpatient_cost_2011*'2011 population'!L48</f>
        <v>20605451.167710185</v>
      </c>
      <c r="M48" s="11">
        <f>'2011 inpatient weights'!M48*ave_inpatient_cost_2011*'2011 population'!M48</f>
        <v>16874592.254689086</v>
      </c>
      <c r="N48" s="11">
        <f>'2011 inpatient weights'!N48*ave_inpatient_cost_2011*'2011 population'!N48</f>
        <v>15688861.899798146</v>
      </c>
    </row>
    <row r="49" spans="2:14" x14ac:dyDescent="0.25">
      <c r="B49">
        <v>45</v>
      </c>
      <c r="D49" s="11">
        <f>'2011 inpatient weights'!D49*ave_inpatient_cost_2011*'2011 population'!D49</f>
        <v>32643498.99771389</v>
      </c>
      <c r="E49" s="11">
        <f>'2011 inpatient weights'!E49*ave_inpatient_cost_2011*'2011 population'!E49</f>
        <v>29025390.404384416</v>
      </c>
      <c r="F49" s="11">
        <f>'2011 inpatient weights'!F49*ave_inpatient_cost_2011*'2011 population'!F49</f>
        <v>26257962.074337736</v>
      </c>
      <c r="G49" s="11">
        <f>'2011 inpatient weights'!G49*ave_inpatient_cost_2011*'2011 population'!G49</f>
        <v>24805046.123046</v>
      </c>
      <c r="H49" s="11">
        <f>'2011 inpatient weights'!H49*ave_inpatient_cost_2011*'2011 population'!H49</f>
        <v>22660051.2599697</v>
      </c>
      <c r="I49" s="11"/>
      <c r="J49" s="11">
        <f>'2011 inpatient weights'!J49*ave_inpatient_cost_2011*'2011 population'!J49</f>
        <v>29265022.857845452</v>
      </c>
      <c r="K49" s="11">
        <f>'2011 inpatient weights'!K49*ave_inpatient_cost_2011*'2011 population'!K49</f>
        <v>23186998.671698093</v>
      </c>
      <c r="L49" s="11">
        <f>'2011 inpatient weights'!L49*ave_inpatient_cost_2011*'2011 population'!L49</f>
        <v>21492945.090859298</v>
      </c>
      <c r="M49" s="11">
        <f>'2011 inpatient weights'!M49*ave_inpatient_cost_2011*'2011 population'!M49</f>
        <v>18557935.928761985</v>
      </c>
      <c r="N49" s="11">
        <f>'2011 inpatient weights'!N49*ave_inpatient_cost_2011*'2011 population'!N49</f>
        <v>16472563.932394097</v>
      </c>
    </row>
    <row r="50" spans="2:14" x14ac:dyDescent="0.25">
      <c r="B50">
        <v>46</v>
      </c>
      <c r="D50" s="11">
        <f>'2011 inpatient weights'!D50*ave_inpatient_cost_2011*'2011 population'!D50</f>
        <v>33701266.228737399</v>
      </c>
      <c r="E50" s="11">
        <f>'2011 inpatient weights'!E50*ave_inpatient_cost_2011*'2011 population'!E50</f>
        <v>31322445.944694214</v>
      </c>
      <c r="F50" s="11">
        <f>'2011 inpatient weights'!F50*ave_inpatient_cost_2011*'2011 population'!F50</f>
        <v>28113676.829669345</v>
      </c>
      <c r="G50" s="11">
        <f>'2011 inpatient weights'!G50*ave_inpatient_cost_2011*'2011 population'!G50</f>
        <v>25846117.477792151</v>
      </c>
      <c r="H50" s="11">
        <f>'2011 inpatient weights'!H50*ave_inpatient_cost_2011*'2011 population'!H50</f>
        <v>22956929.875522137</v>
      </c>
      <c r="I50" s="11"/>
      <c r="J50" s="11">
        <f>'2011 inpatient weights'!J50*ave_inpatient_cost_2011*'2011 population'!J50</f>
        <v>30607386.257045288</v>
      </c>
      <c r="K50" s="11">
        <f>'2011 inpatient weights'!K50*ave_inpatient_cost_2011*'2011 population'!K50</f>
        <v>24851547.643538691</v>
      </c>
      <c r="L50" s="11">
        <f>'2011 inpatient weights'!L50*ave_inpatient_cost_2011*'2011 population'!L50</f>
        <v>21574157.234980565</v>
      </c>
      <c r="M50" s="11">
        <f>'2011 inpatient weights'!M50*ave_inpatient_cost_2011*'2011 population'!M50</f>
        <v>19386248.012321495</v>
      </c>
      <c r="N50" s="11">
        <f>'2011 inpatient weights'!N50*ave_inpatient_cost_2011*'2011 population'!N50</f>
        <v>17561941.966365531</v>
      </c>
    </row>
    <row r="51" spans="2:14" x14ac:dyDescent="0.25">
      <c r="B51">
        <v>47</v>
      </c>
      <c r="D51" s="11">
        <f>'2011 inpatient weights'!D51*ave_inpatient_cost_2011*'2011 population'!D51</f>
        <v>34996391.307961792</v>
      </c>
      <c r="E51" s="11">
        <f>'2011 inpatient weights'!E51*ave_inpatient_cost_2011*'2011 population'!E51</f>
        <v>32165760.318291694</v>
      </c>
      <c r="F51" s="11">
        <f>'2011 inpatient weights'!F51*ave_inpatient_cost_2011*'2011 population'!F51</f>
        <v>28125163.53360413</v>
      </c>
      <c r="G51" s="11">
        <f>'2011 inpatient weights'!G51*ave_inpatient_cost_2011*'2011 population'!G51</f>
        <v>26213097.301267289</v>
      </c>
      <c r="H51" s="11">
        <f>'2011 inpatient weights'!H51*ave_inpatient_cost_2011*'2011 population'!H51</f>
        <v>23485251.944571007</v>
      </c>
      <c r="I51" s="11"/>
      <c r="J51" s="11">
        <f>'2011 inpatient weights'!J51*ave_inpatient_cost_2011*'2011 population'!J51</f>
        <v>32653841.557309184</v>
      </c>
      <c r="K51" s="11">
        <f>'2011 inpatient weights'!K51*ave_inpatient_cost_2011*'2011 population'!K51</f>
        <v>27168168.367825445</v>
      </c>
      <c r="L51" s="11">
        <f>'2011 inpatient weights'!L51*ave_inpatient_cost_2011*'2011 population'!L51</f>
        <v>22581189.506198108</v>
      </c>
      <c r="M51" s="11">
        <f>'2011 inpatient weights'!M51*ave_inpatient_cost_2011*'2011 population'!M51</f>
        <v>20666886.561145976</v>
      </c>
      <c r="N51" s="11">
        <f>'2011 inpatient weights'!N51*ave_inpatient_cost_2011*'2011 population'!N51</f>
        <v>19542505.288894199</v>
      </c>
    </row>
    <row r="52" spans="2:14" x14ac:dyDescent="0.25">
      <c r="B52">
        <v>48</v>
      </c>
      <c r="D52" s="11">
        <f>'2011 inpatient weights'!D52*ave_inpatient_cost_2011*'2011 population'!D52</f>
        <v>35993397.843361534</v>
      </c>
      <c r="E52" s="11">
        <f>'2011 inpatient weights'!E52*ave_inpatient_cost_2011*'2011 population'!E52</f>
        <v>31548831.796027526</v>
      </c>
      <c r="F52" s="11">
        <f>'2011 inpatient weights'!F52*ave_inpatient_cost_2011*'2011 population'!F52</f>
        <v>28151611.47731996</v>
      </c>
      <c r="G52" s="11">
        <f>'2011 inpatient weights'!G52*ave_inpatient_cost_2011*'2011 population'!G52</f>
        <v>26772991.228148621</v>
      </c>
      <c r="H52" s="11">
        <f>'2011 inpatient weights'!H52*ave_inpatient_cost_2011*'2011 population'!H52</f>
        <v>24236095.877951983</v>
      </c>
      <c r="I52" s="11"/>
      <c r="J52" s="11">
        <f>'2011 inpatient weights'!J52*ave_inpatient_cost_2011*'2011 population'!J52</f>
        <v>33742013.34527041</v>
      </c>
      <c r="K52" s="11">
        <f>'2011 inpatient weights'!K52*ave_inpatient_cost_2011*'2011 population'!K52</f>
        <v>28236979.170523562</v>
      </c>
      <c r="L52" s="11">
        <f>'2011 inpatient weights'!L52*ave_inpatient_cost_2011*'2011 population'!L52</f>
        <v>23016034.877451293</v>
      </c>
      <c r="M52" s="11">
        <f>'2011 inpatient weights'!M52*ave_inpatient_cost_2011*'2011 population'!M52</f>
        <v>21055111.471418489</v>
      </c>
      <c r="N52" s="11">
        <f>'2011 inpatient weights'!N52*ave_inpatient_cost_2011*'2011 population'!N52</f>
        <v>19116404.674929678</v>
      </c>
    </row>
    <row r="53" spans="2:14" x14ac:dyDescent="0.25">
      <c r="B53">
        <v>49</v>
      </c>
      <c r="D53" s="11">
        <f>'2011 inpatient weights'!D53*ave_inpatient_cost_2011*'2011 population'!D53</f>
        <v>34954319.004930623</v>
      </c>
      <c r="E53" s="11">
        <f>'2011 inpatient weights'!E53*ave_inpatient_cost_2011*'2011 population'!E53</f>
        <v>31882840.895223774</v>
      </c>
      <c r="F53" s="11">
        <f>'2011 inpatient weights'!F53*ave_inpatient_cost_2011*'2011 population'!F53</f>
        <v>27762756.07720441</v>
      </c>
      <c r="G53" s="11">
        <f>'2011 inpatient weights'!G53*ave_inpatient_cost_2011*'2011 population'!G53</f>
        <v>28154827.080776427</v>
      </c>
      <c r="H53" s="11">
        <f>'2011 inpatient weights'!H53*ave_inpatient_cost_2011*'2011 population'!H53</f>
        <v>25409224.856547911</v>
      </c>
      <c r="I53" s="11"/>
      <c r="J53" s="11">
        <f>'2011 inpatient weights'!J53*ave_inpatient_cost_2011*'2011 population'!J53</f>
        <v>34035139.546314679</v>
      </c>
      <c r="K53" s="11">
        <f>'2011 inpatient weights'!K53*ave_inpatient_cost_2011*'2011 population'!K53</f>
        <v>27949346.335907944</v>
      </c>
      <c r="L53" s="11">
        <f>'2011 inpatient weights'!L53*ave_inpatient_cost_2011*'2011 population'!L53</f>
        <v>23946463.159026254</v>
      </c>
      <c r="M53" s="11">
        <f>'2011 inpatient weights'!M53*ave_inpatient_cost_2011*'2011 population'!M53</f>
        <v>21660973.265452929</v>
      </c>
      <c r="N53" s="11">
        <f>'2011 inpatient weights'!N53*ave_inpatient_cost_2011*'2011 population'!N53</f>
        <v>20039408.122860655</v>
      </c>
    </row>
    <row r="54" spans="2:14" x14ac:dyDescent="0.25">
      <c r="B54">
        <v>50</v>
      </c>
      <c r="D54" s="11">
        <f>'2011 inpatient weights'!D54*ave_inpatient_cost_2011*'2011 population'!D54</f>
        <v>36132915.035688005</v>
      </c>
      <c r="E54" s="11">
        <f>'2011 inpatient weights'!E54*ave_inpatient_cost_2011*'2011 population'!E54</f>
        <v>30951301.099000718</v>
      </c>
      <c r="F54" s="11">
        <f>'2011 inpatient weights'!F54*ave_inpatient_cost_2011*'2011 population'!F54</f>
        <v>29389092.522732332</v>
      </c>
      <c r="G54" s="11">
        <f>'2011 inpatient weights'!G54*ave_inpatient_cost_2011*'2011 population'!G54</f>
        <v>27890822.352999423</v>
      </c>
      <c r="H54" s="11">
        <f>'2011 inpatient weights'!H54*ave_inpatient_cost_2011*'2011 population'!H54</f>
        <v>24904070.920946177</v>
      </c>
      <c r="I54" s="11"/>
      <c r="J54" s="11">
        <f>'2011 inpatient weights'!J54*ave_inpatient_cost_2011*'2011 population'!J54</f>
        <v>35943057.597564176</v>
      </c>
      <c r="K54" s="11">
        <f>'2011 inpatient weights'!K54*ave_inpatient_cost_2011*'2011 population'!K54</f>
        <v>28713810.534011368</v>
      </c>
      <c r="L54" s="11">
        <f>'2011 inpatient weights'!L54*ave_inpatient_cost_2011*'2011 population'!L54</f>
        <v>24846011.12171175</v>
      </c>
      <c r="M54" s="11">
        <f>'2011 inpatient weights'!M54*ave_inpatient_cost_2011*'2011 population'!M54</f>
        <v>22809081.586188059</v>
      </c>
      <c r="N54" s="11">
        <f>'2011 inpatient weights'!N54*ave_inpatient_cost_2011*'2011 population'!N54</f>
        <v>21574732.991147783</v>
      </c>
    </row>
    <row r="55" spans="2:14" x14ac:dyDescent="0.25">
      <c r="B55">
        <v>51</v>
      </c>
      <c r="D55" s="11">
        <f>'2011 inpatient weights'!D55*ave_inpatient_cost_2011*'2011 population'!D55</f>
        <v>36834640.757841997</v>
      </c>
      <c r="E55" s="11">
        <f>'2011 inpatient weights'!E55*ave_inpatient_cost_2011*'2011 population'!E55</f>
        <v>31714361.167804286</v>
      </c>
      <c r="F55" s="11">
        <f>'2011 inpatient weights'!F55*ave_inpatient_cost_2011*'2011 population'!F55</f>
        <v>29115255.732144374</v>
      </c>
      <c r="G55" s="11">
        <f>'2011 inpatient weights'!G55*ave_inpatient_cost_2011*'2011 population'!G55</f>
        <v>27273027.565057792</v>
      </c>
      <c r="H55" s="11">
        <f>'2011 inpatient weights'!H55*ave_inpatient_cost_2011*'2011 population'!H55</f>
        <v>27059573.597216018</v>
      </c>
      <c r="I55" s="11"/>
      <c r="J55" s="11">
        <f>'2011 inpatient weights'!J55*ave_inpatient_cost_2011*'2011 population'!J55</f>
        <v>35173280.02262</v>
      </c>
      <c r="K55" s="11">
        <f>'2011 inpatient weights'!K55*ave_inpatient_cost_2011*'2011 population'!K55</f>
        <v>30016658.324384857</v>
      </c>
      <c r="L55" s="11">
        <f>'2011 inpatient weights'!L55*ave_inpatient_cost_2011*'2011 population'!L55</f>
        <v>26600708.562827829</v>
      </c>
      <c r="M55" s="11">
        <f>'2011 inpatient weights'!M55*ave_inpatient_cost_2011*'2011 population'!M55</f>
        <v>22991846.803005926</v>
      </c>
      <c r="N55" s="11">
        <f>'2011 inpatient weights'!N55*ave_inpatient_cost_2011*'2011 population'!N55</f>
        <v>21817370.533927359</v>
      </c>
    </row>
    <row r="56" spans="2:14" x14ac:dyDescent="0.25">
      <c r="B56">
        <v>52</v>
      </c>
      <c r="D56" s="11">
        <f>'2011 inpatient weights'!D56*ave_inpatient_cost_2011*'2011 population'!D56</f>
        <v>35547995.188092388</v>
      </c>
      <c r="E56" s="11">
        <f>'2011 inpatient weights'!E56*ave_inpatient_cost_2011*'2011 population'!E56</f>
        <v>30864255.60811796</v>
      </c>
      <c r="F56" s="11">
        <f>'2011 inpatient weights'!F56*ave_inpatient_cost_2011*'2011 population'!F56</f>
        <v>30410586.062653258</v>
      </c>
      <c r="G56" s="11">
        <f>'2011 inpatient weights'!G56*ave_inpatient_cost_2011*'2011 population'!G56</f>
        <v>26565803.21362162</v>
      </c>
      <c r="H56" s="11">
        <f>'2011 inpatient weights'!H56*ave_inpatient_cost_2011*'2011 population'!H56</f>
        <v>24985655.675091658</v>
      </c>
      <c r="I56" s="11"/>
      <c r="J56" s="11">
        <f>'2011 inpatient weights'!J56*ave_inpatient_cost_2011*'2011 population'!J56</f>
        <v>36146240.580617435</v>
      </c>
      <c r="K56" s="11">
        <f>'2011 inpatient weights'!K56*ave_inpatient_cost_2011*'2011 population'!K56</f>
        <v>29034861.43544881</v>
      </c>
      <c r="L56" s="11">
        <f>'2011 inpatient weights'!L56*ave_inpatient_cost_2011*'2011 population'!L56</f>
        <v>26581096.01316984</v>
      </c>
      <c r="M56" s="11">
        <f>'2011 inpatient weights'!M56*ave_inpatient_cost_2011*'2011 population'!M56</f>
        <v>23610133.141459581</v>
      </c>
      <c r="N56" s="11">
        <f>'2011 inpatient weights'!N56*ave_inpatient_cost_2011*'2011 population'!N56</f>
        <v>21044823.645499084</v>
      </c>
    </row>
    <row r="57" spans="2:14" x14ac:dyDescent="0.25">
      <c r="B57">
        <v>53</v>
      </c>
      <c r="D57" s="11">
        <f>'2011 inpatient weights'!D57*ave_inpatient_cost_2011*'2011 population'!D57</f>
        <v>33884205.119718969</v>
      </c>
      <c r="E57" s="11">
        <f>'2011 inpatient weights'!E57*ave_inpatient_cost_2011*'2011 population'!E57</f>
        <v>31056757.103813935</v>
      </c>
      <c r="F57" s="11">
        <f>'2011 inpatient weights'!F57*ave_inpatient_cost_2011*'2011 population'!F57</f>
        <v>29662676.696354803</v>
      </c>
      <c r="G57" s="11">
        <f>'2011 inpatient weights'!G57*ave_inpatient_cost_2011*'2011 population'!G57</f>
        <v>27847735.371823534</v>
      </c>
      <c r="H57" s="11">
        <f>'2011 inpatient weights'!H57*ave_inpatient_cost_2011*'2011 population'!H57</f>
        <v>24732229.282744303</v>
      </c>
      <c r="I57" s="11"/>
      <c r="J57" s="11">
        <f>'2011 inpatient weights'!J57*ave_inpatient_cost_2011*'2011 population'!J57</f>
        <v>37988102.453104056</v>
      </c>
      <c r="K57" s="11">
        <f>'2011 inpatient weights'!K57*ave_inpatient_cost_2011*'2011 population'!K57</f>
        <v>31477513.816387739</v>
      </c>
      <c r="L57" s="11">
        <f>'2011 inpatient weights'!L57*ave_inpatient_cost_2011*'2011 population'!L57</f>
        <v>27617623.420249287</v>
      </c>
      <c r="M57" s="11">
        <f>'2011 inpatient weights'!M57*ave_inpatient_cost_2011*'2011 population'!M57</f>
        <v>24239889.342716981</v>
      </c>
      <c r="N57" s="11">
        <f>'2011 inpatient weights'!N57*ave_inpatient_cost_2011*'2011 population'!N57</f>
        <v>22195038.160183966</v>
      </c>
    </row>
    <row r="58" spans="2:14" x14ac:dyDescent="0.25">
      <c r="B58">
        <v>54</v>
      </c>
      <c r="D58" s="11">
        <f>'2011 inpatient weights'!D58*ave_inpatient_cost_2011*'2011 population'!D58</f>
        <v>34026418.998151958</v>
      </c>
      <c r="E58" s="11">
        <f>'2011 inpatient weights'!E58*ave_inpatient_cost_2011*'2011 population'!E58</f>
        <v>30752389.447805524</v>
      </c>
      <c r="F58" s="11">
        <f>'2011 inpatient weights'!F58*ave_inpatient_cost_2011*'2011 population'!F58</f>
        <v>28945537.129023284</v>
      </c>
      <c r="G58" s="11">
        <f>'2011 inpatient weights'!G58*ave_inpatient_cost_2011*'2011 population'!G58</f>
        <v>28414899.404457439</v>
      </c>
      <c r="H58" s="11">
        <f>'2011 inpatient weights'!H58*ave_inpatient_cost_2011*'2011 population'!H58</f>
        <v>25437156.924935881</v>
      </c>
      <c r="I58" s="11"/>
      <c r="J58" s="11">
        <f>'2011 inpatient weights'!J58*ave_inpatient_cost_2011*'2011 population'!J58</f>
        <v>36611229.471277341</v>
      </c>
      <c r="K58" s="11">
        <f>'2011 inpatient weights'!K58*ave_inpatient_cost_2011*'2011 population'!K58</f>
        <v>30995869.04713672</v>
      </c>
      <c r="L58" s="11">
        <f>'2011 inpatient weights'!L58*ave_inpatient_cost_2011*'2011 population'!L58</f>
        <v>28233133.077223983</v>
      </c>
      <c r="M58" s="11">
        <f>'2011 inpatient weights'!M58*ave_inpatient_cost_2011*'2011 population'!M58</f>
        <v>24647434.187995873</v>
      </c>
      <c r="N58" s="11">
        <f>'2011 inpatient weights'!N58*ave_inpatient_cost_2011*'2011 population'!N58</f>
        <v>23788149.15932617</v>
      </c>
    </row>
    <row r="59" spans="2:14" x14ac:dyDescent="0.25">
      <c r="B59">
        <v>55</v>
      </c>
      <c r="D59" s="11">
        <f>'2011 inpatient weights'!D59*ave_inpatient_cost_2011*'2011 population'!D59</f>
        <v>33826903.171380945</v>
      </c>
      <c r="E59" s="11">
        <f>'2011 inpatient weights'!E59*ave_inpatient_cost_2011*'2011 population'!E59</f>
        <v>30903594.385068476</v>
      </c>
      <c r="F59" s="11">
        <f>'2011 inpatient weights'!F59*ave_inpatient_cost_2011*'2011 population'!F59</f>
        <v>29059000.03907181</v>
      </c>
      <c r="G59" s="11">
        <f>'2011 inpatient weights'!G59*ave_inpatient_cost_2011*'2011 population'!G59</f>
        <v>28352769.314366601</v>
      </c>
      <c r="H59" s="11">
        <f>'2011 inpatient weights'!H59*ave_inpatient_cost_2011*'2011 population'!H59</f>
        <v>24664833.181493789</v>
      </c>
      <c r="I59" s="11"/>
      <c r="J59" s="11">
        <f>'2011 inpatient weights'!J59*ave_inpatient_cost_2011*'2011 population'!J59</f>
        <v>37494277.335833825</v>
      </c>
      <c r="K59" s="11">
        <f>'2011 inpatient weights'!K59*ave_inpatient_cost_2011*'2011 population'!K59</f>
        <v>31640432.812854502</v>
      </c>
      <c r="L59" s="11">
        <f>'2011 inpatient weights'!L59*ave_inpatient_cost_2011*'2011 population'!L59</f>
        <v>28637479.160177354</v>
      </c>
      <c r="M59" s="11">
        <f>'2011 inpatient weights'!M59*ave_inpatient_cost_2011*'2011 population'!M59</f>
        <v>26274615.847787462</v>
      </c>
      <c r="N59" s="11">
        <f>'2011 inpatient weights'!N59*ave_inpatient_cost_2011*'2011 population'!N59</f>
        <v>23880511.184761673</v>
      </c>
    </row>
    <row r="60" spans="2:14" x14ac:dyDescent="0.25">
      <c r="B60">
        <v>56</v>
      </c>
      <c r="D60" s="11">
        <f>'2011 inpatient weights'!D60*ave_inpatient_cost_2011*'2011 population'!D60</f>
        <v>33413015.535127003</v>
      </c>
      <c r="E60" s="11">
        <f>'2011 inpatient weights'!E60*ave_inpatient_cost_2011*'2011 population'!E60</f>
        <v>31104994.313373711</v>
      </c>
      <c r="F60" s="11">
        <f>'2011 inpatient weights'!F60*ave_inpatient_cost_2011*'2011 population'!F60</f>
        <v>30085481.711490411</v>
      </c>
      <c r="G60" s="11">
        <f>'2011 inpatient weights'!G60*ave_inpatient_cost_2011*'2011 population'!G60</f>
        <v>28146990.691992901</v>
      </c>
      <c r="H60" s="11">
        <f>'2011 inpatient weights'!H60*ave_inpatient_cost_2011*'2011 population'!H60</f>
        <v>25161145.523303408</v>
      </c>
      <c r="I60" s="11"/>
      <c r="J60" s="11">
        <f>'2011 inpatient weights'!J60*ave_inpatient_cost_2011*'2011 population'!J60</f>
        <v>38833272.508827142</v>
      </c>
      <c r="K60" s="11">
        <f>'2011 inpatient weights'!K60*ave_inpatient_cost_2011*'2011 population'!K60</f>
        <v>31967695.986501586</v>
      </c>
      <c r="L60" s="11">
        <f>'2011 inpatient weights'!L60*ave_inpatient_cost_2011*'2011 population'!L60</f>
        <v>29971211.479723055</v>
      </c>
      <c r="M60" s="11">
        <f>'2011 inpatient weights'!M60*ave_inpatient_cost_2011*'2011 population'!M60</f>
        <v>27214127.814413089</v>
      </c>
      <c r="N60" s="11">
        <f>'2011 inpatient weights'!N60*ave_inpatient_cost_2011*'2011 population'!N60</f>
        <v>24705806.600725058</v>
      </c>
    </row>
    <row r="61" spans="2:14" x14ac:dyDescent="0.25">
      <c r="B61">
        <v>57</v>
      </c>
      <c r="D61" s="11">
        <f>'2011 inpatient weights'!D61*ave_inpatient_cost_2011*'2011 population'!D61</f>
        <v>33092260.406053305</v>
      </c>
      <c r="E61" s="11">
        <f>'2011 inpatient weights'!E61*ave_inpatient_cost_2011*'2011 population'!E61</f>
        <v>30933681.065657936</v>
      </c>
      <c r="F61" s="11">
        <f>'2011 inpatient weights'!F61*ave_inpatient_cost_2011*'2011 population'!F61</f>
        <v>30523706.887227699</v>
      </c>
      <c r="G61" s="11">
        <f>'2011 inpatient weights'!G61*ave_inpatient_cost_2011*'2011 population'!G61</f>
        <v>29079037.827288374</v>
      </c>
      <c r="H61" s="11">
        <f>'2011 inpatient weights'!H61*ave_inpatient_cost_2011*'2011 population'!H61</f>
        <v>27091390.704019129</v>
      </c>
      <c r="I61" s="11"/>
      <c r="J61" s="11">
        <f>'2011 inpatient weights'!J61*ave_inpatient_cost_2011*'2011 population'!J61</f>
        <v>38010645.359561749</v>
      </c>
      <c r="K61" s="11">
        <f>'2011 inpatient weights'!K61*ave_inpatient_cost_2011*'2011 population'!K61</f>
        <v>32960193.30906735</v>
      </c>
      <c r="L61" s="11">
        <f>'2011 inpatient weights'!L61*ave_inpatient_cost_2011*'2011 population'!L61</f>
        <v>30680830.429477833</v>
      </c>
      <c r="M61" s="11">
        <f>'2011 inpatient weights'!M61*ave_inpatient_cost_2011*'2011 population'!M61</f>
        <v>28605474.695791535</v>
      </c>
      <c r="N61" s="11">
        <f>'2011 inpatient weights'!N61*ave_inpatient_cost_2011*'2011 population'!N61</f>
        <v>26906910.84954812</v>
      </c>
    </row>
    <row r="62" spans="2:14" x14ac:dyDescent="0.25">
      <c r="B62">
        <v>58</v>
      </c>
      <c r="D62" s="11">
        <f>'2011 inpatient weights'!D62*ave_inpatient_cost_2011*'2011 population'!D62</f>
        <v>34763472.150358647</v>
      </c>
      <c r="E62" s="11">
        <f>'2011 inpatient weights'!E62*ave_inpatient_cost_2011*'2011 population'!E62</f>
        <v>32875824.505448166</v>
      </c>
      <c r="F62" s="11">
        <f>'2011 inpatient weights'!F62*ave_inpatient_cost_2011*'2011 population'!F62</f>
        <v>31046247.185479008</v>
      </c>
      <c r="G62" s="11">
        <f>'2011 inpatient weights'!G62*ave_inpatient_cost_2011*'2011 population'!G62</f>
        <v>30616612.039138958</v>
      </c>
      <c r="H62" s="11">
        <f>'2011 inpatient weights'!H62*ave_inpatient_cost_2011*'2011 population'!H62</f>
        <v>26570650.301646907</v>
      </c>
      <c r="I62" s="11"/>
      <c r="J62" s="11">
        <f>'2011 inpatient weights'!J62*ave_inpatient_cost_2011*'2011 population'!J62</f>
        <v>40077796.304723181</v>
      </c>
      <c r="K62" s="11">
        <f>'2011 inpatient weights'!K62*ave_inpatient_cost_2011*'2011 population'!K62</f>
        <v>34757376.71349556</v>
      </c>
      <c r="L62" s="11">
        <f>'2011 inpatient weights'!L62*ave_inpatient_cost_2011*'2011 population'!L62</f>
        <v>33227094.711381983</v>
      </c>
      <c r="M62" s="11">
        <f>'2011 inpatient weights'!M62*ave_inpatient_cost_2011*'2011 population'!M62</f>
        <v>31563605.678225748</v>
      </c>
      <c r="N62" s="11">
        <f>'2011 inpatient weights'!N62*ave_inpatient_cost_2011*'2011 population'!N62</f>
        <v>27864851.223805983</v>
      </c>
    </row>
    <row r="63" spans="2:14" x14ac:dyDescent="0.25">
      <c r="B63">
        <v>59</v>
      </c>
      <c r="D63" s="11">
        <f>'2011 inpatient weights'!D63*ave_inpatient_cost_2011*'2011 population'!D63</f>
        <v>34308836.345000938</v>
      </c>
      <c r="E63" s="11">
        <f>'2011 inpatient weights'!E63*ave_inpatient_cost_2011*'2011 population'!E63</f>
        <v>33126974.187393993</v>
      </c>
      <c r="F63" s="11">
        <f>'2011 inpatient weights'!F63*ave_inpatient_cost_2011*'2011 population'!F63</f>
        <v>33207938.977403287</v>
      </c>
      <c r="G63" s="11">
        <f>'2011 inpatient weights'!G63*ave_inpatient_cost_2011*'2011 population'!G63</f>
        <v>31714861.138881825</v>
      </c>
      <c r="H63" s="11">
        <f>'2011 inpatient weights'!H63*ave_inpatient_cost_2011*'2011 population'!H63</f>
        <v>28006941.951468285</v>
      </c>
      <c r="I63" s="11"/>
      <c r="J63" s="11">
        <f>'2011 inpatient weights'!J63*ave_inpatient_cost_2011*'2011 population'!J63</f>
        <v>39776372.688933372</v>
      </c>
      <c r="K63" s="11">
        <f>'2011 inpatient weights'!K63*ave_inpatient_cost_2011*'2011 population'!K63</f>
        <v>36635245.976700343</v>
      </c>
      <c r="L63" s="11">
        <f>'2011 inpatient weights'!L63*ave_inpatient_cost_2011*'2011 population'!L63</f>
        <v>34654190.051088929</v>
      </c>
      <c r="M63" s="11">
        <f>'2011 inpatient weights'!M63*ave_inpatient_cost_2011*'2011 population'!M63</f>
        <v>34183219.401200421</v>
      </c>
      <c r="N63" s="11">
        <f>'2011 inpatient weights'!N63*ave_inpatient_cost_2011*'2011 population'!N63</f>
        <v>28584195.926731989</v>
      </c>
    </row>
    <row r="64" spans="2:14" x14ac:dyDescent="0.25">
      <c r="B64">
        <v>60</v>
      </c>
      <c r="D64" s="11">
        <f>'2011 inpatient weights'!D64*ave_inpatient_cost_2011*'2011 population'!D64</f>
        <v>34182736.271253943</v>
      </c>
      <c r="E64" s="11">
        <f>'2011 inpatient weights'!E64*ave_inpatient_cost_2011*'2011 population'!E64</f>
        <v>33789527.438766502</v>
      </c>
      <c r="F64" s="11">
        <f>'2011 inpatient weights'!F64*ave_inpatient_cost_2011*'2011 population'!F64</f>
        <v>34171812.692638002</v>
      </c>
      <c r="G64" s="11">
        <f>'2011 inpatient weights'!G64*ave_inpatient_cost_2011*'2011 population'!G64</f>
        <v>33034441.645506736</v>
      </c>
      <c r="H64" s="11">
        <f>'2011 inpatient weights'!H64*ave_inpatient_cost_2011*'2011 population'!H64</f>
        <v>30316266.255735219</v>
      </c>
      <c r="I64" s="11"/>
      <c r="J64" s="11">
        <f>'2011 inpatient weights'!J64*ave_inpatient_cost_2011*'2011 population'!J64</f>
        <v>41004583.744283043</v>
      </c>
      <c r="K64" s="11">
        <f>'2011 inpatient weights'!K64*ave_inpatient_cost_2011*'2011 population'!K64</f>
        <v>38064690.654186286</v>
      </c>
      <c r="L64" s="11">
        <f>'2011 inpatient weights'!L64*ave_inpatient_cost_2011*'2011 population'!L64</f>
        <v>36439074.167009979</v>
      </c>
      <c r="M64" s="11">
        <f>'2011 inpatient weights'!M64*ave_inpatient_cost_2011*'2011 population'!M64</f>
        <v>34532229.737863891</v>
      </c>
      <c r="N64" s="11">
        <f>'2011 inpatient weights'!N64*ave_inpatient_cost_2011*'2011 population'!N64</f>
        <v>31672768.837007504</v>
      </c>
    </row>
    <row r="65" spans="2:14" x14ac:dyDescent="0.25">
      <c r="B65">
        <v>61</v>
      </c>
      <c r="D65" s="11">
        <f>'2011 inpatient weights'!D65*ave_inpatient_cost_2011*'2011 population'!D65</f>
        <v>36296049.809146069</v>
      </c>
      <c r="E65" s="11">
        <f>'2011 inpatient weights'!E65*ave_inpatient_cost_2011*'2011 population'!E65</f>
        <v>34921555.637077644</v>
      </c>
      <c r="F65" s="11">
        <f>'2011 inpatient weights'!F65*ave_inpatient_cost_2011*'2011 population'!F65</f>
        <v>35847079.991810083</v>
      </c>
      <c r="G65" s="11">
        <f>'2011 inpatient weights'!G65*ave_inpatient_cost_2011*'2011 population'!G65</f>
        <v>33160049.116171055</v>
      </c>
      <c r="H65" s="11">
        <f>'2011 inpatient weights'!H65*ave_inpatient_cost_2011*'2011 population'!H65</f>
        <v>30634741.516695432</v>
      </c>
      <c r="I65" s="11"/>
      <c r="J65" s="11">
        <f>'2011 inpatient weights'!J65*ave_inpatient_cost_2011*'2011 population'!J65</f>
        <v>41888835.749708325</v>
      </c>
      <c r="K65" s="11">
        <f>'2011 inpatient weights'!K65*ave_inpatient_cost_2011*'2011 population'!K65</f>
        <v>40063871.847071365</v>
      </c>
      <c r="L65" s="11">
        <f>'2011 inpatient weights'!L65*ave_inpatient_cost_2011*'2011 population'!L65</f>
        <v>39646512.832683384</v>
      </c>
      <c r="M65" s="11">
        <f>'2011 inpatient weights'!M65*ave_inpatient_cost_2011*'2011 population'!M65</f>
        <v>36267746.183304615</v>
      </c>
      <c r="N65" s="11">
        <f>'2011 inpatient weights'!N65*ave_inpatient_cost_2011*'2011 population'!N65</f>
        <v>33208090.547582548</v>
      </c>
    </row>
    <row r="66" spans="2:14" x14ac:dyDescent="0.25">
      <c r="B66">
        <v>62</v>
      </c>
      <c r="D66" s="11">
        <f>'2011 inpatient weights'!D66*ave_inpatient_cost_2011*'2011 population'!D66</f>
        <v>37236599.610471547</v>
      </c>
      <c r="E66" s="11">
        <f>'2011 inpatient weights'!E66*ave_inpatient_cost_2011*'2011 population'!E66</f>
        <v>37072498.577120468</v>
      </c>
      <c r="F66" s="11">
        <f>'2011 inpatient weights'!F66*ave_inpatient_cost_2011*'2011 population'!F66</f>
        <v>37841088.852326848</v>
      </c>
      <c r="G66" s="11">
        <f>'2011 inpatient weights'!G66*ave_inpatient_cost_2011*'2011 population'!G66</f>
        <v>37046930.582501121</v>
      </c>
      <c r="H66" s="11">
        <f>'2011 inpatient weights'!H66*ave_inpatient_cost_2011*'2011 population'!H66</f>
        <v>34941209.236992583</v>
      </c>
      <c r="I66" s="11"/>
      <c r="J66" s="11">
        <f>'2011 inpatient weights'!J66*ave_inpatient_cost_2011*'2011 population'!J66</f>
        <v>43392310.881500959</v>
      </c>
      <c r="K66" s="11">
        <f>'2011 inpatient weights'!K66*ave_inpatient_cost_2011*'2011 population'!K66</f>
        <v>42283009.789518125</v>
      </c>
      <c r="L66" s="11">
        <f>'2011 inpatient weights'!L66*ave_inpatient_cost_2011*'2011 population'!L66</f>
        <v>41911240.769405656</v>
      </c>
      <c r="M66" s="11">
        <f>'2011 inpatient weights'!M66*ave_inpatient_cost_2011*'2011 population'!M66</f>
        <v>40538164.410056025</v>
      </c>
      <c r="N66" s="11">
        <f>'2011 inpatient weights'!N66*ave_inpatient_cost_2011*'2011 population'!N66</f>
        <v>36562490.185498714</v>
      </c>
    </row>
    <row r="67" spans="2:14" x14ac:dyDescent="0.25">
      <c r="B67">
        <v>63</v>
      </c>
      <c r="D67" s="11">
        <f>'2011 inpatient weights'!D67*ave_inpatient_cost_2011*'2011 population'!D67</f>
        <v>39833422.020305842</v>
      </c>
      <c r="E67" s="11">
        <f>'2011 inpatient weights'!E67*ave_inpatient_cost_2011*'2011 population'!E67</f>
        <v>38085221.045485586</v>
      </c>
      <c r="F67" s="11">
        <f>'2011 inpatient weights'!F67*ave_inpatient_cost_2011*'2011 population'!F67</f>
        <v>39430769.523591906</v>
      </c>
      <c r="G67" s="11">
        <f>'2011 inpatient weights'!G67*ave_inpatient_cost_2011*'2011 population'!G67</f>
        <v>40226975.043408789</v>
      </c>
      <c r="H67" s="11">
        <f>'2011 inpatient weights'!H67*ave_inpatient_cost_2011*'2011 population'!H67</f>
        <v>37072818.558610119</v>
      </c>
      <c r="I67" s="11"/>
      <c r="J67" s="11">
        <f>'2011 inpatient weights'!J67*ave_inpatient_cost_2011*'2011 population'!J67</f>
        <v>45676371.384077832</v>
      </c>
      <c r="K67" s="11">
        <f>'2011 inpatient weights'!K67*ave_inpatient_cost_2011*'2011 population'!K67</f>
        <v>44310939.845646322</v>
      </c>
      <c r="L67" s="11">
        <f>'2011 inpatient weights'!L67*ave_inpatient_cost_2011*'2011 population'!L67</f>
        <v>46992377.360641181</v>
      </c>
      <c r="M67" s="11">
        <f>'2011 inpatient weights'!M67*ave_inpatient_cost_2011*'2011 population'!M67</f>
        <v>45794329.823541343</v>
      </c>
      <c r="N67" s="11">
        <f>'2011 inpatient weights'!N67*ave_inpatient_cost_2011*'2011 population'!N67</f>
        <v>40957287.53291969</v>
      </c>
    </row>
    <row r="68" spans="2:14" x14ac:dyDescent="0.25">
      <c r="B68">
        <v>64</v>
      </c>
      <c r="D68" s="11">
        <f>'2011 inpatient weights'!D68*ave_inpatient_cost_2011*'2011 population'!D68</f>
        <v>41903286.492704891</v>
      </c>
      <c r="E68" s="11">
        <f>'2011 inpatient weights'!E68*ave_inpatient_cost_2011*'2011 population'!E68</f>
        <v>43608142.606530361</v>
      </c>
      <c r="F68" s="11">
        <f>'2011 inpatient weights'!F68*ave_inpatient_cost_2011*'2011 population'!F68</f>
        <v>44779402.219581693</v>
      </c>
      <c r="G68" s="11">
        <f>'2011 inpatient weights'!G68*ave_inpatient_cost_2011*'2011 population'!G68</f>
        <v>47138397.334687546</v>
      </c>
      <c r="H68" s="11">
        <f>'2011 inpatient weights'!H68*ave_inpatient_cost_2011*'2011 population'!H68</f>
        <v>43236950.395155765</v>
      </c>
      <c r="I68" s="11"/>
      <c r="J68" s="11">
        <f>'2011 inpatient weights'!J68*ave_inpatient_cost_2011*'2011 population'!J68</f>
        <v>50231229.998543732</v>
      </c>
      <c r="K68" s="11">
        <f>'2011 inpatient weights'!K68*ave_inpatient_cost_2011*'2011 population'!K68</f>
        <v>48835624.416155227</v>
      </c>
      <c r="L68" s="11">
        <f>'2011 inpatient weights'!L68*ave_inpatient_cost_2011*'2011 population'!L68</f>
        <v>52393904.89149183</v>
      </c>
      <c r="M68" s="11">
        <f>'2011 inpatient weights'!M68*ave_inpatient_cost_2011*'2011 population'!M68</f>
        <v>52066782.762317188</v>
      </c>
      <c r="N68" s="11">
        <f>'2011 inpatient weights'!N68*ave_inpatient_cost_2011*'2011 population'!N68</f>
        <v>47468965.58029972</v>
      </c>
    </row>
    <row r="69" spans="2:14" x14ac:dyDescent="0.25">
      <c r="B69">
        <v>65</v>
      </c>
      <c r="D69" s="11">
        <f>'2011 inpatient weights'!D69*ave_inpatient_cost_2011*'2011 population'!D69</f>
        <v>44531486.034794025</v>
      </c>
      <c r="E69" s="11">
        <f>'2011 inpatient weights'!E69*ave_inpatient_cost_2011*'2011 population'!E69</f>
        <v>43672219.95239681</v>
      </c>
      <c r="F69" s="11">
        <f>'2011 inpatient weights'!F69*ave_inpatient_cost_2011*'2011 population'!F69</f>
        <v>50092205.409299828</v>
      </c>
      <c r="G69" s="11">
        <f>'2011 inpatient weights'!G69*ave_inpatient_cost_2011*'2011 population'!G69</f>
        <v>50146100.18631579</v>
      </c>
      <c r="H69" s="11">
        <f>'2011 inpatient weights'!H69*ave_inpatient_cost_2011*'2011 population'!H69</f>
        <v>45092565.156271823</v>
      </c>
      <c r="I69" s="11"/>
      <c r="J69" s="11">
        <f>'2011 inpatient weights'!J69*ave_inpatient_cost_2011*'2011 population'!J69</f>
        <v>50990914.47314588</v>
      </c>
      <c r="K69" s="11">
        <f>'2011 inpatient weights'!K69*ave_inpatient_cost_2011*'2011 population'!K69</f>
        <v>51807358.822180964</v>
      </c>
      <c r="L69" s="11">
        <f>'2011 inpatient weights'!L69*ave_inpatient_cost_2011*'2011 population'!L69</f>
        <v>58810601.064989865</v>
      </c>
      <c r="M69" s="11">
        <f>'2011 inpatient weights'!M69*ave_inpatient_cost_2011*'2011 population'!M69</f>
        <v>57406345.456675231</v>
      </c>
      <c r="N69" s="11">
        <f>'2011 inpatient weights'!N69*ave_inpatient_cost_2011*'2011 population'!N69</f>
        <v>51583332.834333614</v>
      </c>
    </row>
    <row r="70" spans="2:14" x14ac:dyDescent="0.25">
      <c r="B70">
        <v>66</v>
      </c>
      <c r="D70" s="11">
        <f>'2011 inpatient weights'!D70*ave_inpatient_cost_2011*'2011 population'!D70</f>
        <v>38653919.72618489</v>
      </c>
      <c r="E70" s="11">
        <f>'2011 inpatient weights'!E70*ave_inpatient_cost_2011*'2011 population'!E70</f>
        <v>38356114.848425582</v>
      </c>
      <c r="F70" s="11">
        <f>'2011 inpatient weights'!F70*ave_inpatient_cost_2011*'2011 population'!F70</f>
        <v>43785249.203321204</v>
      </c>
      <c r="G70" s="11">
        <f>'2011 inpatient weights'!G70*ave_inpatient_cost_2011*'2011 population'!G70</f>
        <v>43152738.424569264</v>
      </c>
      <c r="H70" s="11">
        <f>'2011 inpatient weights'!H70*ave_inpatient_cost_2011*'2011 population'!H70</f>
        <v>38319175.932647243</v>
      </c>
      <c r="I70" s="11"/>
      <c r="J70" s="11">
        <f>'2011 inpatient weights'!J70*ave_inpatient_cost_2011*'2011 population'!J70</f>
        <v>44256504.047295742</v>
      </c>
      <c r="K70" s="11">
        <f>'2011 inpatient weights'!K70*ave_inpatient_cost_2011*'2011 population'!K70</f>
        <v>44640940.75565704</v>
      </c>
      <c r="L70" s="11">
        <f>'2011 inpatient weights'!L70*ave_inpatient_cost_2011*'2011 population'!L70</f>
        <v>49751876.675683632</v>
      </c>
      <c r="M70" s="11">
        <f>'2011 inpatient weights'!M70*ave_inpatient_cost_2011*'2011 population'!M70</f>
        <v>47490732.742159158</v>
      </c>
      <c r="N70" s="11">
        <f>'2011 inpatient weights'!N70*ave_inpatient_cost_2011*'2011 population'!N70</f>
        <v>45071094.8193468</v>
      </c>
    </row>
    <row r="71" spans="2:14" x14ac:dyDescent="0.25">
      <c r="B71">
        <v>67</v>
      </c>
      <c r="D71" s="11">
        <f>'2011 inpatient weights'!D71*ave_inpatient_cost_2011*'2011 population'!D71</f>
        <v>39701603.330002628</v>
      </c>
      <c r="E71" s="11">
        <f>'2011 inpatient weights'!E71*ave_inpatient_cost_2011*'2011 population'!E71</f>
        <v>40984713.314806081</v>
      </c>
      <c r="F71" s="11">
        <f>'2011 inpatient weights'!F71*ave_inpatient_cost_2011*'2011 population'!F71</f>
        <v>44559813.869761392</v>
      </c>
      <c r="G71" s="11">
        <f>'2011 inpatient weights'!G71*ave_inpatient_cost_2011*'2011 population'!G71</f>
        <v>47133002.909903698</v>
      </c>
      <c r="H71" s="11">
        <f>'2011 inpatient weights'!H71*ave_inpatient_cost_2011*'2011 population'!H71</f>
        <v>42368340.642747529</v>
      </c>
      <c r="I71" s="11"/>
      <c r="J71" s="11">
        <f>'2011 inpatient weights'!J71*ave_inpatient_cost_2011*'2011 population'!J71</f>
        <v>44992808.821742199</v>
      </c>
      <c r="K71" s="11">
        <f>'2011 inpatient weights'!K71*ave_inpatient_cost_2011*'2011 population'!K71</f>
        <v>47097904.940261468</v>
      </c>
      <c r="L71" s="11">
        <f>'2011 inpatient weights'!L71*ave_inpatient_cost_2011*'2011 population'!L71</f>
        <v>52507961.451409236</v>
      </c>
      <c r="M71" s="11">
        <f>'2011 inpatient weights'!M71*ave_inpatient_cost_2011*'2011 population'!M71</f>
        <v>53469788.969223514</v>
      </c>
      <c r="N71" s="11">
        <f>'2011 inpatient weights'!N71*ave_inpatient_cost_2011*'2011 population'!N71</f>
        <v>48207377.601266608</v>
      </c>
    </row>
    <row r="72" spans="2:14" x14ac:dyDescent="0.25">
      <c r="B72">
        <v>68</v>
      </c>
      <c r="D72" s="11">
        <f>'2011 inpatient weights'!D72*ave_inpatient_cost_2011*'2011 population'!D72</f>
        <v>40060556.249399491</v>
      </c>
      <c r="E72" s="11">
        <f>'2011 inpatient weights'!E72*ave_inpatient_cost_2011*'2011 population'!E72</f>
        <v>41592846.556388564</v>
      </c>
      <c r="F72" s="11">
        <f>'2011 inpatient weights'!F72*ave_inpatient_cost_2011*'2011 population'!F72</f>
        <v>46071592.731723681</v>
      </c>
      <c r="G72" s="11">
        <f>'2011 inpatient weights'!G72*ave_inpatient_cost_2011*'2011 population'!G72</f>
        <v>48007483.901618056</v>
      </c>
      <c r="H72" s="11">
        <f>'2011 inpatient weights'!H72*ave_inpatient_cost_2011*'2011 population'!H72</f>
        <v>43290704.127699353</v>
      </c>
      <c r="I72" s="11"/>
      <c r="J72" s="11">
        <f>'2011 inpatient weights'!J72*ave_inpatient_cost_2011*'2011 population'!J72</f>
        <v>46176106.685769901</v>
      </c>
      <c r="K72" s="11">
        <f>'2011 inpatient weights'!K72*ave_inpatient_cost_2011*'2011 population'!K72</f>
        <v>47350190.34598121</v>
      </c>
      <c r="L72" s="11">
        <f>'2011 inpatient weights'!L72*ave_inpatient_cost_2011*'2011 population'!L72</f>
        <v>51488975.134870708</v>
      </c>
      <c r="M72" s="11">
        <f>'2011 inpatient weights'!M72*ave_inpatient_cost_2011*'2011 population'!M72</f>
        <v>55572118.931970432</v>
      </c>
      <c r="N72" s="11">
        <f>'2011 inpatient weights'!N72*ave_inpatient_cost_2011*'2011 population'!N72</f>
        <v>49109848.55275692</v>
      </c>
    </row>
    <row r="73" spans="2:14" x14ac:dyDescent="0.25">
      <c r="B73">
        <v>69</v>
      </c>
      <c r="D73" s="11">
        <f>'2011 inpatient weights'!D73*ave_inpatient_cost_2011*'2011 population'!D73</f>
        <v>39647953.80195722</v>
      </c>
      <c r="E73" s="11">
        <f>'2011 inpatient weights'!E73*ave_inpatient_cost_2011*'2011 population'!E73</f>
        <v>42154291.972466335</v>
      </c>
      <c r="F73" s="11">
        <f>'2011 inpatient weights'!F73*ave_inpatient_cost_2011*'2011 population'!F73</f>
        <v>45374644.627929457</v>
      </c>
      <c r="G73" s="11">
        <f>'2011 inpatient weights'!G73*ave_inpatient_cost_2011*'2011 population'!G73</f>
        <v>45198451.662497081</v>
      </c>
      <c r="H73" s="11">
        <f>'2011 inpatient weights'!H73*ave_inpatient_cost_2011*'2011 population'!H73</f>
        <v>42888522.13008365</v>
      </c>
      <c r="I73" s="11"/>
      <c r="J73" s="11">
        <f>'2011 inpatient weights'!J73*ave_inpatient_cost_2011*'2011 population'!J73</f>
        <v>46181809.513765603</v>
      </c>
      <c r="K73" s="11">
        <f>'2011 inpatient weights'!K73*ave_inpatient_cost_2011*'2011 population'!K73</f>
        <v>48258674.633820735</v>
      </c>
      <c r="L73" s="11">
        <f>'2011 inpatient weights'!L73*ave_inpatient_cost_2011*'2011 population'!L73</f>
        <v>52922160.648587078</v>
      </c>
      <c r="M73" s="11">
        <f>'2011 inpatient weights'!M73*ave_inpatient_cost_2011*'2011 population'!M73</f>
        <v>52857828.580613963</v>
      </c>
      <c r="N73" s="11">
        <f>'2011 inpatient weights'!N73*ave_inpatient_cost_2011*'2011 population'!N73</f>
        <v>48740367.821323432</v>
      </c>
    </row>
    <row r="74" spans="2:14" x14ac:dyDescent="0.25">
      <c r="B74">
        <v>70</v>
      </c>
      <c r="D74" s="11">
        <f>'2011 inpatient weights'!D74*ave_inpatient_cost_2011*'2011 population'!D74</f>
        <v>38611807.425467521</v>
      </c>
      <c r="E74" s="11">
        <f>'2011 inpatient weights'!E74*ave_inpatient_cost_2011*'2011 population'!E74</f>
        <v>41233737.856529877</v>
      </c>
      <c r="F74" s="11">
        <f>'2011 inpatient weights'!F74*ave_inpatient_cost_2011*'2011 population'!F74</f>
        <v>43457073.450886317</v>
      </c>
      <c r="G74" s="11">
        <f>'2011 inpatient weights'!G74*ave_inpatient_cost_2011*'2011 population'!G74</f>
        <v>43594282.355690606</v>
      </c>
      <c r="H74" s="11">
        <f>'2011 inpatient weights'!H74*ave_inpatient_cost_2011*'2011 population'!H74</f>
        <v>38115567.711035408</v>
      </c>
      <c r="I74" s="11"/>
      <c r="J74" s="11">
        <f>'2011 inpatient weights'!J74*ave_inpatient_cost_2011*'2011 population'!J74</f>
        <v>44290887.321439996</v>
      </c>
      <c r="K74" s="11">
        <f>'2011 inpatient weights'!K74*ave_inpatient_cost_2011*'2011 population'!K74</f>
        <v>45048030.890397668</v>
      </c>
      <c r="L74" s="11">
        <f>'2011 inpatient weights'!L74*ave_inpatient_cost_2011*'2011 population'!L74</f>
        <v>48733217.708629668</v>
      </c>
      <c r="M74" s="11">
        <f>'2011 inpatient weights'!M74*ave_inpatient_cost_2011*'2011 population'!M74</f>
        <v>49524452.989650607</v>
      </c>
      <c r="N74" s="11">
        <f>'2011 inpatient weights'!N74*ave_inpatient_cost_2011*'2011 population'!N74</f>
        <v>43579143.231463172</v>
      </c>
    </row>
    <row r="75" spans="2:14" x14ac:dyDescent="0.25">
      <c r="B75">
        <v>71</v>
      </c>
      <c r="D75" s="11">
        <f>'2011 inpatient weights'!D75*ave_inpatient_cost_2011*'2011 population'!D75</f>
        <v>41561733.619376704</v>
      </c>
      <c r="E75" s="11">
        <f>'2011 inpatient weights'!E75*ave_inpatient_cost_2011*'2011 population'!E75</f>
        <v>42044079.400707021</v>
      </c>
      <c r="F75" s="11">
        <f>'2011 inpatient weights'!F75*ave_inpatient_cost_2011*'2011 population'!F75</f>
        <v>43693805.019527011</v>
      </c>
      <c r="G75" s="11">
        <f>'2011 inpatient weights'!G75*ave_inpatient_cost_2011*'2011 population'!G75</f>
        <v>41653036.758698575</v>
      </c>
      <c r="H75" s="11">
        <f>'2011 inpatient weights'!H75*ave_inpatient_cost_2011*'2011 population'!H75</f>
        <v>37774377.974595144</v>
      </c>
      <c r="I75" s="11"/>
      <c r="J75" s="11">
        <f>'2011 inpatient weights'!J75*ave_inpatient_cost_2011*'2011 population'!J75</f>
        <v>45231061.355029382</v>
      </c>
      <c r="K75" s="11">
        <f>'2011 inpatient weights'!K75*ave_inpatient_cost_2011*'2011 population'!K75</f>
        <v>45371793.213931561</v>
      </c>
      <c r="L75" s="11">
        <f>'2011 inpatient weights'!L75*ave_inpatient_cost_2011*'2011 population'!L75</f>
        <v>48870999.211888924</v>
      </c>
      <c r="M75" s="11">
        <f>'2011 inpatient weights'!M75*ave_inpatient_cost_2011*'2011 population'!M75</f>
        <v>49163110.734788559</v>
      </c>
      <c r="N75" s="11">
        <f>'2011 inpatient weights'!N75*ave_inpatient_cost_2011*'2011 population'!N75</f>
        <v>43209763.546815902</v>
      </c>
    </row>
    <row r="76" spans="2:14" x14ac:dyDescent="0.25">
      <c r="B76">
        <v>72</v>
      </c>
      <c r="D76" s="11">
        <f>'2011 inpatient weights'!D76*ave_inpatient_cost_2011*'2011 population'!D76</f>
        <v>44751432.258648865</v>
      </c>
      <c r="E76" s="11">
        <f>'2011 inpatient weights'!E76*ave_inpatient_cost_2011*'2011 population'!E76</f>
        <v>44226163.697170399</v>
      </c>
      <c r="F76" s="11">
        <f>'2011 inpatient weights'!F76*ave_inpatient_cost_2011*'2011 population'!F76</f>
        <v>49243419.77325809</v>
      </c>
      <c r="G76" s="11">
        <f>'2011 inpatient weights'!G76*ave_inpatient_cost_2011*'2011 population'!G76</f>
        <v>46550573.444559544</v>
      </c>
      <c r="H76" s="11">
        <f>'2011 inpatient weights'!H76*ave_inpatient_cost_2011*'2011 population'!H76</f>
        <v>41719102.410597622</v>
      </c>
      <c r="I76" s="11"/>
      <c r="J76" s="11">
        <f>'2011 inpatient weights'!J76*ave_inpatient_cost_2011*'2011 population'!J76</f>
        <v>48455897.961630084</v>
      </c>
      <c r="K76" s="11">
        <f>'2011 inpatient weights'!K76*ave_inpatient_cost_2011*'2011 population'!K76</f>
        <v>49869449.874274693</v>
      </c>
      <c r="L76" s="11">
        <f>'2011 inpatient weights'!L76*ave_inpatient_cost_2011*'2011 population'!L76</f>
        <v>53324232.126280509</v>
      </c>
      <c r="M76" s="11">
        <f>'2011 inpatient weights'!M76*ave_inpatient_cost_2011*'2011 population'!M76</f>
        <v>53070319.44627472</v>
      </c>
      <c r="N76" s="11">
        <f>'2011 inpatient weights'!N76*ave_inpatient_cost_2011*'2011 population'!N76</f>
        <v>47044548.026867509</v>
      </c>
    </row>
    <row r="77" spans="2:14" x14ac:dyDescent="0.25">
      <c r="B77">
        <v>73</v>
      </c>
      <c r="D77" s="11">
        <f>'2011 inpatient weights'!D77*ave_inpatient_cost_2011*'2011 population'!D77</f>
        <v>45263459.480853096</v>
      </c>
      <c r="E77" s="11">
        <f>'2011 inpatient weights'!E77*ave_inpatient_cost_2011*'2011 population'!E77</f>
        <v>46252821.195334949</v>
      </c>
      <c r="F77" s="11">
        <f>'2011 inpatient weights'!F77*ave_inpatient_cost_2011*'2011 population'!F77</f>
        <v>47695554.577776253</v>
      </c>
      <c r="G77" s="11">
        <f>'2011 inpatient weights'!G77*ave_inpatient_cost_2011*'2011 population'!G77</f>
        <v>48793636.31877923</v>
      </c>
      <c r="H77" s="11">
        <f>'2011 inpatient weights'!H77*ave_inpatient_cost_2011*'2011 population'!H77</f>
        <v>45134518.518815041</v>
      </c>
      <c r="I77" s="11"/>
      <c r="J77" s="11">
        <f>'2011 inpatient weights'!J77*ave_inpatient_cost_2011*'2011 population'!J77</f>
        <v>49373165.951873794</v>
      </c>
      <c r="K77" s="11">
        <f>'2011 inpatient weights'!K77*ave_inpatient_cost_2011*'2011 population'!K77</f>
        <v>49593527.941150859</v>
      </c>
      <c r="L77" s="11">
        <f>'2011 inpatient weights'!L77*ave_inpatient_cost_2011*'2011 population'!L77</f>
        <v>55966696.106354244</v>
      </c>
      <c r="M77" s="11">
        <f>'2011 inpatient weights'!M77*ave_inpatient_cost_2011*'2011 population'!M77</f>
        <v>57711497.277847238</v>
      </c>
      <c r="N77" s="11">
        <f>'2011 inpatient weights'!N77*ave_inpatient_cost_2011*'2011 population'!N77</f>
        <v>50828694.383616813</v>
      </c>
    </row>
    <row r="78" spans="2:14" x14ac:dyDescent="0.25">
      <c r="B78">
        <v>74</v>
      </c>
      <c r="D78" s="11">
        <f>'2011 inpatient weights'!D78*ave_inpatient_cost_2011*'2011 population'!D78</f>
        <v>48283224.792583369</v>
      </c>
      <c r="E78" s="11">
        <f>'2011 inpatient weights'!E78*ave_inpatient_cost_2011*'2011 population'!E78</f>
        <v>47386354.569731995</v>
      </c>
      <c r="F78" s="11">
        <f>'2011 inpatient weights'!F78*ave_inpatient_cost_2011*'2011 population'!F78</f>
        <v>49401319.060106449</v>
      </c>
      <c r="G78" s="11">
        <f>'2011 inpatient weights'!G78*ave_inpatient_cost_2011*'2011 population'!G78</f>
        <v>49892360.12790291</v>
      </c>
      <c r="H78" s="11">
        <f>'2011 inpatient weights'!H78*ave_inpatient_cost_2011*'2011 population'!H78</f>
        <v>45474727.259372666</v>
      </c>
      <c r="I78" s="11"/>
      <c r="J78" s="11">
        <f>'2011 inpatient weights'!J78*ave_inpatient_cost_2011*'2011 population'!J78</f>
        <v>50095319.965970039</v>
      </c>
      <c r="K78" s="11">
        <f>'2011 inpatient weights'!K78*ave_inpatient_cost_2011*'2011 population'!K78</f>
        <v>50937797.545869455</v>
      </c>
      <c r="L78" s="11">
        <f>'2011 inpatient weights'!L78*ave_inpatient_cost_2011*'2011 population'!L78</f>
        <v>55497374.834736206</v>
      </c>
      <c r="M78" s="11">
        <f>'2011 inpatient weights'!M78*ave_inpatient_cost_2011*'2011 population'!M78</f>
        <v>58014521.853655875</v>
      </c>
      <c r="N78" s="11">
        <f>'2011 inpatient weights'!N78*ave_inpatient_cost_2011*'2011 population'!N78</f>
        <v>52603050.687501378</v>
      </c>
    </row>
    <row r="79" spans="2:14" x14ac:dyDescent="0.25">
      <c r="B79">
        <v>75</v>
      </c>
      <c r="D79" s="11">
        <f>'2011 inpatient weights'!D79*ave_inpatient_cost_2011*'2011 population'!D79</f>
        <v>48635497.04581365</v>
      </c>
      <c r="E79" s="11">
        <f>'2011 inpatient weights'!E79*ave_inpatient_cost_2011*'2011 population'!E79</f>
        <v>47503193.073981762</v>
      </c>
      <c r="F79" s="11">
        <f>'2011 inpatient weights'!F79*ave_inpatient_cost_2011*'2011 population'!F79</f>
        <v>50745816.020094268</v>
      </c>
      <c r="G79" s="11">
        <f>'2011 inpatient weights'!G79*ave_inpatient_cost_2011*'2011 population'!G79</f>
        <v>49535122.898730248</v>
      </c>
      <c r="H79" s="11">
        <f>'2011 inpatient weights'!H79*ave_inpatient_cost_2011*'2011 population'!H79</f>
        <v>46474279.96327053</v>
      </c>
      <c r="I79" s="11"/>
      <c r="J79" s="11">
        <f>'2011 inpatient weights'!J79*ave_inpatient_cost_2011*'2011 population'!J79</f>
        <v>51219523.35377527</v>
      </c>
      <c r="K79" s="11">
        <f>'2011 inpatient weights'!K79*ave_inpatient_cost_2011*'2011 population'!K79</f>
        <v>51740220.600749299</v>
      </c>
      <c r="L79" s="11">
        <f>'2011 inpatient weights'!L79*ave_inpatient_cost_2011*'2011 population'!L79</f>
        <v>55374676.669457816</v>
      </c>
      <c r="M79" s="11">
        <f>'2011 inpatient weights'!M79*ave_inpatient_cost_2011*'2011 population'!M79</f>
        <v>56616141.694929957</v>
      </c>
      <c r="N79" s="11">
        <f>'2011 inpatient weights'!N79*ave_inpatient_cost_2011*'2011 population'!N79</f>
        <v>52388464.153597824</v>
      </c>
    </row>
    <row r="80" spans="2:14" x14ac:dyDescent="0.25">
      <c r="B80">
        <v>76</v>
      </c>
      <c r="D80" s="11">
        <f>'2011 inpatient weights'!D80*ave_inpatient_cost_2011*'2011 population'!D80</f>
        <v>47074379.985350192</v>
      </c>
      <c r="E80" s="11">
        <f>'2011 inpatient weights'!E80*ave_inpatient_cost_2011*'2011 population'!E80</f>
        <v>48961805.537845269</v>
      </c>
      <c r="F80" s="11">
        <f>'2011 inpatient weights'!F80*ave_inpatient_cost_2011*'2011 population'!F80</f>
        <v>52498909.343479477</v>
      </c>
      <c r="G80" s="11">
        <f>'2011 inpatient weights'!G80*ave_inpatient_cost_2011*'2011 population'!G80</f>
        <v>50559789.9392801</v>
      </c>
      <c r="H80" s="11">
        <f>'2011 inpatient weights'!H80*ave_inpatient_cost_2011*'2011 population'!H80</f>
        <v>46671106.471929699</v>
      </c>
      <c r="I80" s="11"/>
      <c r="J80" s="11">
        <f>'2011 inpatient weights'!J80*ave_inpatient_cost_2011*'2011 population'!J80</f>
        <v>49239863.136898391</v>
      </c>
      <c r="K80" s="11">
        <f>'2011 inpatient weights'!K80*ave_inpatient_cost_2011*'2011 population'!K80</f>
        <v>51623345.256525286</v>
      </c>
      <c r="L80" s="11">
        <f>'2011 inpatient weights'!L80*ave_inpatient_cost_2011*'2011 population'!L80</f>
        <v>54356315.579909019</v>
      </c>
      <c r="M80" s="11">
        <f>'2011 inpatient weights'!M80*ave_inpatient_cost_2011*'2011 population'!M80</f>
        <v>55429789.270761669</v>
      </c>
      <c r="N80" s="11">
        <f>'2011 inpatient weights'!N80*ave_inpatient_cost_2011*'2011 population'!N80</f>
        <v>51929804.370493934</v>
      </c>
    </row>
    <row r="81" spans="2:14" x14ac:dyDescent="0.25">
      <c r="B81">
        <v>77</v>
      </c>
      <c r="D81" s="11">
        <f>'2011 inpatient weights'!D81*ave_inpatient_cost_2011*'2011 population'!D81</f>
        <v>48886709.88200096</v>
      </c>
      <c r="E81" s="11">
        <f>'2011 inpatient weights'!E81*ave_inpatient_cost_2011*'2011 population'!E81</f>
        <v>48927164.38388215</v>
      </c>
      <c r="F81" s="11">
        <f>'2011 inpatient weights'!F81*ave_inpatient_cost_2011*'2011 population'!F81</f>
        <v>53731536.985442132</v>
      </c>
      <c r="G81" s="11">
        <f>'2011 inpatient weights'!G81*ave_inpatient_cost_2011*'2011 population'!G81</f>
        <v>51347586.471858181</v>
      </c>
      <c r="H81" s="11">
        <f>'2011 inpatient weights'!H81*ave_inpatient_cost_2011*'2011 population'!H81</f>
        <v>46281294.285057403</v>
      </c>
      <c r="I81" s="11"/>
      <c r="J81" s="11">
        <f>'2011 inpatient weights'!J81*ave_inpatient_cost_2011*'2011 population'!J81</f>
        <v>47601675.797976851</v>
      </c>
      <c r="K81" s="11">
        <f>'2011 inpatient weights'!K81*ave_inpatient_cost_2011*'2011 population'!K81</f>
        <v>51734178.844991468</v>
      </c>
      <c r="L81" s="11">
        <f>'2011 inpatient weights'!L81*ave_inpatient_cost_2011*'2011 population'!L81</f>
        <v>56539178.778682493</v>
      </c>
      <c r="M81" s="11">
        <f>'2011 inpatient weights'!M81*ave_inpatient_cost_2011*'2011 population'!M81</f>
        <v>56512737.150390565</v>
      </c>
      <c r="N81" s="11">
        <f>'2011 inpatient weights'!N81*ave_inpatient_cost_2011*'2011 population'!N81</f>
        <v>53971438.896999605</v>
      </c>
    </row>
    <row r="82" spans="2:14" x14ac:dyDescent="0.25">
      <c r="B82">
        <v>78</v>
      </c>
      <c r="D82" s="11">
        <f>'2011 inpatient weights'!D82*ave_inpatient_cost_2011*'2011 population'!D82</f>
        <v>46575015.188541077</v>
      </c>
      <c r="E82" s="11">
        <f>'2011 inpatient weights'!E82*ave_inpatient_cost_2011*'2011 population'!E82</f>
        <v>49699480.759329535</v>
      </c>
      <c r="F82" s="11">
        <f>'2011 inpatient weights'!F82*ave_inpatient_cost_2011*'2011 population'!F82</f>
        <v>52538692.305260755</v>
      </c>
      <c r="G82" s="11">
        <f>'2011 inpatient weights'!G82*ave_inpatient_cost_2011*'2011 population'!G82</f>
        <v>52005668.402941816</v>
      </c>
      <c r="H82" s="11">
        <f>'2011 inpatient weights'!H82*ave_inpatient_cost_2011*'2011 population'!H82</f>
        <v>47017013.830200247</v>
      </c>
      <c r="I82" s="11"/>
      <c r="J82" s="11">
        <f>'2011 inpatient weights'!J82*ave_inpatient_cost_2011*'2011 population'!J82</f>
        <v>46357924.588967085</v>
      </c>
      <c r="K82" s="11">
        <f>'2011 inpatient weights'!K82*ave_inpatient_cost_2011*'2011 population'!K82</f>
        <v>49293840.014428101</v>
      </c>
      <c r="L82" s="11">
        <f>'2011 inpatient weights'!L82*ave_inpatient_cost_2011*'2011 population'!L82</f>
        <v>53778524.793593422</v>
      </c>
      <c r="M82" s="11">
        <f>'2011 inpatient weights'!M82*ave_inpatient_cost_2011*'2011 population'!M82</f>
        <v>55042222.217169903</v>
      </c>
      <c r="N82" s="11">
        <f>'2011 inpatient weights'!N82*ave_inpatient_cost_2011*'2011 population'!N82</f>
        <v>51058082.166556798</v>
      </c>
    </row>
    <row r="83" spans="2:14" x14ac:dyDescent="0.25">
      <c r="B83">
        <v>79</v>
      </c>
      <c r="D83" s="11">
        <f>'2011 inpatient weights'!D83*ave_inpatient_cost_2011*'2011 population'!D83</f>
        <v>47096701.851963088</v>
      </c>
      <c r="E83" s="11">
        <f>'2011 inpatient weights'!E83*ave_inpatient_cost_2011*'2011 population'!E83</f>
        <v>50993243.812081635</v>
      </c>
      <c r="F83" s="11">
        <f>'2011 inpatient weights'!F83*ave_inpatient_cost_2011*'2011 population'!F83</f>
        <v>55559329.145521842</v>
      </c>
      <c r="G83" s="11">
        <f>'2011 inpatient weights'!G83*ave_inpatient_cost_2011*'2011 population'!G83</f>
        <v>53032933.187953405</v>
      </c>
      <c r="H83" s="11">
        <f>'2011 inpatient weights'!H83*ave_inpatient_cost_2011*'2011 population'!H83</f>
        <v>49655534.880471043</v>
      </c>
      <c r="I83" s="11"/>
      <c r="J83" s="11">
        <f>'2011 inpatient weights'!J83*ave_inpatient_cost_2011*'2011 population'!J83</f>
        <v>45104706.559175432</v>
      </c>
      <c r="K83" s="11">
        <f>'2011 inpatient weights'!K83*ave_inpatient_cost_2011*'2011 population'!K83</f>
        <v>47993312.089854136</v>
      </c>
      <c r="L83" s="11">
        <f>'2011 inpatient weights'!L83*ave_inpatient_cost_2011*'2011 population'!L83</f>
        <v>55315677.977168314</v>
      </c>
      <c r="M83" s="11">
        <f>'2011 inpatient weights'!M83*ave_inpatient_cost_2011*'2011 population'!M83</f>
        <v>54183326.639655322</v>
      </c>
      <c r="N83" s="11">
        <f>'2011 inpatient weights'!N83*ave_inpatient_cost_2011*'2011 population'!N83</f>
        <v>52454691.901382737</v>
      </c>
    </row>
    <row r="84" spans="2:14" x14ac:dyDescent="0.25">
      <c r="B84">
        <v>80</v>
      </c>
      <c r="D84" s="11">
        <f>'2011 inpatient weights'!D84*ave_inpatient_cost_2011*'2011 population'!D84</f>
        <v>48466034.217370242</v>
      </c>
      <c r="E84" s="11">
        <f>'2011 inpatient weights'!E84*ave_inpatient_cost_2011*'2011 population'!E84</f>
        <v>51342843.588331297</v>
      </c>
      <c r="F84" s="11">
        <f>'2011 inpatient weights'!F84*ave_inpatient_cost_2011*'2011 population'!F84</f>
        <v>55445374.68496158</v>
      </c>
      <c r="G84" s="11">
        <f>'2011 inpatient weights'!G84*ave_inpatient_cost_2011*'2011 population'!G84</f>
        <v>55920510.357068434</v>
      </c>
      <c r="H84" s="11">
        <f>'2011 inpatient weights'!H84*ave_inpatient_cost_2011*'2011 population'!H84</f>
        <v>49941567.807638489</v>
      </c>
      <c r="I84" s="11"/>
      <c r="J84" s="11">
        <f>'2011 inpatient weights'!J84*ave_inpatient_cost_2011*'2011 population'!J84</f>
        <v>44466713.992272444</v>
      </c>
      <c r="K84" s="11">
        <f>'2011 inpatient weights'!K84*ave_inpatient_cost_2011*'2011 population'!K84</f>
        <v>49518768.055356279</v>
      </c>
      <c r="L84" s="11">
        <f>'2011 inpatient weights'!L84*ave_inpatient_cost_2011*'2011 population'!L84</f>
        <v>53007937.791789003</v>
      </c>
      <c r="M84" s="11">
        <f>'2011 inpatient weights'!M84*ave_inpatient_cost_2011*'2011 population'!M84</f>
        <v>53065949.172771953</v>
      </c>
      <c r="N84" s="11">
        <f>'2011 inpatient weights'!N84*ave_inpatient_cost_2011*'2011 population'!N84</f>
        <v>50988108.31968759</v>
      </c>
    </row>
    <row r="85" spans="2:14" x14ac:dyDescent="0.25">
      <c r="B85">
        <v>81</v>
      </c>
      <c r="D85" s="11">
        <f>'2011 inpatient weights'!D85*ave_inpatient_cost_2011*'2011 population'!D85</f>
        <v>51555326.033426583</v>
      </c>
      <c r="E85" s="11">
        <f>'2011 inpatient weights'!E85*ave_inpatient_cost_2011*'2011 population'!E85</f>
        <v>53683399.770098113</v>
      </c>
      <c r="F85" s="11">
        <f>'2011 inpatient weights'!F85*ave_inpatient_cost_2011*'2011 population'!F85</f>
        <v>55824035.937948816</v>
      </c>
      <c r="G85" s="11">
        <f>'2011 inpatient weights'!G85*ave_inpatient_cost_2011*'2011 population'!G85</f>
        <v>54595211.23388724</v>
      </c>
      <c r="H85" s="11">
        <f>'2011 inpatient weights'!H85*ave_inpatient_cost_2011*'2011 population'!H85</f>
        <v>50612458.471442699</v>
      </c>
      <c r="I85" s="11"/>
      <c r="J85" s="11">
        <f>'2011 inpatient weights'!J85*ave_inpatient_cost_2011*'2011 population'!J85</f>
        <v>42194329.656354591</v>
      </c>
      <c r="K85" s="11">
        <f>'2011 inpatient weights'!K85*ave_inpatient_cost_2011*'2011 population'!K85</f>
        <v>45701352.044252343</v>
      </c>
      <c r="L85" s="11">
        <f>'2011 inpatient weights'!L85*ave_inpatient_cost_2011*'2011 population'!L85</f>
        <v>52421988.530059129</v>
      </c>
      <c r="M85" s="11">
        <f>'2011 inpatient weights'!M85*ave_inpatient_cost_2011*'2011 population'!M85</f>
        <v>52586841.098882481</v>
      </c>
      <c r="N85" s="11">
        <f>'2011 inpatient weights'!N85*ave_inpatient_cost_2011*'2011 population'!N85</f>
        <v>49565544.296799101</v>
      </c>
    </row>
    <row r="86" spans="2:14" x14ac:dyDescent="0.25">
      <c r="B86">
        <v>82</v>
      </c>
      <c r="D86" s="11">
        <f>'2011 inpatient weights'!D86*ave_inpatient_cost_2011*'2011 population'!D86</f>
        <v>50056463.266395457</v>
      </c>
      <c r="E86" s="11">
        <f>'2011 inpatient weights'!E86*ave_inpatient_cost_2011*'2011 population'!E86</f>
        <v>53853335.202781036</v>
      </c>
      <c r="F86" s="11">
        <f>'2011 inpatient weights'!F86*ave_inpatient_cost_2011*'2011 population'!F86</f>
        <v>57088015.450470187</v>
      </c>
      <c r="G86" s="11">
        <f>'2011 inpatient weights'!G86*ave_inpatient_cost_2011*'2011 population'!G86</f>
        <v>56297662.223687157</v>
      </c>
      <c r="H86" s="11">
        <f>'2011 inpatient weights'!H86*ave_inpatient_cost_2011*'2011 population'!H86</f>
        <v>51620470.685972266</v>
      </c>
      <c r="I86" s="11"/>
      <c r="J86" s="11">
        <f>'2011 inpatient weights'!J86*ave_inpatient_cost_2011*'2011 population'!J86</f>
        <v>39083489.613142088</v>
      </c>
      <c r="K86" s="11">
        <f>'2011 inpatient weights'!K86*ave_inpatient_cost_2011*'2011 population'!K86</f>
        <v>42735306.782803677</v>
      </c>
      <c r="L86" s="11">
        <f>'2011 inpatient weights'!L86*ave_inpatient_cost_2011*'2011 population'!L86</f>
        <v>48748787.334269121</v>
      </c>
      <c r="M86" s="11">
        <f>'2011 inpatient weights'!M86*ave_inpatient_cost_2011*'2011 population'!M86</f>
        <v>49500924.877027541</v>
      </c>
      <c r="N86" s="11">
        <f>'2011 inpatient weights'!N86*ave_inpatient_cost_2011*'2011 population'!N86</f>
        <v>47170208.126066513</v>
      </c>
    </row>
    <row r="87" spans="2:14" x14ac:dyDescent="0.25">
      <c r="B87">
        <v>83</v>
      </c>
      <c r="D87" s="11">
        <f>'2011 inpatient weights'!D87*ave_inpatient_cost_2011*'2011 population'!D87</f>
        <v>47314750.290864684</v>
      </c>
      <c r="E87" s="11">
        <f>'2011 inpatient weights'!E87*ave_inpatient_cost_2011*'2011 population'!E87</f>
        <v>53528368.738378704</v>
      </c>
      <c r="F87" s="11">
        <f>'2011 inpatient weights'!F87*ave_inpatient_cost_2011*'2011 population'!F87</f>
        <v>56907043.814107351</v>
      </c>
      <c r="G87" s="11">
        <f>'2011 inpatient weights'!G87*ave_inpatient_cost_2011*'2011 population'!G87</f>
        <v>53765020.311646812</v>
      </c>
      <c r="H87" s="11">
        <f>'2011 inpatient weights'!H87*ave_inpatient_cost_2011*'2011 population'!H87</f>
        <v>49533526.148994081</v>
      </c>
      <c r="I87" s="11"/>
      <c r="J87" s="11">
        <f>'2011 inpatient weights'!J87*ave_inpatient_cost_2011*'2011 population'!J87</f>
        <v>35884486.248974606</v>
      </c>
      <c r="K87" s="11">
        <f>'2011 inpatient weights'!K87*ave_inpatient_cost_2011*'2011 population'!K87</f>
        <v>42499215.177142181</v>
      </c>
      <c r="L87" s="11">
        <f>'2011 inpatient weights'!L87*ave_inpatient_cost_2011*'2011 population'!L87</f>
        <v>48052178.158236817</v>
      </c>
      <c r="M87" s="11">
        <f>'2011 inpatient weights'!M87*ave_inpatient_cost_2011*'2011 population'!M87</f>
        <v>48283856.33499708</v>
      </c>
      <c r="N87" s="11">
        <f>'2011 inpatient weights'!N87*ave_inpatient_cost_2011*'2011 population'!N87</f>
        <v>45980245.384432867</v>
      </c>
    </row>
    <row r="88" spans="2:14" x14ac:dyDescent="0.25">
      <c r="B88">
        <v>84</v>
      </c>
      <c r="D88" s="11">
        <f>'2011 inpatient weights'!D88*ave_inpatient_cost_2011*'2011 population'!D88</f>
        <v>46366731.447926238</v>
      </c>
      <c r="E88" s="11">
        <f>'2011 inpatient weights'!E88*ave_inpatient_cost_2011*'2011 population'!E88</f>
        <v>51753137.748251207</v>
      </c>
      <c r="F88" s="11">
        <f>'2011 inpatient weights'!F88*ave_inpatient_cost_2011*'2011 population'!F88</f>
        <v>55054120.476244435</v>
      </c>
      <c r="G88" s="11">
        <f>'2011 inpatient weights'!G88*ave_inpatient_cost_2011*'2011 population'!G88</f>
        <v>54094519.145438433</v>
      </c>
      <c r="H88" s="11">
        <f>'2011 inpatient weights'!H88*ave_inpatient_cost_2011*'2011 population'!H88</f>
        <v>48901722.697745733</v>
      </c>
      <c r="I88" s="11"/>
      <c r="J88" s="11">
        <f>'2011 inpatient weights'!J88*ave_inpatient_cost_2011*'2011 population'!J88</f>
        <v>34447903.037072189</v>
      </c>
      <c r="K88" s="11">
        <f>'2011 inpatient weights'!K88*ave_inpatient_cost_2011*'2011 population'!K88</f>
        <v>38805284.654192597</v>
      </c>
      <c r="L88" s="11">
        <f>'2011 inpatient weights'!L88*ave_inpatient_cost_2011*'2011 population'!L88</f>
        <v>43536687.792700864</v>
      </c>
      <c r="M88" s="11">
        <f>'2011 inpatient weights'!M88*ave_inpatient_cost_2011*'2011 population'!M88</f>
        <v>45970688.04257188</v>
      </c>
      <c r="N88" s="11">
        <f>'2011 inpatient weights'!N88*ave_inpatient_cost_2011*'2011 population'!N88</f>
        <v>42090783.014772184</v>
      </c>
    </row>
    <row r="89" spans="2:14" x14ac:dyDescent="0.25">
      <c r="B89" s="15" t="s">
        <v>21</v>
      </c>
      <c r="C89" s="5"/>
      <c r="D89" s="9">
        <f>'2011 inpatient weights'!D89*ave_inpatient_cost_2011*'2011 population'!D89</f>
        <v>363360171.81312358</v>
      </c>
      <c r="E89" s="9">
        <f>'2011 inpatient weights'!E89*ave_inpatient_cost_2011*'2011 population'!E89</f>
        <v>424957893.75319082</v>
      </c>
      <c r="F89" s="9">
        <f>'2011 inpatient weights'!F89*ave_inpatient_cost_2011*'2011 population'!F89</f>
        <v>464402662.46695286</v>
      </c>
      <c r="G89" s="9">
        <f>'2011 inpatient weights'!G89*ave_inpatient_cost_2011*'2011 population'!G89</f>
        <v>445638104.80669427</v>
      </c>
      <c r="H89" s="9">
        <f>'2011 inpatient weights'!H89*ave_inpatient_cost_2011*'2011 population'!H89</f>
        <v>405193918.11808217</v>
      </c>
      <c r="I89" s="9"/>
      <c r="J89" s="9">
        <f>'2011 inpatient weights'!J89*ave_inpatient_cost_2011*'2011 population'!J89</f>
        <v>198727043.97965622</v>
      </c>
      <c r="K89" s="9">
        <f>'2011 inpatient weights'!K89*ave_inpatient_cost_2011*'2011 population'!K89</f>
        <v>232541095.26291773</v>
      </c>
      <c r="L89" s="9">
        <f>'2011 inpatient weights'!L89*ave_inpatient_cost_2011*'2011 population'!L89</f>
        <v>271871008.51560956</v>
      </c>
      <c r="M89" s="9">
        <f>'2011 inpatient weights'!M89*ave_inpatient_cost_2011*'2011 population'!M89</f>
        <v>270244978.36815238</v>
      </c>
      <c r="N89" s="9">
        <f>'2011 inpatient weights'!N89*ave_inpatient_cost_2011*'2011 population'!N89</f>
        <v>257681878.80623206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v>60359</v>
      </c>
      <c r="E4" s="2">
        <v>50320</v>
      </c>
      <c r="F4" s="2">
        <v>43685</v>
      </c>
      <c r="G4" s="2">
        <v>42006</v>
      </c>
      <c r="H4" s="2">
        <v>39230</v>
      </c>
      <c r="I4" s="2"/>
      <c r="J4" s="2">
        <v>72488</v>
      </c>
      <c r="K4" s="2">
        <v>59824</v>
      </c>
      <c r="L4" s="2">
        <v>50946</v>
      </c>
      <c r="M4" s="2">
        <v>48129</v>
      </c>
      <c r="N4" s="2">
        <v>44557</v>
      </c>
    </row>
    <row r="5" spans="2:14" x14ac:dyDescent="0.25">
      <c r="B5">
        <v>1</v>
      </c>
      <c r="D5" s="2">
        <v>80516</v>
      </c>
      <c r="E5" s="2">
        <v>63670</v>
      </c>
      <c r="F5" s="2">
        <v>53017</v>
      </c>
      <c r="G5" s="2">
        <v>48583</v>
      </c>
      <c r="H5" s="2">
        <v>44841</v>
      </c>
      <c r="I5" s="2"/>
      <c r="J5" s="2">
        <v>103899</v>
      </c>
      <c r="K5" s="2">
        <v>83375</v>
      </c>
      <c r="L5" s="2">
        <v>69642</v>
      </c>
      <c r="M5" s="2">
        <v>60263</v>
      </c>
      <c r="N5" s="2">
        <v>56797</v>
      </c>
    </row>
    <row r="6" spans="2:14" x14ac:dyDescent="0.25">
      <c r="B6">
        <v>2</v>
      </c>
      <c r="D6" s="2">
        <v>70676</v>
      </c>
      <c r="E6" s="2">
        <v>54171</v>
      </c>
      <c r="F6" s="2">
        <v>45708</v>
      </c>
      <c r="G6" s="2">
        <v>40658</v>
      </c>
      <c r="H6" s="2">
        <v>38294</v>
      </c>
      <c r="I6" s="2"/>
      <c r="J6" s="2">
        <v>91752</v>
      </c>
      <c r="K6" s="2">
        <v>71645</v>
      </c>
      <c r="L6" s="2">
        <v>57938</v>
      </c>
      <c r="M6" s="2">
        <v>51532</v>
      </c>
      <c r="N6" s="2">
        <v>49372</v>
      </c>
    </row>
    <row r="7" spans="2:14" x14ac:dyDescent="0.25">
      <c r="B7">
        <v>3</v>
      </c>
      <c r="D7" s="2">
        <v>66211</v>
      </c>
      <c r="E7" s="2">
        <v>51993</v>
      </c>
      <c r="F7" s="2">
        <v>44295</v>
      </c>
      <c r="G7" s="2">
        <v>39412</v>
      </c>
      <c r="H7" s="2">
        <v>38792</v>
      </c>
      <c r="I7" s="2"/>
      <c r="J7" s="2">
        <v>88912</v>
      </c>
      <c r="K7" s="2">
        <v>69632</v>
      </c>
      <c r="L7" s="2">
        <v>58654</v>
      </c>
      <c r="M7" s="2">
        <v>52557</v>
      </c>
      <c r="N7" s="2">
        <v>51068</v>
      </c>
    </row>
    <row r="8" spans="2:14" x14ac:dyDescent="0.25">
      <c r="B8">
        <v>4</v>
      </c>
      <c r="D8" s="2">
        <v>67713</v>
      </c>
      <c r="E8" s="2">
        <v>53527</v>
      </c>
      <c r="F8" s="2">
        <v>46580</v>
      </c>
      <c r="G8" s="2">
        <v>42584</v>
      </c>
      <c r="H8" s="2">
        <v>41409</v>
      </c>
      <c r="I8" s="2"/>
      <c r="J8" s="2">
        <v>90776</v>
      </c>
      <c r="K8" s="2">
        <v>72037</v>
      </c>
      <c r="L8" s="2">
        <v>60682</v>
      </c>
      <c r="M8" s="2">
        <v>55640</v>
      </c>
      <c r="N8" s="2">
        <v>55546</v>
      </c>
    </row>
    <row r="9" spans="2:14" x14ac:dyDescent="0.25">
      <c r="B9">
        <v>5</v>
      </c>
      <c r="D9" s="2">
        <v>74514</v>
      </c>
      <c r="E9" s="2">
        <v>58580</v>
      </c>
      <c r="F9" s="2">
        <v>49999</v>
      </c>
      <c r="G9" s="2">
        <v>47698</v>
      </c>
      <c r="H9" s="2">
        <v>45706</v>
      </c>
      <c r="I9" s="2"/>
      <c r="J9" s="2">
        <v>95837</v>
      </c>
      <c r="K9" s="2">
        <v>74083</v>
      </c>
      <c r="L9" s="2">
        <v>63389</v>
      </c>
      <c r="M9" s="2">
        <v>59402</v>
      </c>
      <c r="N9" s="2">
        <v>57092</v>
      </c>
    </row>
    <row r="10" spans="2:14" x14ac:dyDescent="0.25">
      <c r="B10">
        <v>6</v>
      </c>
      <c r="D10" s="2">
        <v>72073</v>
      </c>
      <c r="E10" s="2">
        <v>55985</v>
      </c>
      <c r="F10" s="2">
        <v>48128</v>
      </c>
      <c r="G10" s="2">
        <v>45769</v>
      </c>
      <c r="H10" s="2">
        <v>45358</v>
      </c>
      <c r="I10" s="2"/>
      <c r="J10" s="2">
        <v>89821</v>
      </c>
      <c r="K10" s="2">
        <v>69767</v>
      </c>
      <c r="L10" s="2">
        <v>60206</v>
      </c>
      <c r="M10" s="2">
        <v>56893</v>
      </c>
      <c r="N10" s="2">
        <v>55984</v>
      </c>
    </row>
    <row r="11" spans="2:14" x14ac:dyDescent="0.25">
      <c r="B11">
        <v>7</v>
      </c>
      <c r="D11" s="2">
        <v>59584</v>
      </c>
      <c r="E11" s="2">
        <v>47669</v>
      </c>
      <c r="F11" s="2">
        <v>40685</v>
      </c>
      <c r="G11" s="2">
        <v>39079</v>
      </c>
      <c r="H11" s="2">
        <v>39170</v>
      </c>
      <c r="I11" s="2"/>
      <c r="J11" s="2">
        <v>76127</v>
      </c>
      <c r="K11" s="2">
        <v>60741</v>
      </c>
      <c r="L11" s="2">
        <v>51923</v>
      </c>
      <c r="M11" s="2">
        <v>48154</v>
      </c>
      <c r="N11" s="2">
        <v>48678</v>
      </c>
    </row>
    <row r="12" spans="2:14" x14ac:dyDescent="0.25">
      <c r="B12">
        <v>8</v>
      </c>
      <c r="D12" s="2">
        <v>51620</v>
      </c>
      <c r="E12" s="2">
        <v>40824</v>
      </c>
      <c r="F12" s="2">
        <v>36048</v>
      </c>
      <c r="G12" s="2">
        <v>34003</v>
      </c>
      <c r="H12" s="2">
        <v>35656</v>
      </c>
      <c r="I12" s="2"/>
      <c r="J12" s="2">
        <v>65214</v>
      </c>
      <c r="K12" s="2">
        <v>52222</v>
      </c>
      <c r="L12" s="2">
        <v>45049</v>
      </c>
      <c r="M12" s="2">
        <v>41346</v>
      </c>
      <c r="N12" s="2">
        <v>43370</v>
      </c>
    </row>
    <row r="13" spans="2:14" x14ac:dyDescent="0.25">
      <c r="B13">
        <v>9</v>
      </c>
      <c r="D13" s="2">
        <v>47202</v>
      </c>
      <c r="E13" s="2">
        <v>38332</v>
      </c>
      <c r="F13" s="2">
        <v>32578</v>
      </c>
      <c r="G13" s="2">
        <v>31242</v>
      </c>
      <c r="H13" s="2">
        <v>32905</v>
      </c>
      <c r="I13" s="2"/>
      <c r="J13" s="2">
        <v>59839</v>
      </c>
      <c r="K13" s="2">
        <v>45922</v>
      </c>
      <c r="L13" s="2">
        <v>40818</v>
      </c>
      <c r="M13" s="2">
        <v>38060</v>
      </c>
      <c r="N13" s="2">
        <v>40198</v>
      </c>
    </row>
    <row r="14" spans="2:14" x14ac:dyDescent="0.25">
      <c r="B14">
        <v>10</v>
      </c>
      <c r="D14" s="2">
        <v>46214</v>
      </c>
      <c r="E14" s="2">
        <v>37011</v>
      </c>
      <c r="F14" s="2">
        <v>34528</v>
      </c>
      <c r="G14" s="2">
        <v>32565</v>
      </c>
      <c r="H14" s="2">
        <v>33102</v>
      </c>
      <c r="I14" s="2"/>
      <c r="J14" s="2">
        <v>57179</v>
      </c>
      <c r="K14" s="2">
        <v>46024</v>
      </c>
      <c r="L14" s="2">
        <v>39715</v>
      </c>
      <c r="M14" s="2">
        <v>38015</v>
      </c>
      <c r="N14" s="2">
        <v>38948</v>
      </c>
    </row>
    <row r="15" spans="2:14" x14ac:dyDescent="0.25">
      <c r="B15">
        <v>11</v>
      </c>
      <c r="D15" s="2">
        <v>47842</v>
      </c>
      <c r="E15" s="2">
        <v>40172</v>
      </c>
      <c r="F15" s="2">
        <v>36456</v>
      </c>
      <c r="G15" s="2">
        <v>35205</v>
      </c>
      <c r="H15" s="2">
        <v>36962</v>
      </c>
      <c r="I15" s="2"/>
      <c r="J15" s="2">
        <v>57189</v>
      </c>
      <c r="K15" s="2">
        <v>47413</v>
      </c>
      <c r="L15" s="2">
        <v>42775</v>
      </c>
      <c r="M15" s="2">
        <v>40222</v>
      </c>
      <c r="N15" s="2">
        <v>42765</v>
      </c>
    </row>
    <row r="16" spans="2:14" x14ac:dyDescent="0.25">
      <c r="B16">
        <v>12</v>
      </c>
      <c r="D16" s="2">
        <v>50039</v>
      </c>
      <c r="E16" s="2">
        <v>44049</v>
      </c>
      <c r="F16" s="2">
        <v>40780</v>
      </c>
      <c r="G16" s="2">
        <v>40501</v>
      </c>
      <c r="H16" s="2">
        <v>41943</v>
      </c>
      <c r="I16" s="2"/>
      <c r="J16" s="2">
        <v>61077</v>
      </c>
      <c r="K16" s="2">
        <v>52037</v>
      </c>
      <c r="L16" s="2">
        <v>46973</v>
      </c>
      <c r="M16" s="2">
        <v>45606</v>
      </c>
      <c r="N16" s="2">
        <v>46623</v>
      </c>
    </row>
    <row r="17" spans="2:14" x14ac:dyDescent="0.25">
      <c r="B17">
        <v>13</v>
      </c>
      <c r="D17" s="2">
        <v>56041</v>
      </c>
      <c r="E17" s="2">
        <v>49145</v>
      </c>
      <c r="F17" s="2">
        <v>48189</v>
      </c>
      <c r="G17" s="2">
        <v>46913</v>
      </c>
      <c r="H17" s="2">
        <v>49199</v>
      </c>
      <c r="I17" s="2"/>
      <c r="J17" s="2">
        <v>67345</v>
      </c>
      <c r="K17" s="2">
        <v>58366</v>
      </c>
      <c r="L17" s="2">
        <v>52521</v>
      </c>
      <c r="M17" s="2">
        <v>52343</v>
      </c>
      <c r="N17" s="2">
        <v>53776</v>
      </c>
    </row>
    <row r="18" spans="2:14" x14ac:dyDescent="0.25">
      <c r="B18">
        <v>14</v>
      </c>
      <c r="D18" s="2">
        <v>61421</v>
      </c>
      <c r="E18" s="2">
        <v>57685</v>
      </c>
      <c r="F18" s="2">
        <v>55956</v>
      </c>
      <c r="G18" s="2">
        <v>53512</v>
      </c>
      <c r="H18" s="2">
        <v>56573</v>
      </c>
      <c r="I18" s="2"/>
      <c r="J18" s="2">
        <v>70246</v>
      </c>
      <c r="K18" s="2">
        <v>60933</v>
      </c>
      <c r="L18" s="2">
        <v>58152</v>
      </c>
      <c r="M18" s="2">
        <v>57105</v>
      </c>
      <c r="N18" s="2">
        <v>58630</v>
      </c>
    </row>
    <row r="19" spans="2:14" x14ac:dyDescent="0.25">
      <c r="B19">
        <v>15</v>
      </c>
      <c r="D19" s="2">
        <v>71965</v>
      </c>
      <c r="E19" s="2">
        <v>64659</v>
      </c>
      <c r="F19" s="2">
        <v>63453</v>
      </c>
      <c r="G19" s="2">
        <v>59380</v>
      </c>
      <c r="H19" s="2">
        <v>60735</v>
      </c>
      <c r="I19" s="2"/>
      <c r="J19" s="2">
        <v>72421</v>
      </c>
      <c r="K19" s="2">
        <v>63154</v>
      </c>
      <c r="L19" s="2">
        <v>60461</v>
      </c>
      <c r="M19" s="2">
        <v>59607</v>
      </c>
      <c r="N19" s="2">
        <v>62181</v>
      </c>
    </row>
    <row r="20" spans="2:14" x14ac:dyDescent="0.25">
      <c r="B20">
        <v>16</v>
      </c>
      <c r="D20" s="2">
        <v>78194</v>
      </c>
      <c r="E20" s="2">
        <v>68407</v>
      </c>
      <c r="F20" s="2">
        <v>63466</v>
      </c>
      <c r="G20" s="2">
        <v>63811</v>
      </c>
      <c r="H20" s="2">
        <v>62596</v>
      </c>
      <c r="I20" s="2"/>
      <c r="J20" s="2">
        <v>67388</v>
      </c>
      <c r="K20" s="2">
        <v>60478</v>
      </c>
      <c r="L20" s="2">
        <v>58033</v>
      </c>
      <c r="M20" s="2">
        <v>57925</v>
      </c>
      <c r="N20" s="2">
        <v>59793</v>
      </c>
    </row>
    <row r="21" spans="2:14" x14ac:dyDescent="0.25">
      <c r="B21">
        <v>17</v>
      </c>
      <c r="D21" s="2">
        <v>84826</v>
      </c>
      <c r="E21" s="2">
        <v>71685</v>
      </c>
      <c r="F21" s="2">
        <v>65048</v>
      </c>
      <c r="G21" s="2">
        <v>61704</v>
      </c>
      <c r="H21" s="2">
        <v>61683</v>
      </c>
      <c r="I21" s="2"/>
      <c r="J21" s="2">
        <v>58639</v>
      </c>
      <c r="K21" s="2">
        <v>54225</v>
      </c>
      <c r="L21" s="2">
        <v>53557</v>
      </c>
      <c r="M21" s="2">
        <v>52316</v>
      </c>
      <c r="N21" s="2">
        <v>54487</v>
      </c>
    </row>
    <row r="22" spans="2:14" x14ac:dyDescent="0.25">
      <c r="B22">
        <v>18</v>
      </c>
      <c r="D22" s="2">
        <v>100649</v>
      </c>
      <c r="E22" s="2">
        <v>79452</v>
      </c>
      <c r="F22" s="2">
        <v>68353</v>
      </c>
      <c r="G22" s="2">
        <v>61779</v>
      </c>
      <c r="H22" s="2">
        <v>59021</v>
      </c>
      <c r="I22" s="2"/>
      <c r="J22" s="2">
        <v>56668</v>
      </c>
      <c r="K22" s="2">
        <v>51202</v>
      </c>
      <c r="L22" s="2">
        <v>49879</v>
      </c>
      <c r="M22" s="2">
        <v>48362</v>
      </c>
      <c r="N22" s="2">
        <v>50845</v>
      </c>
    </row>
    <row r="23" spans="2:14" x14ac:dyDescent="0.25">
      <c r="B23">
        <v>19</v>
      </c>
      <c r="D23" s="2">
        <v>117736</v>
      </c>
      <c r="E23" s="2">
        <v>87481</v>
      </c>
      <c r="F23" s="2">
        <v>70602</v>
      </c>
      <c r="G23" s="2">
        <v>60634</v>
      </c>
      <c r="H23" s="2">
        <v>54149</v>
      </c>
      <c r="I23" s="2"/>
      <c r="J23" s="2">
        <v>54561</v>
      </c>
      <c r="K23" s="2">
        <v>48409</v>
      </c>
      <c r="L23" s="2">
        <v>45529</v>
      </c>
      <c r="M23" s="2">
        <v>43258</v>
      </c>
      <c r="N23" s="2">
        <v>42470</v>
      </c>
    </row>
    <row r="24" spans="2:14" x14ac:dyDescent="0.25">
      <c r="B24">
        <v>20</v>
      </c>
      <c r="D24" s="2">
        <v>138248</v>
      </c>
      <c r="E24" s="2">
        <v>103001</v>
      </c>
      <c r="F24" s="2">
        <v>79715</v>
      </c>
      <c r="G24" s="2">
        <v>63803</v>
      </c>
      <c r="H24" s="2">
        <v>55013</v>
      </c>
      <c r="I24" s="2"/>
      <c r="J24" s="2">
        <v>56709</v>
      </c>
      <c r="K24" s="2">
        <v>49263</v>
      </c>
      <c r="L24" s="2">
        <v>45140</v>
      </c>
      <c r="M24" s="2">
        <v>42160</v>
      </c>
      <c r="N24" s="2">
        <v>40261</v>
      </c>
    </row>
    <row r="25" spans="2:14" x14ac:dyDescent="0.25">
      <c r="B25">
        <v>21</v>
      </c>
      <c r="D25" s="2">
        <v>156780</v>
      </c>
      <c r="E25" s="2">
        <v>113152</v>
      </c>
      <c r="F25" s="2">
        <v>86887</v>
      </c>
      <c r="G25" s="2">
        <v>68461</v>
      </c>
      <c r="H25" s="2">
        <v>57080</v>
      </c>
      <c r="I25" s="2"/>
      <c r="J25" s="2">
        <v>58857</v>
      </c>
      <c r="K25" s="2">
        <v>52081</v>
      </c>
      <c r="L25" s="2">
        <v>46983</v>
      </c>
      <c r="M25" s="2">
        <v>41754</v>
      </c>
      <c r="N25" s="2">
        <v>38855</v>
      </c>
    </row>
    <row r="26" spans="2:14" x14ac:dyDescent="0.25">
      <c r="B26">
        <v>22</v>
      </c>
      <c r="D26" s="2">
        <v>174203</v>
      </c>
      <c r="E26" s="2">
        <v>125813</v>
      </c>
      <c r="F26" s="2">
        <v>94664</v>
      </c>
      <c r="G26" s="2">
        <v>72664</v>
      </c>
      <c r="H26" s="2">
        <v>60418</v>
      </c>
      <c r="I26" s="2"/>
      <c r="J26" s="2">
        <v>61474</v>
      </c>
      <c r="K26" s="2">
        <v>52252</v>
      </c>
      <c r="L26" s="2">
        <v>46084</v>
      </c>
      <c r="M26" s="2">
        <v>38780</v>
      </c>
      <c r="N26" s="2">
        <v>38408</v>
      </c>
    </row>
    <row r="27" spans="2:14" x14ac:dyDescent="0.25">
      <c r="B27">
        <v>23</v>
      </c>
      <c r="D27" s="2">
        <v>192484</v>
      </c>
      <c r="E27" s="2">
        <v>139428</v>
      </c>
      <c r="F27" s="2">
        <v>104036</v>
      </c>
      <c r="G27" s="2">
        <v>79005</v>
      </c>
      <c r="H27" s="2">
        <v>64262</v>
      </c>
      <c r="I27" s="2"/>
      <c r="J27" s="2">
        <v>62942</v>
      </c>
      <c r="K27" s="2">
        <v>53666</v>
      </c>
      <c r="L27" s="2">
        <v>48170</v>
      </c>
      <c r="M27" s="2">
        <v>40231</v>
      </c>
      <c r="N27" s="2">
        <v>37383</v>
      </c>
    </row>
    <row r="28" spans="2:14" x14ac:dyDescent="0.25">
      <c r="B28">
        <v>24</v>
      </c>
      <c r="D28" s="2">
        <v>214456</v>
      </c>
      <c r="E28" s="2">
        <v>152091</v>
      </c>
      <c r="F28" s="2">
        <v>110896</v>
      </c>
      <c r="G28" s="2">
        <v>84723</v>
      </c>
      <c r="H28" s="2">
        <v>67339</v>
      </c>
      <c r="I28" s="2"/>
      <c r="J28" s="2">
        <v>68315</v>
      </c>
      <c r="K28" s="2">
        <v>58267</v>
      </c>
      <c r="L28" s="2">
        <v>49118</v>
      </c>
      <c r="M28" s="2">
        <v>40437</v>
      </c>
      <c r="N28" s="2">
        <v>36777</v>
      </c>
    </row>
    <row r="29" spans="2:14" x14ac:dyDescent="0.25">
      <c r="B29">
        <v>25</v>
      </c>
      <c r="D29" s="2">
        <v>226396</v>
      </c>
      <c r="E29" s="2">
        <v>164338</v>
      </c>
      <c r="F29" s="2">
        <v>119132</v>
      </c>
      <c r="G29" s="2">
        <v>93182</v>
      </c>
      <c r="H29" s="2">
        <v>71887</v>
      </c>
      <c r="I29" s="2"/>
      <c r="J29" s="2">
        <v>71319</v>
      </c>
      <c r="K29" s="2">
        <v>58067</v>
      </c>
      <c r="L29" s="2">
        <v>48744</v>
      </c>
      <c r="M29" s="2">
        <v>38985</v>
      </c>
      <c r="N29" s="2">
        <v>35052</v>
      </c>
    </row>
    <row r="30" spans="2:14" x14ac:dyDescent="0.25">
      <c r="B30">
        <v>26</v>
      </c>
      <c r="D30" s="2">
        <v>236582</v>
      </c>
      <c r="E30" s="2">
        <v>179965</v>
      </c>
      <c r="F30" s="2">
        <v>132901</v>
      </c>
      <c r="G30" s="2">
        <v>98811</v>
      </c>
      <c r="H30" s="2">
        <v>78656</v>
      </c>
      <c r="I30" s="2"/>
      <c r="J30" s="2">
        <v>74052</v>
      </c>
      <c r="K30" s="2">
        <v>60695</v>
      </c>
      <c r="L30" s="2">
        <v>49274</v>
      </c>
      <c r="M30" s="2">
        <v>39826</v>
      </c>
      <c r="N30" s="2">
        <v>34604</v>
      </c>
    </row>
    <row r="31" spans="2:14" x14ac:dyDescent="0.25">
      <c r="B31">
        <v>27</v>
      </c>
      <c r="D31" s="2">
        <v>242297</v>
      </c>
      <c r="E31" s="2">
        <v>188276</v>
      </c>
      <c r="F31" s="2">
        <v>139513</v>
      </c>
      <c r="G31" s="2">
        <v>105039</v>
      </c>
      <c r="H31" s="2">
        <v>82791</v>
      </c>
      <c r="I31" s="2"/>
      <c r="J31" s="2">
        <v>77380</v>
      </c>
      <c r="K31" s="2">
        <v>63230</v>
      </c>
      <c r="L31" s="2">
        <v>50718</v>
      </c>
      <c r="M31" s="2">
        <v>39386</v>
      </c>
      <c r="N31" s="2">
        <v>34230</v>
      </c>
    </row>
    <row r="32" spans="2:14" x14ac:dyDescent="0.25">
      <c r="B32">
        <v>28</v>
      </c>
      <c r="D32" s="2">
        <v>240839</v>
      </c>
      <c r="E32" s="2">
        <v>193685</v>
      </c>
      <c r="F32" s="2">
        <v>145975</v>
      </c>
      <c r="G32" s="2">
        <v>114005</v>
      </c>
      <c r="H32" s="2">
        <v>91653</v>
      </c>
      <c r="I32" s="2"/>
      <c r="J32" s="2">
        <v>77982</v>
      </c>
      <c r="K32" s="2">
        <v>64511</v>
      </c>
      <c r="L32" s="2">
        <v>51644</v>
      </c>
      <c r="M32" s="2">
        <v>39966</v>
      </c>
      <c r="N32" s="2">
        <v>34247</v>
      </c>
    </row>
    <row r="33" spans="2:14" x14ac:dyDescent="0.25">
      <c r="B33">
        <v>29</v>
      </c>
      <c r="D33" s="2">
        <v>244084</v>
      </c>
      <c r="E33" s="2">
        <v>200085</v>
      </c>
      <c r="F33" s="2">
        <v>157109</v>
      </c>
      <c r="G33" s="2">
        <v>123029</v>
      </c>
      <c r="H33" s="2">
        <v>101880</v>
      </c>
      <c r="I33" s="2"/>
      <c r="J33" s="2">
        <v>80708</v>
      </c>
      <c r="K33" s="2">
        <v>67489</v>
      </c>
      <c r="L33" s="2">
        <v>53065</v>
      </c>
      <c r="M33" s="2">
        <v>40607</v>
      </c>
      <c r="N33" s="2">
        <v>33937</v>
      </c>
    </row>
    <row r="34" spans="2:14" x14ac:dyDescent="0.25">
      <c r="B34">
        <v>30</v>
      </c>
      <c r="D34" s="2">
        <v>239942</v>
      </c>
      <c r="E34" s="2">
        <v>202540</v>
      </c>
      <c r="F34" s="2">
        <v>165438</v>
      </c>
      <c r="G34" s="2">
        <v>132148</v>
      </c>
      <c r="H34" s="2">
        <v>110812</v>
      </c>
      <c r="I34" s="2"/>
      <c r="J34" s="2">
        <v>83082</v>
      </c>
      <c r="K34" s="2">
        <v>67459</v>
      </c>
      <c r="L34" s="2">
        <v>54189</v>
      </c>
      <c r="M34" s="2">
        <v>41250</v>
      </c>
      <c r="N34" s="2">
        <v>34317</v>
      </c>
    </row>
    <row r="35" spans="2:14" x14ac:dyDescent="0.25">
      <c r="B35">
        <v>31</v>
      </c>
      <c r="D35" s="2">
        <v>234750</v>
      </c>
      <c r="E35" s="2">
        <v>209285</v>
      </c>
      <c r="F35" s="2">
        <v>174603</v>
      </c>
      <c r="G35" s="2">
        <v>143525</v>
      </c>
      <c r="H35" s="2">
        <v>126625</v>
      </c>
      <c r="I35" s="2"/>
      <c r="J35" s="2">
        <v>86442</v>
      </c>
      <c r="K35" s="2">
        <v>71193</v>
      </c>
      <c r="L35" s="2">
        <v>58703</v>
      </c>
      <c r="M35" s="2">
        <v>43372</v>
      </c>
      <c r="N35" s="2">
        <v>36214</v>
      </c>
    </row>
    <row r="36" spans="2:14" x14ac:dyDescent="0.25">
      <c r="B36">
        <v>32</v>
      </c>
      <c r="D36" s="2">
        <v>227942</v>
      </c>
      <c r="E36" s="2">
        <v>201988</v>
      </c>
      <c r="F36" s="2">
        <v>173364</v>
      </c>
      <c r="G36" s="2">
        <v>147100</v>
      </c>
      <c r="H36" s="2">
        <v>133208</v>
      </c>
      <c r="I36" s="2"/>
      <c r="J36" s="2">
        <v>87469</v>
      </c>
      <c r="K36" s="2">
        <v>72891</v>
      </c>
      <c r="L36" s="2">
        <v>58853</v>
      </c>
      <c r="M36" s="2">
        <v>44720</v>
      </c>
      <c r="N36" s="2">
        <v>37491</v>
      </c>
    </row>
    <row r="37" spans="2:14" x14ac:dyDescent="0.25">
      <c r="B37">
        <v>33</v>
      </c>
      <c r="D37" s="2">
        <v>207722</v>
      </c>
      <c r="E37" s="2">
        <v>191126</v>
      </c>
      <c r="F37" s="2">
        <v>163088</v>
      </c>
      <c r="G37" s="2">
        <v>143201</v>
      </c>
      <c r="H37" s="2">
        <v>131485</v>
      </c>
      <c r="I37" s="2"/>
      <c r="J37" s="2">
        <v>84232</v>
      </c>
      <c r="K37" s="2">
        <v>71874</v>
      </c>
      <c r="L37" s="2">
        <v>58374</v>
      </c>
      <c r="M37" s="2">
        <v>44733</v>
      </c>
      <c r="N37" s="2">
        <v>37071</v>
      </c>
    </row>
    <row r="38" spans="2:14" x14ac:dyDescent="0.25">
      <c r="B38">
        <v>34</v>
      </c>
      <c r="D38" s="2">
        <v>186724</v>
      </c>
      <c r="E38" s="2">
        <v>175167</v>
      </c>
      <c r="F38" s="2">
        <v>151413</v>
      </c>
      <c r="G38" s="2">
        <v>132357</v>
      </c>
      <c r="H38" s="2">
        <v>128118</v>
      </c>
      <c r="I38" s="2"/>
      <c r="J38" s="2">
        <v>78927</v>
      </c>
      <c r="K38" s="2">
        <v>68398</v>
      </c>
      <c r="L38" s="2">
        <v>55420</v>
      </c>
      <c r="M38" s="2">
        <v>42262</v>
      </c>
      <c r="N38" s="2">
        <v>35514</v>
      </c>
    </row>
    <row r="39" spans="2:14" x14ac:dyDescent="0.25">
      <c r="B39">
        <v>35</v>
      </c>
      <c r="D39" s="2">
        <v>178498</v>
      </c>
      <c r="E39" s="2">
        <v>168477</v>
      </c>
      <c r="F39" s="2">
        <v>144134</v>
      </c>
      <c r="G39" s="2">
        <v>131806</v>
      </c>
      <c r="H39" s="2">
        <v>125058</v>
      </c>
      <c r="I39" s="2"/>
      <c r="J39" s="2">
        <v>80570</v>
      </c>
      <c r="K39" s="2">
        <v>67406</v>
      </c>
      <c r="L39" s="2">
        <v>56360</v>
      </c>
      <c r="M39" s="2">
        <v>44076</v>
      </c>
      <c r="N39" s="2">
        <v>38405</v>
      </c>
    </row>
    <row r="40" spans="2:14" x14ac:dyDescent="0.25">
      <c r="B40">
        <v>36</v>
      </c>
      <c r="D40" s="2">
        <v>173400</v>
      </c>
      <c r="E40" s="2">
        <v>161008</v>
      </c>
      <c r="F40" s="2">
        <v>140610</v>
      </c>
      <c r="G40" s="2">
        <v>128126</v>
      </c>
      <c r="H40" s="2">
        <v>124190</v>
      </c>
      <c r="I40" s="2"/>
      <c r="J40" s="2">
        <v>84452</v>
      </c>
      <c r="K40" s="2">
        <v>70122</v>
      </c>
      <c r="L40" s="2">
        <v>57776</v>
      </c>
      <c r="M40" s="2">
        <v>45733</v>
      </c>
      <c r="N40" s="2">
        <v>40731</v>
      </c>
    </row>
    <row r="41" spans="2:14" x14ac:dyDescent="0.25">
      <c r="B41">
        <v>37</v>
      </c>
      <c r="D41" s="2">
        <v>167402</v>
      </c>
      <c r="E41" s="2">
        <v>154863</v>
      </c>
      <c r="F41" s="2">
        <v>137708</v>
      </c>
      <c r="G41" s="2">
        <v>127842</v>
      </c>
      <c r="H41" s="2">
        <v>124286</v>
      </c>
      <c r="I41" s="2"/>
      <c r="J41" s="2">
        <v>89198</v>
      </c>
      <c r="K41" s="2">
        <v>73577</v>
      </c>
      <c r="L41" s="2">
        <v>58900</v>
      </c>
      <c r="M41" s="2">
        <v>50457</v>
      </c>
      <c r="N41" s="2">
        <v>45046</v>
      </c>
    </row>
    <row r="42" spans="2:14" x14ac:dyDescent="0.25">
      <c r="B42">
        <v>38</v>
      </c>
      <c r="D42" s="2">
        <v>161408</v>
      </c>
      <c r="E42" s="2">
        <v>149786</v>
      </c>
      <c r="F42" s="2">
        <v>134574</v>
      </c>
      <c r="G42" s="2">
        <v>123143</v>
      </c>
      <c r="H42" s="2">
        <v>120994</v>
      </c>
      <c r="I42" s="2"/>
      <c r="J42" s="2">
        <v>91147</v>
      </c>
      <c r="K42" s="2">
        <v>75242</v>
      </c>
      <c r="L42" s="2">
        <v>64966</v>
      </c>
      <c r="M42" s="2">
        <v>51636</v>
      </c>
      <c r="N42" s="2">
        <v>47286</v>
      </c>
    </row>
    <row r="43" spans="2:14" x14ac:dyDescent="0.25">
      <c r="B43">
        <v>39</v>
      </c>
      <c r="D43" s="2">
        <v>158247</v>
      </c>
      <c r="E43" s="2">
        <v>150698</v>
      </c>
      <c r="F43" s="2">
        <v>130136</v>
      </c>
      <c r="G43" s="2">
        <v>122279</v>
      </c>
      <c r="H43" s="2">
        <v>120405</v>
      </c>
      <c r="I43" s="2"/>
      <c r="J43" s="2">
        <v>96272</v>
      </c>
      <c r="K43" s="2">
        <v>81337</v>
      </c>
      <c r="L43" s="2">
        <v>67936</v>
      </c>
      <c r="M43" s="2">
        <v>57285</v>
      </c>
      <c r="N43" s="2">
        <v>52215</v>
      </c>
    </row>
    <row r="44" spans="2:14" x14ac:dyDescent="0.25">
      <c r="B44">
        <v>40</v>
      </c>
      <c r="D44" s="2">
        <v>155646</v>
      </c>
      <c r="E44" s="2">
        <v>147813</v>
      </c>
      <c r="F44" s="2">
        <v>132984</v>
      </c>
      <c r="G44" s="2">
        <v>122588</v>
      </c>
      <c r="H44" s="2">
        <v>118195</v>
      </c>
      <c r="I44" s="2"/>
      <c r="J44" s="2">
        <v>101792</v>
      </c>
      <c r="K44" s="2">
        <v>84690</v>
      </c>
      <c r="L44" s="2">
        <v>72714</v>
      </c>
      <c r="M44" s="2">
        <v>62000</v>
      </c>
      <c r="N44" s="2">
        <v>55275</v>
      </c>
    </row>
    <row r="45" spans="2:14" x14ac:dyDescent="0.25">
      <c r="B45">
        <v>41</v>
      </c>
      <c r="D45" s="2">
        <v>157912</v>
      </c>
      <c r="E45" s="2">
        <v>144644</v>
      </c>
      <c r="F45" s="2">
        <v>129350</v>
      </c>
      <c r="G45" s="2">
        <v>117635</v>
      </c>
      <c r="H45" s="2">
        <v>115149</v>
      </c>
      <c r="I45" s="2"/>
      <c r="J45" s="2">
        <v>106181</v>
      </c>
      <c r="K45" s="2">
        <v>90327</v>
      </c>
      <c r="L45" s="2">
        <v>74376</v>
      </c>
      <c r="M45" s="2">
        <v>65930</v>
      </c>
      <c r="N45" s="2">
        <v>58600</v>
      </c>
    </row>
    <row r="46" spans="2:14" x14ac:dyDescent="0.25">
      <c r="B46">
        <v>42</v>
      </c>
      <c r="D46" s="2">
        <v>150714</v>
      </c>
      <c r="E46" s="2">
        <v>137401</v>
      </c>
      <c r="F46" s="2">
        <v>121362</v>
      </c>
      <c r="G46" s="2">
        <v>110362</v>
      </c>
      <c r="H46" s="2">
        <v>108185</v>
      </c>
      <c r="I46" s="2"/>
      <c r="J46" s="2">
        <v>105514</v>
      </c>
      <c r="K46" s="2">
        <v>89324</v>
      </c>
      <c r="L46" s="2">
        <v>77335</v>
      </c>
      <c r="M46" s="2">
        <v>64825</v>
      </c>
      <c r="N46" s="2">
        <v>60315</v>
      </c>
    </row>
    <row r="47" spans="2:14" x14ac:dyDescent="0.25">
      <c r="B47">
        <v>43</v>
      </c>
      <c r="D47" s="2">
        <v>150900</v>
      </c>
      <c r="E47" s="2">
        <v>138524</v>
      </c>
      <c r="F47" s="2">
        <v>121973</v>
      </c>
      <c r="G47" s="2">
        <v>112426</v>
      </c>
      <c r="H47" s="2">
        <v>108044</v>
      </c>
      <c r="I47" s="2"/>
      <c r="J47" s="2">
        <v>109125</v>
      </c>
      <c r="K47" s="2">
        <v>92568</v>
      </c>
      <c r="L47" s="2">
        <v>80881</v>
      </c>
      <c r="M47" s="2">
        <v>69073</v>
      </c>
      <c r="N47" s="2">
        <v>63244</v>
      </c>
    </row>
    <row r="48" spans="2:14" x14ac:dyDescent="0.25">
      <c r="B48">
        <v>44</v>
      </c>
      <c r="D48" s="2">
        <v>146753</v>
      </c>
      <c r="E48" s="2">
        <v>133956</v>
      </c>
      <c r="F48" s="2">
        <v>120919</v>
      </c>
      <c r="G48" s="2">
        <v>110898</v>
      </c>
      <c r="H48" s="2">
        <v>106088</v>
      </c>
      <c r="I48" s="2"/>
      <c r="J48" s="2">
        <v>112792</v>
      </c>
      <c r="K48" s="2">
        <v>93123</v>
      </c>
      <c r="L48" s="2">
        <v>82642</v>
      </c>
      <c r="M48" s="2">
        <v>71757</v>
      </c>
      <c r="N48" s="2">
        <v>66122</v>
      </c>
    </row>
    <row r="49" spans="2:14" x14ac:dyDescent="0.25">
      <c r="B49">
        <v>45</v>
      </c>
      <c r="D49" s="2">
        <v>147079</v>
      </c>
      <c r="E49" s="2">
        <v>137067</v>
      </c>
      <c r="F49" s="2">
        <v>124274</v>
      </c>
      <c r="G49" s="2">
        <v>114284</v>
      </c>
      <c r="H49" s="2">
        <v>106916</v>
      </c>
      <c r="I49" s="2"/>
      <c r="J49" s="2">
        <v>113996</v>
      </c>
      <c r="K49" s="2">
        <v>98779</v>
      </c>
      <c r="L49" s="2">
        <v>85413</v>
      </c>
      <c r="M49" s="2">
        <v>76499</v>
      </c>
      <c r="N49" s="2">
        <v>68827</v>
      </c>
    </row>
    <row r="50" spans="2:14" x14ac:dyDescent="0.25">
      <c r="B50">
        <v>46</v>
      </c>
      <c r="D50" s="2">
        <v>149301</v>
      </c>
      <c r="E50" s="2">
        <v>141258</v>
      </c>
      <c r="F50" s="2">
        <v>127581</v>
      </c>
      <c r="G50" s="2">
        <v>120207</v>
      </c>
      <c r="H50" s="2">
        <v>111772</v>
      </c>
      <c r="I50" s="2"/>
      <c r="J50" s="2">
        <v>115456</v>
      </c>
      <c r="K50" s="2">
        <v>101163</v>
      </c>
      <c r="L50" s="2">
        <v>88553</v>
      </c>
      <c r="M50" s="2">
        <v>79010</v>
      </c>
      <c r="N50" s="2">
        <v>73267</v>
      </c>
    </row>
    <row r="51" spans="2:14" x14ac:dyDescent="0.25">
      <c r="B51">
        <v>47</v>
      </c>
      <c r="D51" s="2">
        <v>153030</v>
      </c>
      <c r="E51" s="2">
        <v>143219</v>
      </c>
      <c r="F51" s="2">
        <v>132835</v>
      </c>
      <c r="G51" s="2">
        <v>122332</v>
      </c>
      <c r="H51" s="2">
        <v>116218</v>
      </c>
      <c r="I51" s="2"/>
      <c r="J51" s="2">
        <v>117581</v>
      </c>
      <c r="K51" s="2">
        <v>102962</v>
      </c>
      <c r="L51" s="2">
        <v>91064</v>
      </c>
      <c r="M51" s="2">
        <v>82604</v>
      </c>
      <c r="N51" s="2">
        <v>76426</v>
      </c>
    </row>
    <row r="52" spans="2:14" x14ac:dyDescent="0.25">
      <c r="B52">
        <v>48</v>
      </c>
      <c r="D52" s="2">
        <v>152611</v>
      </c>
      <c r="E52" s="2">
        <v>143190</v>
      </c>
      <c r="F52" s="2">
        <v>131866</v>
      </c>
      <c r="G52" s="2">
        <v>123502</v>
      </c>
      <c r="H52" s="2">
        <v>117274</v>
      </c>
      <c r="I52" s="2"/>
      <c r="J52" s="2">
        <v>116577</v>
      </c>
      <c r="K52" s="2">
        <v>104699</v>
      </c>
      <c r="L52" s="2">
        <v>91412</v>
      </c>
      <c r="M52" s="2">
        <v>84372</v>
      </c>
      <c r="N52" s="2">
        <v>76789</v>
      </c>
    </row>
    <row r="53" spans="2:14" x14ac:dyDescent="0.25">
      <c r="B53">
        <v>49</v>
      </c>
      <c r="D53" s="2">
        <v>149950</v>
      </c>
      <c r="E53" s="2">
        <v>144567</v>
      </c>
      <c r="F53" s="2">
        <v>129986</v>
      </c>
      <c r="G53" s="2">
        <v>125421</v>
      </c>
      <c r="H53" s="2">
        <v>117780</v>
      </c>
      <c r="I53" s="2"/>
      <c r="J53" s="2">
        <v>119110</v>
      </c>
      <c r="K53" s="2">
        <v>105471</v>
      </c>
      <c r="L53" s="2">
        <v>91654</v>
      </c>
      <c r="M53" s="2">
        <v>84697</v>
      </c>
      <c r="N53" s="2">
        <v>79104</v>
      </c>
    </row>
    <row r="54" spans="2:14" x14ac:dyDescent="0.25">
      <c r="B54">
        <v>50</v>
      </c>
      <c r="D54" s="2">
        <v>152748</v>
      </c>
      <c r="E54" s="2">
        <v>140570</v>
      </c>
      <c r="F54" s="2">
        <v>131485</v>
      </c>
      <c r="G54" s="2">
        <v>124148</v>
      </c>
      <c r="H54" s="2">
        <v>117299</v>
      </c>
      <c r="I54" s="2"/>
      <c r="J54" s="2">
        <v>118696</v>
      </c>
      <c r="K54" s="2">
        <v>105365</v>
      </c>
      <c r="L54" s="2">
        <v>94137</v>
      </c>
      <c r="M54" s="2">
        <v>86638</v>
      </c>
      <c r="N54" s="2">
        <v>80481</v>
      </c>
    </row>
    <row r="55" spans="2:14" x14ac:dyDescent="0.25">
      <c r="B55">
        <v>51</v>
      </c>
      <c r="D55" s="2">
        <v>150600</v>
      </c>
      <c r="E55" s="2">
        <v>139897</v>
      </c>
      <c r="F55" s="2">
        <v>131109</v>
      </c>
      <c r="G55" s="2">
        <v>125054</v>
      </c>
      <c r="H55" s="2">
        <v>118942</v>
      </c>
      <c r="I55" s="2"/>
      <c r="J55" s="2">
        <v>117884</v>
      </c>
      <c r="K55" s="2">
        <v>105687</v>
      </c>
      <c r="L55" s="2">
        <v>94388</v>
      </c>
      <c r="M55" s="2">
        <v>87543</v>
      </c>
      <c r="N55" s="2">
        <v>79887</v>
      </c>
    </row>
    <row r="56" spans="2:14" x14ac:dyDescent="0.25">
      <c r="B56">
        <v>52</v>
      </c>
      <c r="D56" s="2">
        <v>145337</v>
      </c>
      <c r="E56" s="2">
        <v>136531</v>
      </c>
      <c r="F56" s="2">
        <v>129468</v>
      </c>
      <c r="G56" s="2">
        <v>120640</v>
      </c>
      <c r="H56" s="2">
        <v>114647</v>
      </c>
      <c r="I56" s="2"/>
      <c r="J56" s="2">
        <v>116235</v>
      </c>
      <c r="K56" s="2">
        <v>103140</v>
      </c>
      <c r="L56" s="2">
        <v>94847</v>
      </c>
      <c r="M56" s="2">
        <v>86653</v>
      </c>
      <c r="N56" s="2">
        <v>79881</v>
      </c>
    </row>
    <row r="57" spans="2:14" x14ac:dyDescent="0.25">
      <c r="B57">
        <v>53</v>
      </c>
      <c r="D57" s="2">
        <v>142663</v>
      </c>
      <c r="E57" s="2">
        <v>137019</v>
      </c>
      <c r="F57" s="2">
        <v>129497</v>
      </c>
      <c r="G57" s="2">
        <v>122406</v>
      </c>
      <c r="H57" s="2">
        <v>116430</v>
      </c>
      <c r="I57" s="2"/>
      <c r="J57" s="2">
        <v>117614</v>
      </c>
      <c r="K57" s="2">
        <v>104425</v>
      </c>
      <c r="L57" s="2">
        <v>95216</v>
      </c>
      <c r="M57" s="2">
        <v>87463</v>
      </c>
      <c r="N57" s="2">
        <v>81849</v>
      </c>
    </row>
    <row r="58" spans="2:14" x14ac:dyDescent="0.25">
      <c r="B58">
        <v>54</v>
      </c>
      <c r="D58" s="2">
        <v>138538</v>
      </c>
      <c r="E58" s="2">
        <v>132027</v>
      </c>
      <c r="F58" s="2">
        <v>127280</v>
      </c>
      <c r="G58" s="2">
        <v>123939</v>
      </c>
      <c r="H58" s="2">
        <v>115560</v>
      </c>
      <c r="I58" s="2"/>
      <c r="J58" s="2">
        <v>115715</v>
      </c>
      <c r="K58" s="2">
        <v>103526</v>
      </c>
      <c r="L58" s="2">
        <v>95408</v>
      </c>
      <c r="M58" s="2">
        <v>90567</v>
      </c>
      <c r="N58" s="2">
        <v>84610</v>
      </c>
    </row>
    <row r="59" spans="2:14" x14ac:dyDescent="0.25">
      <c r="B59">
        <v>55</v>
      </c>
      <c r="D59" s="2">
        <v>137809</v>
      </c>
      <c r="E59" s="2">
        <v>131420</v>
      </c>
      <c r="F59" s="2">
        <v>126283</v>
      </c>
      <c r="G59" s="2">
        <v>121472</v>
      </c>
      <c r="H59" s="2">
        <v>112400</v>
      </c>
      <c r="I59" s="2"/>
      <c r="J59" s="2">
        <v>113773</v>
      </c>
      <c r="K59" s="2">
        <v>106229</v>
      </c>
      <c r="L59" s="2">
        <v>97468</v>
      </c>
      <c r="M59" s="2">
        <v>91000</v>
      </c>
      <c r="N59" s="2">
        <v>86193</v>
      </c>
    </row>
    <row r="60" spans="2:14" x14ac:dyDescent="0.25">
      <c r="B60">
        <v>56</v>
      </c>
      <c r="D60" s="2">
        <v>131795</v>
      </c>
      <c r="E60" s="2">
        <v>128436</v>
      </c>
      <c r="F60" s="2">
        <v>123650</v>
      </c>
      <c r="G60" s="2">
        <v>119537</v>
      </c>
      <c r="H60" s="2">
        <v>111261</v>
      </c>
      <c r="I60" s="2"/>
      <c r="J60" s="2">
        <v>114513</v>
      </c>
      <c r="K60" s="2">
        <v>105260</v>
      </c>
      <c r="L60" s="2">
        <v>100736</v>
      </c>
      <c r="M60" s="2">
        <v>92040</v>
      </c>
      <c r="N60" s="2">
        <v>85129</v>
      </c>
    </row>
    <row r="61" spans="2:14" x14ac:dyDescent="0.25">
      <c r="B61">
        <v>57</v>
      </c>
      <c r="D61" s="2">
        <v>128212</v>
      </c>
      <c r="E61" s="2">
        <v>124402</v>
      </c>
      <c r="F61" s="2">
        <v>125737</v>
      </c>
      <c r="G61" s="2">
        <v>121313</v>
      </c>
      <c r="H61" s="2">
        <v>112112</v>
      </c>
      <c r="I61" s="2"/>
      <c r="J61" s="2">
        <v>113361</v>
      </c>
      <c r="K61" s="2">
        <v>107073</v>
      </c>
      <c r="L61" s="2">
        <v>100884</v>
      </c>
      <c r="M61" s="2">
        <v>94372</v>
      </c>
      <c r="N61" s="2">
        <v>87493</v>
      </c>
    </row>
    <row r="62" spans="2:14" x14ac:dyDescent="0.25">
      <c r="B62">
        <v>58</v>
      </c>
      <c r="D62" s="2">
        <v>128769</v>
      </c>
      <c r="E62" s="2">
        <v>127221</v>
      </c>
      <c r="F62" s="2">
        <v>128219</v>
      </c>
      <c r="G62" s="2">
        <v>124876</v>
      </c>
      <c r="H62" s="2">
        <v>115785</v>
      </c>
      <c r="I62" s="2"/>
      <c r="J62" s="2">
        <v>117263</v>
      </c>
      <c r="K62" s="2">
        <v>110358</v>
      </c>
      <c r="L62" s="2">
        <v>106281</v>
      </c>
      <c r="M62" s="2">
        <v>101002</v>
      </c>
      <c r="N62" s="2">
        <v>92921</v>
      </c>
    </row>
    <row r="63" spans="2:14" x14ac:dyDescent="0.25">
      <c r="B63">
        <v>59</v>
      </c>
      <c r="D63" s="2">
        <v>127091</v>
      </c>
      <c r="E63" s="2">
        <v>126913</v>
      </c>
      <c r="F63" s="2">
        <v>128708</v>
      </c>
      <c r="G63" s="2">
        <v>126137</v>
      </c>
      <c r="H63" s="2">
        <v>117483</v>
      </c>
      <c r="I63" s="2"/>
      <c r="J63" s="2">
        <v>118015</v>
      </c>
      <c r="K63" s="2">
        <v>112109</v>
      </c>
      <c r="L63" s="2">
        <v>109179</v>
      </c>
      <c r="M63" s="2">
        <v>105013</v>
      </c>
      <c r="N63" s="2">
        <v>95424</v>
      </c>
    </row>
    <row r="64" spans="2:14" x14ac:dyDescent="0.25">
      <c r="B64">
        <v>60</v>
      </c>
      <c r="D64" s="2">
        <v>121816</v>
      </c>
      <c r="E64" s="2">
        <v>125130</v>
      </c>
      <c r="F64" s="2">
        <v>131420</v>
      </c>
      <c r="G64" s="2">
        <v>128219</v>
      </c>
      <c r="H64" s="2">
        <v>119031</v>
      </c>
      <c r="I64" s="2"/>
      <c r="J64" s="2">
        <v>116565</v>
      </c>
      <c r="K64" s="2">
        <v>110893</v>
      </c>
      <c r="L64" s="2">
        <v>111542</v>
      </c>
      <c r="M64" s="2">
        <v>109413</v>
      </c>
      <c r="N64" s="2">
        <v>100666</v>
      </c>
    </row>
    <row r="65" spans="2:14" x14ac:dyDescent="0.25">
      <c r="B65">
        <v>61</v>
      </c>
      <c r="D65" s="2">
        <v>123716</v>
      </c>
      <c r="E65" s="2">
        <v>127108</v>
      </c>
      <c r="F65" s="2">
        <v>134368</v>
      </c>
      <c r="G65" s="2">
        <v>132092</v>
      </c>
      <c r="H65" s="2">
        <v>121087</v>
      </c>
      <c r="I65" s="2"/>
      <c r="J65" s="2">
        <v>116617</v>
      </c>
      <c r="K65" s="2">
        <v>117542</v>
      </c>
      <c r="L65" s="2">
        <v>117281</v>
      </c>
      <c r="M65" s="2">
        <v>115152</v>
      </c>
      <c r="N65" s="2">
        <v>106442</v>
      </c>
    </row>
    <row r="66" spans="2:14" x14ac:dyDescent="0.25">
      <c r="B66">
        <v>62</v>
      </c>
      <c r="D66" s="2">
        <v>124505</v>
      </c>
      <c r="E66" s="2">
        <v>131404</v>
      </c>
      <c r="F66" s="2">
        <v>137416</v>
      </c>
      <c r="G66" s="2">
        <v>139174</v>
      </c>
      <c r="H66" s="2">
        <v>132155</v>
      </c>
      <c r="I66" s="2"/>
      <c r="J66" s="2">
        <v>119071</v>
      </c>
      <c r="K66" s="2">
        <v>122398</v>
      </c>
      <c r="L66" s="2">
        <v>125833</v>
      </c>
      <c r="M66" s="2">
        <v>124075</v>
      </c>
      <c r="N66" s="2">
        <v>115265</v>
      </c>
    </row>
    <row r="67" spans="2:14" x14ac:dyDescent="0.25">
      <c r="B67">
        <v>63</v>
      </c>
      <c r="D67" s="2">
        <v>126570</v>
      </c>
      <c r="E67" s="2">
        <v>135398</v>
      </c>
      <c r="F67" s="2">
        <v>145853</v>
      </c>
      <c r="G67" s="2">
        <v>148393</v>
      </c>
      <c r="H67" s="2">
        <v>140968</v>
      </c>
      <c r="I67" s="2"/>
      <c r="J67" s="2">
        <v>121125</v>
      </c>
      <c r="K67" s="2">
        <v>126733</v>
      </c>
      <c r="L67" s="2">
        <v>135501</v>
      </c>
      <c r="M67" s="2">
        <v>136456</v>
      </c>
      <c r="N67" s="2">
        <v>127029</v>
      </c>
    </row>
    <row r="68" spans="2:14" x14ac:dyDescent="0.25">
      <c r="B68">
        <v>64</v>
      </c>
      <c r="D68" s="2">
        <v>133840</v>
      </c>
      <c r="E68" s="2">
        <v>145257</v>
      </c>
      <c r="F68" s="2">
        <v>163053</v>
      </c>
      <c r="G68" s="2">
        <v>167688</v>
      </c>
      <c r="H68" s="2">
        <v>157328</v>
      </c>
      <c r="I68" s="2"/>
      <c r="J68" s="2">
        <v>131298</v>
      </c>
      <c r="K68" s="2">
        <v>136940</v>
      </c>
      <c r="L68" s="2">
        <v>153005</v>
      </c>
      <c r="M68" s="2">
        <v>153357</v>
      </c>
      <c r="N68" s="2">
        <v>145195</v>
      </c>
    </row>
    <row r="69" spans="2:14" x14ac:dyDescent="0.25">
      <c r="B69">
        <v>65</v>
      </c>
      <c r="D69" s="2">
        <v>138732</v>
      </c>
      <c r="E69" s="2">
        <v>148602</v>
      </c>
      <c r="F69" s="2">
        <v>172219</v>
      </c>
      <c r="G69" s="2">
        <v>180016</v>
      </c>
      <c r="H69" s="2">
        <v>169116</v>
      </c>
      <c r="I69" s="2"/>
      <c r="J69" s="2">
        <v>135817</v>
      </c>
      <c r="K69" s="2">
        <v>143342</v>
      </c>
      <c r="L69" s="2">
        <v>161345</v>
      </c>
      <c r="M69" s="2">
        <v>168012</v>
      </c>
      <c r="N69" s="2">
        <v>158493</v>
      </c>
    </row>
    <row r="70" spans="2:14" x14ac:dyDescent="0.25">
      <c r="B70">
        <v>66</v>
      </c>
      <c r="D70" s="2">
        <v>116161</v>
      </c>
      <c r="E70" s="2">
        <v>126800</v>
      </c>
      <c r="F70" s="2">
        <v>144626</v>
      </c>
      <c r="G70" s="2">
        <v>150607</v>
      </c>
      <c r="H70" s="2">
        <v>139470</v>
      </c>
      <c r="I70" s="2"/>
      <c r="J70" s="2">
        <v>110773</v>
      </c>
      <c r="K70" s="2">
        <v>119459</v>
      </c>
      <c r="L70" s="2">
        <v>135827</v>
      </c>
      <c r="M70" s="2">
        <v>140802</v>
      </c>
      <c r="N70" s="2">
        <v>134030</v>
      </c>
    </row>
    <row r="71" spans="2:14" x14ac:dyDescent="0.25">
      <c r="B71">
        <v>67</v>
      </c>
      <c r="D71" s="2">
        <v>115774</v>
      </c>
      <c r="E71" s="2">
        <v>133754</v>
      </c>
      <c r="F71" s="2">
        <v>147652</v>
      </c>
      <c r="G71" s="2">
        <v>154796</v>
      </c>
      <c r="H71" s="2">
        <v>150189</v>
      </c>
      <c r="I71" s="2"/>
      <c r="J71" s="2">
        <v>112141</v>
      </c>
      <c r="K71" s="2">
        <v>124254</v>
      </c>
      <c r="L71" s="2">
        <v>143624</v>
      </c>
      <c r="M71" s="2">
        <v>150127</v>
      </c>
      <c r="N71" s="2">
        <v>144085</v>
      </c>
    </row>
    <row r="72" spans="2:14" x14ac:dyDescent="0.25">
      <c r="B72">
        <v>68</v>
      </c>
      <c r="D72" s="2">
        <v>117227</v>
      </c>
      <c r="E72" s="2">
        <v>130236</v>
      </c>
      <c r="F72" s="2">
        <v>149109</v>
      </c>
      <c r="G72" s="2">
        <v>155695</v>
      </c>
      <c r="H72" s="2">
        <v>148154</v>
      </c>
      <c r="I72" s="2"/>
      <c r="J72" s="2">
        <v>112406</v>
      </c>
      <c r="K72" s="2">
        <v>124312</v>
      </c>
      <c r="L72" s="2">
        <v>144199</v>
      </c>
      <c r="M72" s="2">
        <v>153590</v>
      </c>
      <c r="N72" s="2">
        <v>145353</v>
      </c>
    </row>
    <row r="73" spans="2:14" x14ac:dyDescent="0.25">
      <c r="B73">
        <v>69</v>
      </c>
      <c r="D73" s="2">
        <v>116375</v>
      </c>
      <c r="E73" s="2">
        <v>128795</v>
      </c>
      <c r="F73" s="2">
        <v>144289</v>
      </c>
      <c r="G73" s="2">
        <v>148677</v>
      </c>
      <c r="H73" s="2">
        <v>141762</v>
      </c>
      <c r="I73" s="2"/>
      <c r="J73" s="2">
        <v>110672</v>
      </c>
      <c r="K73" s="2">
        <v>123897</v>
      </c>
      <c r="L73" s="2">
        <v>140368</v>
      </c>
      <c r="M73" s="2">
        <v>149081</v>
      </c>
      <c r="N73" s="2">
        <v>139531</v>
      </c>
    </row>
    <row r="74" spans="2:14" x14ac:dyDescent="0.25">
      <c r="B74">
        <v>70</v>
      </c>
      <c r="D74" s="2">
        <v>111243</v>
      </c>
      <c r="E74" s="2">
        <v>119276</v>
      </c>
      <c r="F74" s="2">
        <v>133325</v>
      </c>
      <c r="G74" s="2">
        <v>137274</v>
      </c>
      <c r="H74" s="2">
        <v>126814</v>
      </c>
      <c r="I74" s="2"/>
      <c r="J74" s="2">
        <v>103914</v>
      </c>
      <c r="K74" s="2">
        <v>112500</v>
      </c>
      <c r="L74" s="2">
        <v>129719</v>
      </c>
      <c r="M74" s="2">
        <v>134297</v>
      </c>
      <c r="N74" s="2">
        <v>125482</v>
      </c>
    </row>
    <row r="75" spans="2:14" x14ac:dyDescent="0.25">
      <c r="B75">
        <v>71</v>
      </c>
      <c r="D75" s="2">
        <v>110322</v>
      </c>
      <c r="E75" s="2">
        <v>117618</v>
      </c>
      <c r="F75" s="2">
        <v>128348</v>
      </c>
      <c r="G75" s="2">
        <v>131300</v>
      </c>
      <c r="H75" s="2">
        <v>121696</v>
      </c>
      <c r="I75" s="2"/>
      <c r="J75" s="2">
        <v>104063</v>
      </c>
      <c r="K75" s="2">
        <v>111545</v>
      </c>
      <c r="L75" s="2">
        <v>126100</v>
      </c>
      <c r="M75" s="2">
        <v>129395</v>
      </c>
      <c r="N75" s="2">
        <v>121027</v>
      </c>
    </row>
    <row r="76" spans="2:14" x14ac:dyDescent="0.25">
      <c r="B76">
        <v>72</v>
      </c>
      <c r="D76" s="2">
        <v>115925</v>
      </c>
      <c r="E76" s="2">
        <v>123278</v>
      </c>
      <c r="F76" s="2">
        <v>137554</v>
      </c>
      <c r="G76" s="2">
        <v>138604</v>
      </c>
      <c r="H76" s="2">
        <v>130709</v>
      </c>
      <c r="I76" s="2"/>
      <c r="J76" s="2">
        <v>107433</v>
      </c>
      <c r="K76" s="2">
        <v>116238</v>
      </c>
      <c r="L76" s="2">
        <v>132045</v>
      </c>
      <c r="M76" s="2">
        <v>138193</v>
      </c>
      <c r="N76" s="2">
        <v>132040</v>
      </c>
    </row>
    <row r="77" spans="2:14" x14ac:dyDescent="0.25">
      <c r="B77">
        <v>73</v>
      </c>
      <c r="D77" s="2">
        <v>117333</v>
      </c>
      <c r="E77" s="2">
        <v>128078</v>
      </c>
      <c r="F77" s="2">
        <v>137810</v>
      </c>
      <c r="G77" s="2">
        <v>144154</v>
      </c>
      <c r="H77" s="2">
        <v>135956</v>
      </c>
      <c r="I77" s="2"/>
      <c r="J77" s="2">
        <v>109365</v>
      </c>
      <c r="K77" s="2">
        <v>119466</v>
      </c>
      <c r="L77" s="2">
        <v>136489</v>
      </c>
      <c r="M77" s="2">
        <v>143033</v>
      </c>
      <c r="N77" s="2">
        <v>137960</v>
      </c>
    </row>
    <row r="78" spans="2:14" x14ac:dyDescent="0.25">
      <c r="B78">
        <v>74</v>
      </c>
      <c r="D78" s="2">
        <v>117295</v>
      </c>
      <c r="E78" s="2">
        <v>126355</v>
      </c>
      <c r="F78" s="2">
        <v>136902</v>
      </c>
      <c r="G78" s="2">
        <v>141992</v>
      </c>
      <c r="H78" s="2">
        <v>136607</v>
      </c>
      <c r="I78" s="2"/>
      <c r="J78" s="2">
        <v>108515</v>
      </c>
      <c r="K78" s="2">
        <v>119326</v>
      </c>
      <c r="L78" s="2">
        <v>137752</v>
      </c>
      <c r="M78" s="2">
        <v>145666</v>
      </c>
      <c r="N78" s="2">
        <v>141888</v>
      </c>
    </row>
    <row r="79" spans="2:14" x14ac:dyDescent="0.25">
      <c r="B79">
        <v>75</v>
      </c>
      <c r="D79" s="2">
        <v>114036</v>
      </c>
      <c r="E79" s="2">
        <v>123477</v>
      </c>
      <c r="F79" s="2">
        <v>135646</v>
      </c>
      <c r="G79" s="2">
        <v>139916</v>
      </c>
      <c r="H79" s="2">
        <v>135640</v>
      </c>
      <c r="I79" s="2"/>
      <c r="J79" s="2">
        <v>106134</v>
      </c>
      <c r="K79" s="2">
        <v>117238</v>
      </c>
      <c r="L79" s="2">
        <v>137117</v>
      </c>
      <c r="M79" s="2">
        <v>140486</v>
      </c>
      <c r="N79" s="2">
        <v>137683</v>
      </c>
    </row>
    <row r="80" spans="2:14" x14ac:dyDescent="0.25">
      <c r="B80">
        <v>76</v>
      </c>
      <c r="D80" s="2">
        <v>111142</v>
      </c>
      <c r="E80" s="2">
        <v>122149</v>
      </c>
      <c r="F80" s="2">
        <v>133922</v>
      </c>
      <c r="G80" s="2">
        <v>137178</v>
      </c>
      <c r="H80" s="2">
        <v>132028</v>
      </c>
      <c r="I80" s="2"/>
      <c r="J80" s="2">
        <v>101882</v>
      </c>
      <c r="K80" s="2">
        <v>114205</v>
      </c>
      <c r="L80" s="2">
        <v>130113</v>
      </c>
      <c r="M80" s="2">
        <v>139773</v>
      </c>
      <c r="N80" s="2">
        <v>135378</v>
      </c>
    </row>
    <row r="81" spans="2:14" x14ac:dyDescent="0.25">
      <c r="B81">
        <v>77</v>
      </c>
      <c r="D81" s="2">
        <v>109940</v>
      </c>
      <c r="E81" s="2">
        <v>118132</v>
      </c>
      <c r="F81" s="2">
        <v>133985</v>
      </c>
      <c r="G81" s="2">
        <v>134813</v>
      </c>
      <c r="H81" s="2">
        <v>131408</v>
      </c>
      <c r="I81" s="2"/>
      <c r="J81" s="2">
        <v>98468</v>
      </c>
      <c r="K81" s="2">
        <v>111795</v>
      </c>
      <c r="L81" s="2">
        <v>127686</v>
      </c>
      <c r="M81" s="2">
        <v>136607</v>
      </c>
      <c r="N81" s="2">
        <v>136038</v>
      </c>
    </row>
    <row r="82" spans="2:14" x14ac:dyDescent="0.25">
      <c r="B82">
        <v>78</v>
      </c>
      <c r="D82" s="2">
        <v>103633</v>
      </c>
      <c r="E82" s="2">
        <v>115512</v>
      </c>
      <c r="F82" s="2">
        <v>128905</v>
      </c>
      <c r="G82" s="2">
        <v>130642</v>
      </c>
      <c r="H82" s="2">
        <v>125863</v>
      </c>
      <c r="I82" s="2"/>
      <c r="J82" s="2">
        <v>92909</v>
      </c>
      <c r="K82" s="2">
        <v>104438</v>
      </c>
      <c r="L82" s="2">
        <v>123010</v>
      </c>
      <c r="M82" s="2">
        <v>130555</v>
      </c>
      <c r="N82" s="2">
        <v>129300</v>
      </c>
    </row>
    <row r="83" spans="2:14" x14ac:dyDescent="0.25">
      <c r="B83">
        <v>79</v>
      </c>
      <c r="D83" s="2">
        <v>104217</v>
      </c>
      <c r="E83" s="2">
        <v>113446</v>
      </c>
      <c r="F83" s="2">
        <v>127170</v>
      </c>
      <c r="G83" s="2">
        <v>131458</v>
      </c>
      <c r="H83" s="2">
        <v>125507</v>
      </c>
      <c r="I83" s="2"/>
      <c r="J83" s="2">
        <v>88510</v>
      </c>
      <c r="K83" s="2">
        <v>100644</v>
      </c>
      <c r="L83" s="2">
        <v>117091</v>
      </c>
      <c r="M83" s="2">
        <v>124794</v>
      </c>
      <c r="N83" s="2">
        <v>126122</v>
      </c>
    </row>
    <row r="84" spans="2:14" x14ac:dyDescent="0.25">
      <c r="B84">
        <v>80</v>
      </c>
      <c r="D84" s="2">
        <v>99891</v>
      </c>
      <c r="E84" s="2">
        <v>112503</v>
      </c>
      <c r="F84" s="2">
        <v>125040</v>
      </c>
      <c r="G84" s="2">
        <v>128073</v>
      </c>
      <c r="H84" s="2">
        <v>121856</v>
      </c>
      <c r="I84" s="2"/>
      <c r="J84" s="2">
        <v>83526</v>
      </c>
      <c r="K84" s="2">
        <v>96947</v>
      </c>
      <c r="L84" s="2">
        <v>112000</v>
      </c>
      <c r="M84" s="2">
        <v>120787</v>
      </c>
      <c r="N84" s="2">
        <v>121067</v>
      </c>
    </row>
    <row r="85" spans="2:14" x14ac:dyDescent="0.25">
      <c r="B85">
        <v>81</v>
      </c>
      <c r="D85" s="2">
        <v>97295</v>
      </c>
      <c r="E85" s="2">
        <v>110375</v>
      </c>
      <c r="F85" s="2">
        <v>118713</v>
      </c>
      <c r="G85" s="2">
        <v>123309</v>
      </c>
      <c r="H85" s="2">
        <v>119034</v>
      </c>
      <c r="I85" s="2"/>
      <c r="J85" s="2">
        <v>77424</v>
      </c>
      <c r="K85" s="2">
        <v>91111</v>
      </c>
      <c r="L85" s="2">
        <v>105183</v>
      </c>
      <c r="M85" s="2">
        <v>113735</v>
      </c>
      <c r="N85" s="2">
        <v>114007</v>
      </c>
    </row>
    <row r="86" spans="2:14" x14ac:dyDescent="0.25">
      <c r="B86">
        <v>82</v>
      </c>
      <c r="D86" s="2">
        <v>90165</v>
      </c>
      <c r="E86" s="2">
        <v>101152</v>
      </c>
      <c r="F86" s="2">
        <v>113927</v>
      </c>
      <c r="G86" s="2">
        <v>118402</v>
      </c>
      <c r="H86" s="2">
        <v>114647</v>
      </c>
      <c r="I86" s="2"/>
      <c r="J86" s="2">
        <v>68737</v>
      </c>
      <c r="K86" s="2">
        <v>80326</v>
      </c>
      <c r="L86" s="2">
        <v>98063</v>
      </c>
      <c r="M86" s="2">
        <v>102483</v>
      </c>
      <c r="N86" s="2">
        <v>106255</v>
      </c>
    </row>
    <row r="87" spans="2:14" x14ac:dyDescent="0.25">
      <c r="B87">
        <v>83</v>
      </c>
      <c r="D87" s="2">
        <v>81734</v>
      </c>
      <c r="E87" s="2">
        <v>95493</v>
      </c>
      <c r="F87" s="2">
        <v>105749</v>
      </c>
      <c r="G87" s="2">
        <v>107641</v>
      </c>
      <c r="H87" s="2">
        <v>105638</v>
      </c>
      <c r="I87" s="2"/>
      <c r="J87" s="2">
        <v>60171</v>
      </c>
      <c r="K87" s="2">
        <v>73722</v>
      </c>
      <c r="L87" s="2">
        <v>89063</v>
      </c>
      <c r="M87" s="2">
        <v>94636</v>
      </c>
      <c r="N87" s="2">
        <v>95576</v>
      </c>
    </row>
    <row r="88" spans="2:14" x14ac:dyDescent="0.25">
      <c r="B88">
        <v>84</v>
      </c>
      <c r="D88" s="2">
        <v>74745</v>
      </c>
      <c r="E88" s="2">
        <v>87354</v>
      </c>
      <c r="F88" s="2">
        <v>99124</v>
      </c>
      <c r="G88" s="2">
        <v>102511</v>
      </c>
      <c r="H88" s="2">
        <v>96401</v>
      </c>
      <c r="I88" s="2"/>
      <c r="J88" s="2">
        <v>54281</v>
      </c>
      <c r="K88" s="2">
        <v>65294</v>
      </c>
      <c r="L88" s="2">
        <v>79448</v>
      </c>
      <c r="M88" s="2">
        <v>85479</v>
      </c>
      <c r="N88" s="2">
        <v>85380</v>
      </c>
    </row>
    <row r="89" spans="2:14" x14ac:dyDescent="0.25">
      <c r="B89" s="15" t="s">
        <v>21</v>
      </c>
      <c r="C89" s="5"/>
      <c r="D89" s="9">
        <v>418160</v>
      </c>
      <c r="E89" s="9">
        <v>507563</v>
      </c>
      <c r="F89" s="9">
        <v>573803</v>
      </c>
      <c r="G89" s="9">
        <v>588716</v>
      </c>
      <c r="H89" s="9">
        <v>552102</v>
      </c>
      <c r="I89" s="9"/>
      <c r="J89" s="9">
        <v>247646</v>
      </c>
      <c r="K89" s="9">
        <v>309338</v>
      </c>
      <c r="L89" s="9">
        <v>378909</v>
      </c>
      <c r="M89" s="9">
        <v>407406</v>
      </c>
      <c r="N89" s="9">
        <v>407266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appointments'!D4*ave_appointment_cost_2011/'2011 population'!D4</f>
        <v>317.64513836246095</v>
      </c>
      <c r="E4" s="2">
        <f>'2011 outpatient appointments'!E4*ave_appointment_cost_2011/'2011 population'!E4</f>
        <v>314.69118376491502</v>
      </c>
      <c r="F4" s="2">
        <f>'2011 outpatient appointments'!F4*ave_appointment_cost_2011/'2011 population'!F4</f>
        <v>322.70695387469607</v>
      </c>
      <c r="G4" s="2">
        <f>'2011 outpatient appointments'!G4*ave_appointment_cost_2011/'2011 population'!G4</f>
        <v>354.53887004870836</v>
      </c>
      <c r="H4" s="2">
        <f>'2011 outpatient appointments'!H4*ave_appointment_cost_2011/'2011 population'!H4</f>
        <v>346.2327122115617</v>
      </c>
      <c r="I4" s="2"/>
      <c r="J4" s="2">
        <f>'2011 outpatient appointments'!J4*ave_appointment_cost_2011/'2011 population'!J4</f>
        <v>363.65531254503946</v>
      </c>
      <c r="K4" s="2">
        <f>'2011 outpatient appointments'!K4*ave_appointment_cost_2011/'2011 population'!K4</f>
        <v>354.31318231412348</v>
      </c>
      <c r="L4" s="2">
        <f>'2011 outpatient appointments'!L4*ave_appointment_cost_2011/'2011 population'!L4</f>
        <v>355.36373960000111</v>
      </c>
      <c r="M4" s="2">
        <f>'2011 outpatient appointments'!M4*ave_appointment_cost_2011/'2011 population'!M4</f>
        <v>385.49100048602395</v>
      </c>
      <c r="N4" s="2">
        <f>'2011 outpatient appointments'!N4*ave_appointment_cost_2011/'2011 population'!N4</f>
        <v>372.23455220187043</v>
      </c>
    </row>
    <row r="5" spans="2:14" x14ac:dyDescent="0.25">
      <c r="B5">
        <v>1</v>
      </c>
      <c r="D5" s="2">
        <f>'2011 outpatient appointments'!D5*ave_appointment_cost_2011/'2011 population'!D5</f>
        <v>438.92143906515139</v>
      </c>
      <c r="E5" s="2">
        <f>'2011 outpatient appointments'!E5*ave_appointment_cost_2011/'2011 population'!E5</f>
        <v>411.52620091834001</v>
      </c>
      <c r="F5" s="2">
        <f>'2011 outpatient appointments'!F5*ave_appointment_cost_2011/'2011 population'!F5</f>
        <v>400.79312093419213</v>
      </c>
      <c r="G5" s="2">
        <f>'2011 outpatient appointments'!G5*ave_appointment_cost_2011/'2011 population'!G5</f>
        <v>413.61128576169568</v>
      </c>
      <c r="H5" s="2">
        <f>'2011 outpatient appointments'!H5*ave_appointment_cost_2011/'2011 population'!H5</f>
        <v>389.29378722906938</v>
      </c>
      <c r="I5" s="2"/>
      <c r="J5" s="2">
        <f>'2011 outpatient appointments'!J5*ave_appointment_cost_2011/'2011 population'!J5</f>
        <v>541.01227091642022</v>
      </c>
      <c r="K5" s="2">
        <f>'2011 outpatient appointments'!K5*ave_appointment_cost_2011/'2011 population'!K5</f>
        <v>514.21122134042344</v>
      </c>
      <c r="L5" s="2">
        <f>'2011 outpatient appointments'!L5*ave_appointment_cost_2011/'2011 population'!L5</f>
        <v>498.51611097064404</v>
      </c>
      <c r="M5" s="2">
        <f>'2011 outpatient appointments'!M5*ave_appointment_cost_2011/'2011 population'!M5</f>
        <v>484.48411811928275</v>
      </c>
      <c r="N5" s="2">
        <f>'2011 outpatient appointments'!N5*ave_appointment_cost_2011/'2011 population'!N5</f>
        <v>464.25012451834419</v>
      </c>
    </row>
    <row r="6" spans="2:14" x14ac:dyDescent="0.25">
      <c r="B6">
        <v>2</v>
      </c>
      <c r="D6" s="2">
        <f>'2011 outpatient appointments'!D6*ave_appointment_cost_2011/'2011 population'!D6</f>
        <v>395.40039580315477</v>
      </c>
      <c r="E6" s="2">
        <f>'2011 outpatient appointments'!E6*ave_appointment_cost_2011/'2011 population'!E6</f>
        <v>364.03471144141997</v>
      </c>
      <c r="F6" s="2">
        <f>'2011 outpatient appointments'!F6*ave_appointment_cost_2011/'2011 population'!F6</f>
        <v>355.46058113205953</v>
      </c>
      <c r="G6" s="2">
        <f>'2011 outpatient appointments'!G6*ave_appointment_cost_2011/'2011 population'!G6</f>
        <v>346.43765440716066</v>
      </c>
      <c r="H6" s="2">
        <f>'2011 outpatient appointments'!H6*ave_appointment_cost_2011/'2011 population'!H6</f>
        <v>323.13901501421452</v>
      </c>
      <c r="I6" s="2"/>
      <c r="J6" s="2">
        <f>'2011 outpatient appointments'!J6*ave_appointment_cost_2011/'2011 population'!J6</f>
        <v>489.06071208038816</v>
      </c>
      <c r="K6" s="2">
        <f>'2011 outpatient appointments'!K6*ave_appointment_cost_2011/'2011 population'!K6</f>
        <v>459.10757680657048</v>
      </c>
      <c r="L6" s="2">
        <f>'2011 outpatient appointments'!L6*ave_appointment_cost_2011/'2011 population'!L6</f>
        <v>426.24858061413721</v>
      </c>
      <c r="M6" s="2">
        <f>'2011 outpatient appointments'!M6*ave_appointment_cost_2011/'2011 population'!M6</f>
        <v>415.70351786164724</v>
      </c>
      <c r="N6" s="2">
        <f>'2011 outpatient appointments'!N6*ave_appointment_cost_2011/'2011 population'!N6</f>
        <v>394.89333858401756</v>
      </c>
    </row>
    <row r="7" spans="2:14" x14ac:dyDescent="0.25">
      <c r="B7">
        <v>3</v>
      </c>
      <c r="D7" s="2">
        <f>'2011 outpatient appointments'!D7*ave_appointment_cost_2011/'2011 population'!D7</f>
        <v>375.09180073605017</v>
      </c>
      <c r="E7" s="2">
        <f>'2011 outpatient appointments'!E7*ave_appointment_cost_2011/'2011 population'!E7</f>
        <v>355.58430841930902</v>
      </c>
      <c r="F7" s="2">
        <f>'2011 outpatient appointments'!F7*ave_appointment_cost_2011/'2011 population'!F7</f>
        <v>343.20177418178992</v>
      </c>
      <c r="G7" s="2">
        <f>'2011 outpatient appointments'!G7*ave_appointment_cost_2011/'2011 population'!G7</f>
        <v>328.94762951404613</v>
      </c>
      <c r="H7" s="2">
        <f>'2011 outpatient appointments'!H7*ave_appointment_cost_2011/'2011 population'!H7</f>
        <v>312.99586817241664</v>
      </c>
      <c r="I7" s="2"/>
      <c r="J7" s="2">
        <f>'2011 outpatient appointments'!J7*ave_appointment_cost_2011/'2011 population'!J7</f>
        <v>484.50501602058949</v>
      </c>
      <c r="K7" s="2">
        <f>'2011 outpatient appointments'!K7*ave_appointment_cost_2011/'2011 population'!K7</f>
        <v>450.65790871070578</v>
      </c>
      <c r="L7" s="2">
        <f>'2011 outpatient appointments'!L7*ave_appointment_cost_2011/'2011 population'!L7</f>
        <v>434.85491204076646</v>
      </c>
      <c r="M7" s="2">
        <f>'2011 outpatient appointments'!M7*ave_appointment_cost_2011/'2011 population'!M7</f>
        <v>416.1836493598621</v>
      </c>
      <c r="N7" s="2">
        <f>'2011 outpatient appointments'!N7*ave_appointment_cost_2011/'2011 population'!N7</f>
        <v>385.30085420430942</v>
      </c>
    </row>
    <row r="8" spans="2:14" x14ac:dyDescent="0.25">
      <c r="B8">
        <v>4</v>
      </c>
      <c r="D8" s="2">
        <f>'2011 outpatient appointments'!D8*ave_appointment_cost_2011/'2011 population'!D8</f>
        <v>410.54311993605074</v>
      </c>
      <c r="E8" s="2">
        <f>'2011 outpatient appointments'!E8*ave_appointment_cost_2011/'2011 population'!E8</f>
        <v>386.77679177458253</v>
      </c>
      <c r="F8" s="2">
        <f>'2011 outpatient appointments'!F8*ave_appointment_cost_2011/'2011 population'!F8</f>
        <v>383.31226578846832</v>
      </c>
      <c r="G8" s="2">
        <f>'2011 outpatient appointments'!G8*ave_appointment_cost_2011/'2011 population'!G8</f>
        <v>362.92126245274233</v>
      </c>
      <c r="H8" s="2">
        <f>'2011 outpatient appointments'!H8*ave_appointment_cost_2011/'2011 population'!H8</f>
        <v>331.29315240960534</v>
      </c>
      <c r="I8" s="2"/>
      <c r="J8" s="2">
        <f>'2011 outpatient appointments'!J8*ave_appointment_cost_2011/'2011 population'!J8</f>
        <v>521.2182888740515</v>
      </c>
      <c r="K8" s="2">
        <f>'2011 outpatient appointments'!K8*ave_appointment_cost_2011/'2011 population'!K8</f>
        <v>498.67159560244619</v>
      </c>
      <c r="L8" s="2">
        <f>'2011 outpatient appointments'!L8*ave_appointment_cost_2011/'2011 population'!L8</f>
        <v>470.35643704108077</v>
      </c>
      <c r="M8" s="2">
        <f>'2011 outpatient appointments'!M8*ave_appointment_cost_2011/'2011 population'!M8</f>
        <v>449.83362875997238</v>
      </c>
      <c r="N8" s="2">
        <f>'2011 outpatient appointments'!N8*ave_appointment_cost_2011/'2011 population'!N8</f>
        <v>422.36477923214841</v>
      </c>
    </row>
    <row r="9" spans="2:14" x14ac:dyDescent="0.25">
      <c r="B9">
        <v>5</v>
      </c>
      <c r="D9" s="2">
        <f>'2011 outpatient appointments'!D9*ave_appointment_cost_2011/'2011 population'!D9</f>
        <v>472.19064590563653</v>
      </c>
      <c r="E9" s="2">
        <f>'2011 outpatient appointments'!E9*ave_appointment_cost_2011/'2011 population'!E9</f>
        <v>446.38388411361444</v>
      </c>
      <c r="F9" s="2">
        <f>'2011 outpatient appointments'!F9*ave_appointment_cost_2011/'2011 population'!F9</f>
        <v>425.7050730330588</v>
      </c>
      <c r="G9" s="2">
        <f>'2011 outpatient appointments'!G9*ave_appointment_cost_2011/'2011 population'!G9</f>
        <v>415.26676159800513</v>
      </c>
      <c r="H9" s="2">
        <f>'2011 outpatient appointments'!H9*ave_appointment_cost_2011/'2011 population'!H9</f>
        <v>368.22396111715489</v>
      </c>
      <c r="I9" s="2"/>
      <c r="J9" s="2">
        <f>'2011 outpatient appointments'!J9*ave_appointment_cost_2011/'2011 population'!J9</f>
        <v>578.42405857934637</v>
      </c>
      <c r="K9" s="2">
        <f>'2011 outpatient appointments'!K9*ave_appointment_cost_2011/'2011 population'!K9</f>
        <v>541.88746045561629</v>
      </c>
      <c r="L9" s="2">
        <f>'2011 outpatient appointments'!L9*ave_appointment_cost_2011/'2011 population'!L9</f>
        <v>508.52494372170321</v>
      </c>
      <c r="M9" s="2">
        <f>'2011 outpatient appointments'!M9*ave_appointment_cost_2011/'2011 population'!M9</f>
        <v>488.31144915450272</v>
      </c>
      <c r="N9" s="2">
        <f>'2011 outpatient appointments'!N9*ave_appointment_cost_2011/'2011 population'!N9</f>
        <v>440.40968907065849</v>
      </c>
    </row>
    <row r="10" spans="2:14" x14ac:dyDescent="0.25">
      <c r="B10">
        <v>6</v>
      </c>
      <c r="D10" s="2">
        <f>'2011 outpatient appointments'!D10*ave_appointment_cost_2011/'2011 population'!D10</f>
        <v>475.39945853781103</v>
      </c>
      <c r="E10" s="2">
        <f>'2011 outpatient appointments'!E10*ave_appointment_cost_2011/'2011 population'!E10</f>
        <v>443.39642789256334</v>
      </c>
      <c r="F10" s="2">
        <f>'2011 outpatient appointments'!F10*ave_appointment_cost_2011/'2011 population'!F10</f>
        <v>414.07870684555712</v>
      </c>
      <c r="G10" s="2">
        <f>'2011 outpatient appointments'!G10*ave_appointment_cost_2011/'2011 population'!G10</f>
        <v>398.4947777710766</v>
      </c>
      <c r="H10" s="2">
        <f>'2011 outpatient appointments'!H10*ave_appointment_cost_2011/'2011 population'!H10</f>
        <v>365.9299735436955</v>
      </c>
      <c r="I10" s="2"/>
      <c r="J10" s="2">
        <f>'2011 outpatient appointments'!J10*ave_appointment_cost_2011/'2011 population'!J10</f>
        <v>567.43281378325855</v>
      </c>
      <c r="K10" s="2">
        <f>'2011 outpatient appointments'!K10*ave_appointment_cost_2011/'2011 population'!K10</f>
        <v>528.44988492817413</v>
      </c>
      <c r="L10" s="2">
        <f>'2011 outpatient appointments'!L10*ave_appointment_cost_2011/'2011 population'!L10</f>
        <v>494.0366291737065</v>
      </c>
      <c r="M10" s="2">
        <f>'2011 outpatient appointments'!M10*ave_appointment_cost_2011/'2011 population'!M10</f>
        <v>476.13989990795102</v>
      </c>
      <c r="N10" s="2">
        <f>'2011 outpatient appointments'!N10*ave_appointment_cost_2011/'2011 population'!N10</f>
        <v>429.11443126221917</v>
      </c>
    </row>
    <row r="11" spans="2:14" x14ac:dyDescent="0.25">
      <c r="B11">
        <v>7</v>
      </c>
      <c r="D11" s="2">
        <f>'2011 outpatient appointments'!D11*ave_appointment_cost_2011/'2011 population'!D11</f>
        <v>413.05230794622418</v>
      </c>
      <c r="E11" s="2">
        <f>'2011 outpatient appointments'!E11*ave_appointment_cost_2011/'2011 population'!E11</f>
        <v>388.36556426567125</v>
      </c>
      <c r="F11" s="2">
        <f>'2011 outpatient appointments'!F11*ave_appointment_cost_2011/'2011 population'!F11</f>
        <v>354.75751034228284</v>
      </c>
      <c r="G11" s="2">
        <f>'2011 outpatient appointments'!G11*ave_appointment_cost_2011/'2011 population'!G11</f>
        <v>340.46236674333124</v>
      </c>
      <c r="H11" s="2">
        <f>'2011 outpatient appointments'!H11*ave_appointment_cost_2011/'2011 population'!H11</f>
        <v>308.72543261570814</v>
      </c>
      <c r="I11" s="2"/>
      <c r="J11" s="2">
        <f>'2011 outpatient appointments'!J11*ave_appointment_cost_2011/'2011 population'!J11</f>
        <v>504.84053333258231</v>
      </c>
      <c r="K11" s="2">
        <f>'2011 outpatient appointments'!K11*ave_appointment_cost_2011/'2011 population'!K11</f>
        <v>473.04395114638743</v>
      </c>
      <c r="L11" s="2">
        <f>'2011 outpatient appointments'!L11*ave_appointment_cost_2011/'2011 population'!L11</f>
        <v>430.06749232896567</v>
      </c>
      <c r="M11" s="2">
        <f>'2011 outpatient appointments'!M11*ave_appointment_cost_2011/'2011 population'!M11</f>
        <v>397.99134227079116</v>
      </c>
      <c r="N11" s="2">
        <f>'2011 outpatient appointments'!N11*ave_appointment_cost_2011/'2011 population'!N11</f>
        <v>365.21042219661643</v>
      </c>
    </row>
    <row r="12" spans="2:14" x14ac:dyDescent="0.25">
      <c r="B12">
        <v>8</v>
      </c>
      <c r="D12" s="2">
        <f>'2011 outpatient appointments'!D12*ave_appointment_cost_2011/'2011 population'!D12</f>
        <v>377.42642795802504</v>
      </c>
      <c r="E12" s="2">
        <f>'2011 outpatient appointments'!E12*ave_appointment_cost_2011/'2011 population'!E12</f>
        <v>350.92801180954808</v>
      </c>
      <c r="F12" s="2">
        <f>'2011 outpatient appointments'!F12*ave_appointment_cost_2011/'2011 population'!F12</f>
        <v>326.48183423768307</v>
      </c>
      <c r="G12" s="2">
        <f>'2011 outpatient appointments'!G12*ave_appointment_cost_2011/'2011 population'!G12</f>
        <v>302.26417400257691</v>
      </c>
      <c r="H12" s="2">
        <f>'2011 outpatient appointments'!H12*ave_appointment_cost_2011/'2011 population'!H12</f>
        <v>286.70544397329184</v>
      </c>
      <c r="I12" s="2"/>
      <c r="J12" s="2">
        <f>'2011 outpatient appointments'!J12*ave_appointment_cost_2011/'2011 population'!J12</f>
        <v>450.28893932343391</v>
      </c>
      <c r="K12" s="2">
        <f>'2011 outpatient appointments'!K12*ave_appointment_cost_2011/'2011 population'!K12</f>
        <v>424.10262782685038</v>
      </c>
      <c r="L12" s="2">
        <f>'2011 outpatient appointments'!L12*ave_appointment_cost_2011/'2011 population'!L12</f>
        <v>387.6733456089907</v>
      </c>
      <c r="M12" s="2">
        <f>'2011 outpatient appointments'!M12*ave_appointment_cost_2011/'2011 population'!M12</f>
        <v>352.06306615545128</v>
      </c>
      <c r="N12" s="2">
        <f>'2011 outpatient appointments'!N12*ave_appointment_cost_2011/'2011 population'!N12</f>
        <v>330.31067763951785</v>
      </c>
    </row>
    <row r="13" spans="2:14" x14ac:dyDescent="0.25">
      <c r="B13">
        <v>9</v>
      </c>
      <c r="D13" s="2">
        <f>'2011 outpatient appointments'!D13*ave_appointment_cost_2011/'2011 population'!D13</f>
        <v>359.19201647375058</v>
      </c>
      <c r="E13" s="2">
        <f>'2011 outpatient appointments'!E13*ave_appointment_cost_2011/'2011 population'!E13</f>
        <v>340.75258452960372</v>
      </c>
      <c r="F13" s="2">
        <f>'2011 outpatient appointments'!F13*ave_appointment_cost_2011/'2011 population'!F13</f>
        <v>298.53402781218955</v>
      </c>
      <c r="G13" s="2">
        <f>'2011 outpatient appointments'!G13*ave_appointment_cost_2011/'2011 population'!G13</f>
        <v>282.04412806590767</v>
      </c>
      <c r="H13" s="2">
        <f>'2011 outpatient appointments'!H13*ave_appointment_cost_2011/'2011 population'!H13</f>
        <v>270.38970044861003</v>
      </c>
      <c r="I13" s="2"/>
      <c r="J13" s="2">
        <f>'2011 outpatient appointments'!J13*ave_appointment_cost_2011/'2011 population'!J13</f>
        <v>438.58837002826453</v>
      </c>
      <c r="K13" s="2">
        <f>'2011 outpatient appointments'!K13*ave_appointment_cost_2011/'2011 population'!K13</f>
        <v>389.78124847126071</v>
      </c>
      <c r="L13" s="2">
        <f>'2011 outpatient appointments'!L13*ave_appointment_cost_2011/'2011 population'!L13</f>
        <v>362.04140986266071</v>
      </c>
      <c r="M13" s="2">
        <f>'2011 outpatient appointments'!M13*ave_appointment_cost_2011/'2011 population'!M13</f>
        <v>330.12381853595127</v>
      </c>
      <c r="N13" s="2">
        <f>'2011 outpatient appointments'!N13*ave_appointment_cost_2011/'2011 population'!N13</f>
        <v>312.56907951680779</v>
      </c>
    </row>
    <row r="14" spans="2:14" x14ac:dyDescent="0.25">
      <c r="B14">
        <v>10</v>
      </c>
      <c r="D14" s="2">
        <f>'2011 outpatient appointments'!D14*ave_appointment_cost_2011/'2011 population'!D14</f>
        <v>363.80950065308588</v>
      </c>
      <c r="E14" s="2">
        <f>'2011 outpatient appointments'!E14*ave_appointment_cost_2011/'2011 population'!E14</f>
        <v>332.27493014627862</v>
      </c>
      <c r="F14" s="2">
        <f>'2011 outpatient appointments'!F14*ave_appointment_cost_2011/'2011 population'!F14</f>
        <v>318.73449008602131</v>
      </c>
      <c r="G14" s="2">
        <f>'2011 outpatient appointments'!G14*ave_appointment_cost_2011/'2011 population'!G14</f>
        <v>288.81831252270689</v>
      </c>
      <c r="H14" s="2">
        <f>'2011 outpatient appointments'!H14*ave_appointment_cost_2011/'2011 population'!H14</f>
        <v>262.25810734554483</v>
      </c>
      <c r="I14" s="2"/>
      <c r="J14" s="2">
        <f>'2011 outpatient appointments'!J14*ave_appointment_cost_2011/'2011 population'!J14</f>
        <v>436.29707152666089</v>
      </c>
      <c r="K14" s="2">
        <f>'2011 outpatient appointments'!K14*ave_appointment_cost_2011/'2011 population'!K14</f>
        <v>402.75806372594076</v>
      </c>
      <c r="L14" s="2">
        <f>'2011 outpatient appointments'!L14*ave_appointment_cost_2011/'2011 population'!L14</f>
        <v>350.46697415666193</v>
      </c>
      <c r="M14" s="2">
        <f>'2011 outpatient appointments'!M14*ave_appointment_cost_2011/'2011 population'!M14</f>
        <v>325.2005209563934</v>
      </c>
      <c r="N14" s="2">
        <f>'2011 outpatient appointments'!N14*ave_appointment_cost_2011/'2011 population'!N14</f>
        <v>294.80656072998841</v>
      </c>
    </row>
    <row r="15" spans="2:14" x14ac:dyDescent="0.25">
      <c r="B15">
        <v>11</v>
      </c>
      <c r="D15" s="2">
        <f>'2011 outpatient appointments'!D15*ave_appointment_cost_2011/'2011 population'!D15</f>
        <v>377.03731501031109</v>
      </c>
      <c r="E15" s="2">
        <f>'2011 outpatient appointments'!E15*ave_appointment_cost_2011/'2011 population'!E15</f>
        <v>356.38582308424867</v>
      </c>
      <c r="F15" s="2">
        <f>'2011 outpatient appointments'!F15*ave_appointment_cost_2011/'2011 population'!F15</f>
        <v>326.21100105524607</v>
      </c>
      <c r="G15" s="2">
        <f>'2011 outpatient appointments'!G15*ave_appointment_cost_2011/'2011 population'!G15</f>
        <v>302.24935610398745</v>
      </c>
      <c r="H15" s="2">
        <f>'2011 outpatient appointments'!H15*ave_appointment_cost_2011/'2011 population'!H15</f>
        <v>285.17311177404719</v>
      </c>
      <c r="I15" s="2"/>
      <c r="J15" s="2">
        <f>'2011 outpatient appointments'!J15*ave_appointment_cost_2011/'2011 population'!J15</f>
        <v>433.05886142860504</v>
      </c>
      <c r="K15" s="2">
        <f>'2011 outpatient appointments'!K15*ave_appointment_cost_2011/'2011 population'!K15</f>
        <v>402.80153430138898</v>
      </c>
      <c r="L15" s="2">
        <f>'2011 outpatient appointments'!L15*ave_appointment_cost_2011/'2011 population'!L15</f>
        <v>365.3930887973188</v>
      </c>
      <c r="M15" s="2">
        <f>'2011 outpatient appointments'!M15*ave_appointment_cost_2011/'2011 population'!M15</f>
        <v>329.19352174967963</v>
      </c>
      <c r="N15" s="2">
        <f>'2011 outpatient appointments'!N15*ave_appointment_cost_2011/'2011 population'!N15</f>
        <v>312.60388200853805</v>
      </c>
    </row>
    <row r="16" spans="2:14" x14ac:dyDescent="0.25">
      <c r="B16">
        <v>12</v>
      </c>
      <c r="D16" s="2">
        <f>'2011 outpatient appointments'!D16*ave_appointment_cost_2011/'2011 population'!D16</f>
        <v>390.704536183507</v>
      </c>
      <c r="E16" s="2">
        <f>'2011 outpatient appointments'!E16*ave_appointment_cost_2011/'2011 population'!E16</f>
        <v>379.02598619155322</v>
      </c>
      <c r="F16" s="2">
        <f>'2011 outpatient appointments'!F16*ave_appointment_cost_2011/'2011 population'!F16</f>
        <v>351.68531270827174</v>
      </c>
      <c r="G16" s="2">
        <f>'2011 outpatient appointments'!G16*ave_appointment_cost_2011/'2011 population'!G16</f>
        <v>340.39547639566496</v>
      </c>
      <c r="H16" s="2">
        <f>'2011 outpatient appointments'!H16*ave_appointment_cost_2011/'2011 population'!H16</f>
        <v>314.5345174984061</v>
      </c>
      <c r="I16" s="2"/>
      <c r="J16" s="2">
        <f>'2011 outpatient appointments'!J16*ave_appointment_cost_2011/'2011 population'!J16</f>
        <v>455.15936943804508</v>
      </c>
      <c r="K16" s="2">
        <f>'2011 outpatient appointments'!K16*ave_appointment_cost_2011/'2011 population'!K16</f>
        <v>430.40307537519629</v>
      </c>
      <c r="L16" s="2">
        <f>'2011 outpatient appointments'!L16*ave_appointment_cost_2011/'2011 population'!L16</f>
        <v>388.73782333452596</v>
      </c>
      <c r="M16" s="2">
        <f>'2011 outpatient appointments'!M16*ave_appointment_cost_2011/'2011 population'!M16</f>
        <v>362.68528871070191</v>
      </c>
      <c r="N16" s="2">
        <f>'2011 outpatient appointments'!N16*ave_appointment_cost_2011/'2011 population'!N16</f>
        <v>331.53168343743761</v>
      </c>
    </row>
    <row r="17" spans="2:14" x14ac:dyDescent="0.25">
      <c r="B17">
        <v>13</v>
      </c>
      <c r="D17" s="2">
        <f>'2011 outpatient appointments'!D17*ave_appointment_cost_2011/'2011 population'!D17</f>
        <v>429.776306564099</v>
      </c>
      <c r="E17" s="2">
        <f>'2011 outpatient appointments'!E17*ave_appointment_cost_2011/'2011 population'!E17</f>
        <v>411.23045861578015</v>
      </c>
      <c r="F17" s="2">
        <f>'2011 outpatient appointments'!F17*ave_appointment_cost_2011/'2011 population'!F17</f>
        <v>409.37926924456201</v>
      </c>
      <c r="G17" s="2">
        <f>'2011 outpatient appointments'!G17*ave_appointment_cost_2011/'2011 population'!G17</f>
        <v>383.35279929469931</v>
      </c>
      <c r="H17" s="2">
        <f>'2011 outpatient appointments'!H17*ave_appointment_cost_2011/'2011 population'!H17</f>
        <v>365.21299310265834</v>
      </c>
      <c r="I17" s="2"/>
      <c r="J17" s="2">
        <f>'2011 outpatient appointments'!J17*ave_appointment_cost_2011/'2011 population'!J17</f>
        <v>494.42319666203002</v>
      </c>
      <c r="K17" s="2">
        <f>'2011 outpatient appointments'!K17*ave_appointment_cost_2011/'2011 population'!K17</f>
        <v>475.35837988930757</v>
      </c>
      <c r="L17" s="2">
        <f>'2011 outpatient appointments'!L17*ave_appointment_cost_2011/'2011 population'!L17</f>
        <v>426.51606660270807</v>
      </c>
      <c r="M17" s="2">
        <f>'2011 outpatient appointments'!M17*ave_appointment_cost_2011/'2011 population'!M17</f>
        <v>411.22962045712075</v>
      </c>
      <c r="N17" s="2">
        <f>'2011 outpatient appointments'!N17*ave_appointment_cost_2011/'2011 population'!N17</f>
        <v>375.63507383345711</v>
      </c>
    </row>
    <row r="18" spans="2:14" x14ac:dyDescent="0.25">
      <c r="B18">
        <v>14</v>
      </c>
      <c r="D18" s="2">
        <f>'2011 outpatient appointments'!D18*ave_appointment_cost_2011/'2011 population'!D18</f>
        <v>457.2429727087719</v>
      </c>
      <c r="E18" s="2">
        <f>'2011 outpatient appointments'!E18*ave_appointment_cost_2011/'2011 population'!E18</f>
        <v>470.0816522428679</v>
      </c>
      <c r="F18" s="2">
        <f>'2011 outpatient appointments'!F18*ave_appointment_cost_2011/'2011 population'!F18</f>
        <v>462.79299699605741</v>
      </c>
      <c r="G18" s="2">
        <f>'2011 outpatient appointments'!G18*ave_appointment_cost_2011/'2011 population'!G18</f>
        <v>430.01027869421256</v>
      </c>
      <c r="H18" s="2">
        <f>'2011 outpatient appointments'!H18*ave_appointment_cost_2011/'2011 population'!H18</f>
        <v>412.90642568584298</v>
      </c>
      <c r="I18" s="2"/>
      <c r="J18" s="2">
        <f>'2011 outpatient appointments'!J18*ave_appointment_cost_2011/'2011 population'!J18</f>
        <v>504.90690912388663</v>
      </c>
      <c r="K18" s="2">
        <f>'2011 outpatient appointments'!K18*ave_appointment_cost_2011/'2011 population'!K18</f>
        <v>483.99944093470253</v>
      </c>
      <c r="L18" s="2">
        <f>'2011 outpatient appointments'!L18*ave_appointment_cost_2011/'2011 population'!L18</f>
        <v>457.76569460306803</v>
      </c>
      <c r="M18" s="2">
        <f>'2011 outpatient appointments'!M18*ave_appointment_cost_2011/'2011 population'!M18</f>
        <v>434.31789200186626</v>
      </c>
      <c r="N18" s="2">
        <f>'2011 outpatient appointments'!N18*ave_appointment_cost_2011/'2011 population'!N18</f>
        <v>398.19715200360059</v>
      </c>
    </row>
    <row r="19" spans="2:14" x14ac:dyDescent="0.25">
      <c r="B19">
        <v>15</v>
      </c>
      <c r="D19" s="2">
        <f>'2011 outpatient appointments'!D19*ave_appointment_cost_2011/'2011 population'!D19</f>
        <v>545.80447414438368</v>
      </c>
      <c r="E19" s="2">
        <f>'2011 outpatient appointments'!E19*ave_appointment_cost_2011/'2011 population'!E19</f>
        <v>527.6109507948197</v>
      </c>
      <c r="F19" s="2">
        <f>'2011 outpatient appointments'!F19*ave_appointment_cost_2011/'2011 population'!F19</f>
        <v>519.12616995068231</v>
      </c>
      <c r="G19" s="2">
        <f>'2011 outpatient appointments'!G19*ave_appointment_cost_2011/'2011 population'!G19</f>
        <v>475.6388216768824</v>
      </c>
      <c r="H19" s="2">
        <f>'2011 outpatient appointments'!H19*ave_appointment_cost_2011/'2011 population'!H19</f>
        <v>442.38070836579402</v>
      </c>
      <c r="I19" s="2"/>
      <c r="J19" s="2">
        <f>'2011 outpatient appointments'!J19*ave_appointment_cost_2011/'2011 population'!J19</f>
        <v>533.13452121394334</v>
      </c>
      <c r="K19" s="2">
        <f>'2011 outpatient appointments'!K19*ave_appointment_cost_2011/'2011 population'!K19</f>
        <v>494.41642589055601</v>
      </c>
      <c r="L19" s="2">
        <f>'2011 outpatient appointments'!L19*ave_appointment_cost_2011/'2011 population'!L19</f>
        <v>476.38204624111268</v>
      </c>
      <c r="M19" s="2">
        <f>'2011 outpatient appointments'!M19*ave_appointment_cost_2011/'2011 population'!M19</f>
        <v>452.40716299715319</v>
      </c>
      <c r="N19" s="2">
        <f>'2011 outpatient appointments'!N19*ave_appointment_cost_2011/'2011 population'!N19</f>
        <v>421.8131148952229</v>
      </c>
    </row>
    <row r="20" spans="2:14" x14ac:dyDescent="0.25">
      <c r="B20">
        <v>16</v>
      </c>
      <c r="D20" s="2">
        <f>'2011 outpatient appointments'!D20*ave_appointment_cost_2011/'2011 population'!D20</f>
        <v>594.77035346458342</v>
      </c>
      <c r="E20" s="2">
        <f>'2011 outpatient appointments'!E20*ave_appointment_cost_2011/'2011 population'!E20</f>
        <v>560.57623750708876</v>
      </c>
      <c r="F20" s="2">
        <f>'2011 outpatient appointments'!F20*ave_appointment_cost_2011/'2011 population'!F20</f>
        <v>515.63130907888376</v>
      </c>
      <c r="G20" s="2">
        <f>'2011 outpatient appointments'!G20*ave_appointment_cost_2011/'2011 population'!G20</f>
        <v>505.68538450914929</v>
      </c>
      <c r="H20" s="2">
        <f>'2011 outpatient appointments'!H20*ave_appointment_cost_2011/'2011 population'!H20</f>
        <v>449.49353492174856</v>
      </c>
      <c r="I20" s="2"/>
      <c r="J20" s="2">
        <f>'2011 outpatient appointments'!J20*ave_appointment_cost_2011/'2011 population'!J20</f>
        <v>486.87390160964418</v>
      </c>
      <c r="K20" s="2">
        <f>'2011 outpatient appointments'!K20*ave_appointment_cost_2011/'2011 population'!K20</f>
        <v>467.56858990713584</v>
      </c>
      <c r="L20" s="2">
        <f>'2011 outpatient appointments'!L20*ave_appointment_cost_2011/'2011 population'!L20</f>
        <v>448.85831962875613</v>
      </c>
      <c r="M20" s="2">
        <f>'2011 outpatient appointments'!M20*ave_appointment_cost_2011/'2011 population'!M20</f>
        <v>427.67050205460356</v>
      </c>
      <c r="N20" s="2">
        <f>'2011 outpatient appointments'!N20*ave_appointment_cost_2011/'2011 population'!N20</f>
        <v>402.87249436111165</v>
      </c>
    </row>
    <row r="21" spans="2:14" x14ac:dyDescent="0.25">
      <c r="B21">
        <v>17</v>
      </c>
      <c r="D21" s="2">
        <f>'2011 outpatient appointments'!D21*ave_appointment_cost_2011/'2011 population'!D21</f>
        <v>616.96245868228038</v>
      </c>
      <c r="E21" s="2">
        <f>'2011 outpatient appointments'!E21*ave_appointment_cost_2011/'2011 population'!E21</f>
        <v>565.66432738890796</v>
      </c>
      <c r="F21" s="2">
        <f>'2011 outpatient appointments'!F21*ave_appointment_cost_2011/'2011 population'!F21</f>
        <v>515.17461537117902</v>
      </c>
      <c r="G21" s="2">
        <f>'2011 outpatient appointments'!G21*ave_appointment_cost_2011/'2011 population'!G21</f>
        <v>473.57768656938208</v>
      </c>
      <c r="H21" s="2">
        <f>'2011 outpatient appointments'!H21*ave_appointment_cost_2011/'2011 population'!H21</f>
        <v>436.31102846323813</v>
      </c>
      <c r="I21" s="2"/>
      <c r="J21" s="2">
        <f>'2011 outpatient appointments'!J21*ave_appointment_cost_2011/'2011 population'!J21</f>
        <v>408.98820808165158</v>
      </c>
      <c r="K21" s="2">
        <f>'2011 outpatient appointments'!K21*ave_appointment_cost_2011/'2011 population'!K21</f>
        <v>406.25478637527755</v>
      </c>
      <c r="L21" s="2">
        <f>'2011 outpatient appointments'!L21*ave_appointment_cost_2011/'2011 population'!L21</f>
        <v>401.59043698770449</v>
      </c>
      <c r="M21" s="2">
        <f>'2011 outpatient appointments'!M21*ave_appointment_cost_2011/'2011 population'!M21</f>
        <v>379.65980321099102</v>
      </c>
      <c r="N21" s="2">
        <f>'2011 outpatient appointments'!N21*ave_appointment_cost_2011/'2011 population'!N21</f>
        <v>354.33785487893977</v>
      </c>
    </row>
    <row r="22" spans="2:14" x14ac:dyDescent="0.25">
      <c r="B22">
        <v>18</v>
      </c>
      <c r="D22" s="2">
        <f>'2011 outpatient appointments'!D22*ave_appointment_cost_2011/'2011 population'!D22</f>
        <v>686.89287454376097</v>
      </c>
      <c r="E22" s="2">
        <f>'2011 outpatient appointments'!E22*ave_appointment_cost_2011/'2011 population'!E22</f>
        <v>596.36208050675896</v>
      </c>
      <c r="F22" s="2">
        <f>'2011 outpatient appointments'!F22*ave_appointment_cost_2011/'2011 population'!F22</f>
        <v>523.34002393666026</v>
      </c>
      <c r="G22" s="2">
        <f>'2011 outpatient appointments'!G22*ave_appointment_cost_2011/'2011 population'!G22</f>
        <v>473.3237481036424</v>
      </c>
      <c r="H22" s="2">
        <f>'2011 outpatient appointments'!H22*ave_appointment_cost_2011/'2011 population'!H22</f>
        <v>426.47548017500765</v>
      </c>
      <c r="I22" s="2"/>
      <c r="J22" s="2">
        <f>'2011 outpatient appointments'!J22*ave_appointment_cost_2011/'2011 population'!J22</f>
        <v>372.50730748335047</v>
      </c>
      <c r="K22" s="2">
        <f>'2011 outpatient appointments'!K22*ave_appointment_cost_2011/'2011 population'!K22</f>
        <v>365.71311975828206</v>
      </c>
      <c r="L22" s="2">
        <f>'2011 outpatient appointments'!L22*ave_appointment_cost_2011/'2011 population'!L22</f>
        <v>362.29420824969736</v>
      </c>
      <c r="M22" s="2">
        <f>'2011 outpatient appointments'!M22*ave_appointment_cost_2011/'2011 population'!M22</f>
        <v>343.99673439232737</v>
      </c>
      <c r="N22" s="2">
        <f>'2011 outpatient appointments'!N22*ave_appointment_cost_2011/'2011 population'!N22</f>
        <v>339.32338308830214</v>
      </c>
    </row>
    <row r="23" spans="2:14" x14ac:dyDescent="0.25">
      <c r="B23">
        <v>19</v>
      </c>
      <c r="D23" s="2">
        <f>'2011 outpatient appointments'!D23*ave_appointment_cost_2011/'2011 population'!D23</f>
        <v>708.57836010396375</v>
      </c>
      <c r="E23" s="2">
        <f>'2011 outpatient appointments'!E23*ave_appointment_cost_2011/'2011 population'!E23</f>
        <v>567.09298283571661</v>
      </c>
      <c r="F23" s="2">
        <f>'2011 outpatient appointments'!F23*ave_appointment_cost_2011/'2011 population'!F23</f>
        <v>505.95229597368211</v>
      </c>
      <c r="G23" s="2">
        <f>'2011 outpatient appointments'!G23*ave_appointment_cost_2011/'2011 population'!G23</f>
        <v>468.76692534903373</v>
      </c>
      <c r="H23" s="2">
        <f>'2011 outpatient appointments'!H23*ave_appointment_cost_2011/'2011 population'!H23</f>
        <v>432.77629487762266</v>
      </c>
      <c r="I23" s="2"/>
      <c r="J23" s="2">
        <f>'2011 outpatient appointments'!J23*ave_appointment_cost_2011/'2011 population'!J23</f>
        <v>317.91070293091735</v>
      </c>
      <c r="K23" s="2">
        <f>'2011 outpatient appointments'!K23*ave_appointment_cost_2011/'2011 population'!K23</f>
        <v>312.1644781552331</v>
      </c>
      <c r="L23" s="2">
        <f>'2011 outpatient appointments'!L23*ave_appointment_cost_2011/'2011 population'!L23</f>
        <v>310.64197503058369</v>
      </c>
      <c r="M23" s="2">
        <f>'2011 outpatient appointments'!M23*ave_appointment_cost_2011/'2011 population'!M23</f>
        <v>305.29618685552072</v>
      </c>
      <c r="N23" s="2">
        <f>'2011 outpatient appointments'!N23*ave_appointment_cost_2011/'2011 population'!N23</f>
        <v>300.8404561757489</v>
      </c>
    </row>
    <row r="24" spans="2:14" x14ac:dyDescent="0.25">
      <c r="B24">
        <v>20</v>
      </c>
      <c r="D24" s="2">
        <f>'2011 outpatient appointments'!D24*ave_appointment_cost_2011/'2011 population'!D24</f>
        <v>764.85112161213101</v>
      </c>
      <c r="E24" s="2">
        <f>'2011 outpatient appointments'!E24*ave_appointment_cost_2011/'2011 population'!E24</f>
        <v>608.29530781331687</v>
      </c>
      <c r="F24" s="2">
        <f>'2011 outpatient appointments'!F24*ave_appointment_cost_2011/'2011 population'!F24</f>
        <v>538.88494328461752</v>
      </c>
      <c r="G24" s="2">
        <f>'2011 outpatient appointments'!G24*ave_appointment_cost_2011/'2011 population'!G24</f>
        <v>506.34133093739217</v>
      </c>
      <c r="H24" s="2">
        <f>'2011 outpatient appointments'!H24*ave_appointment_cost_2011/'2011 population'!H24</f>
        <v>504.89113293665457</v>
      </c>
      <c r="I24" s="2"/>
      <c r="J24" s="2">
        <f>'2011 outpatient appointments'!J24*ave_appointment_cost_2011/'2011 population'!J24</f>
        <v>315.46841490345281</v>
      </c>
      <c r="K24" s="2">
        <f>'2011 outpatient appointments'!K24*ave_appointment_cost_2011/'2011 population'!K24</f>
        <v>283.95820850429556</v>
      </c>
      <c r="L24" s="2">
        <f>'2011 outpatient appointments'!L24*ave_appointment_cost_2011/'2011 population'!L24</f>
        <v>284.89736794373999</v>
      </c>
      <c r="M24" s="2">
        <f>'2011 outpatient appointments'!M24*ave_appointment_cost_2011/'2011 population'!M24</f>
        <v>295.37146664736684</v>
      </c>
      <c r="N24" s="2">
        <f>'2011 outpatient appointments'!N24*ave_appointment_cost_2011/'2011 population'!N24</f>
        <v>309.13955795185535</v>
      </c>
    </row>
    <row r="25" spans="2:14" x14ac:dyDescent="0.25">
      <c r="B25">
        <v>21</v>
      </c>
      <c r="D25" s="2">
        <f>'2011 outpatient appointments'!D25*ave_appointment_cost_2011/'2011 population'!D25</f>
        <v>839.60140426665998</v>
      </c>
      <c r="E25" s="2">
        <f>'2011 outpatient appointments'!E25*ave_appointment_cost_2011/'2011 population'!E25</f>
        <v>639.38605726722562</v>
      </c>
      <c r="F25" s="2">
        <f>'2011 outpatient appointments'!F25*ave_appointment_cost_2011/'2011 population'!F25</f>
        <v>581.96990723642773</v>
      </c>
      <c r="G25" s="2">
        <f>'2011 outpatient appointments'!G25*ave_appointment_cost_2011/'2011 population'!G25</f>
        <v>538.77210688505181</v>
      </c>
      <c r="H25" s="2">
        <f>'2011 outpatient appointments'!H25*ave_appointment_cost_2011/'2011 population'!H25</f>
        <v>532.99606501645883</v>
      </c>
      <c r="I25" s="2"/>
      <c r="J25" s="2">
        <f>'2011 outpatient appointments'!J25*ave_appointment_cost_2011/'2011 population'!J25</f>
        <v>320.85050349070514</v>
      </c>
      <c r="K25" s="2">
        <f>'2011 outpatient appointments'!K25*ave_appointment_cost_2011/'2011 population'!K25</f>
        <v>289.84359550363297</v>
      </c>
      <c r="L25" s="2">
        <f>'2011 outpatient appointments'!L25*ave_appointment_cost_2011/'2011 population'!L25</f>
        <v>293.1375829367185</v>
      </c>
      <c r="M25" s="2">
        <f>'2011 outpatient appointments'!M25*ave_appointment_cost_2011/'2011 population'!M25</f>
        <v>295.48271157100464</v>
      </c>
      <c r="N25" s="2">
        <f>'2011 outpatient appointments'!N25*ave_appointment_cost_2011/'2011 population'!N25</f>
        <v>305.57449991856214</v>
      </c>
    </row>
    <row r="26" spans="2:14" x14ac:dyDescent="0.25">
      <c r="B26">
        <v>22</v>
      </c>
      <c r="D26" s="2">
        <f>'2011 outpatient appointments'!D26*ave_appointment_cost_2011/'2011 population'!D26</f>
        <v>911.08121751559656</v>
      </c>
      <c r="E26" s="2">
        <f>'2011 outpatient appointments'!E26*ave_appointment_cost_2011/'2011 population'!E26</f>
        <v>703.25412714145421</v>
      </c>
      <c r="F26" s="2">
        <f>'2011 outpatient appointments'!F26*ave_appointment_cost_2011/'2011 population'!F26</f>
        <v>635.99678773730909</v>
      </c>
      <c r="G26" s="2">
        <f>'2011 outpatient appointments'!G26*ave_appointment_cost_2011/'2011 population'!G26</f>
        <v>574.57977611251329</v>
      </c>
      <c r="H26" s="2">
        <f>'2011 outpatient appointments'!H26*ave_appointment_cost_2011/'2011 population'!H26</f>
        <v>544.49282737063857</v>
      </c>
      <c r="I26" s="2"/>
      <c r="J26" s="2">
        <f>'2011 outpatient appointments'!J26*ave_appointment_cost_2011/'2011 population'!J26</f>
        <v>328.61730419418024</v>
      </c>
      <c r="K26" s="2">
        <f>'2011 outpatient appointments'!K26*ave_appointment_cost_2011/'2011 population'!K26</f>
        <v>282.74559191652662</v>
      </c>
      <c r="L26" s="2">
        <f>'2011 outpatient appointments'!L26*ave_appointment_cost_2011/'2011 population'!L26</f>
        <v>287.50554841373452</v>
      </c>
      <c r="M26" s="2">
        <f>'2011 outpatient appointments'!M26*ave_appointment_cost_2011/'2011 population'!M26</f>
        <v>275.81946359096412</v>
      </c>
      <c r="N26" s="2">
        <f>'2011 outpatient appointments'!N26*ave_appointment_cost_2011/'2011 population'!N26</f>
        <v>300.28498532082415</v>
      </c>
    </row>
    <row r="27" spans="2:14" x14ac:dyDescent="0.25">
      <c r="B27">
        <v>23</v>
      </c>
      <c r="D27" s="2">
        <f>'2011 outpatient appointments'!D27*ave_appointment_cost_2011/'2011 population'!D27</f>
        <v>962.75063212804571</v>
      </c>
      <c r="E27" s="2">
        <f>'2011 outpatient appointments'!E27*ave_appointment_cost_2011/'2011 population'!E27</f>
        <v>761.08118215145907</v>
      </c>
      <c r="F27" s="2">
        <f>'2011 outpatient appointments'!F27*ave_appointment_cost_2011/'2011 population'!F27</f>
        <v>680.31154478144413</v>
      </c>
      <c r="G27" s="2">
        <f>'2011 outpatient appointments'!G27*ave_appointment_cost_2011/'2011 population'!G27</f>
        <v>618.97520813307187</v>
      </c>
      <c r="H27" s="2">
        <f>'2011 outpatient appointments'!H27*ave_appointment_cost_2011/'2011 population'!H27</f>
        <v>573.06225179736566</v>
      </c>
      <c r="I27" s="2"/>
      <c r="J27" s="2">
        <f>'2011 outpatient appointments'!J27*ave_appointment_cost_2011/'2011 population'!J27</f>
        <v>319.95829660645876</v>
      </c>
      <c r="K27" s="2">
        <f>'2011 outpatient appointments'!K27*ave_appointment_cost_2011/'2011 population'!K27</f>
        <v>277.18929541962984</v>
      </c>
      <c r="L27" s="2">
        <f>'2011 outpatient appointments'!L27*ave_appointment_cost_2011/'2011 population'!L27</f>
        <v>291.2363899616775</v>
      </c>
      <c r="M27" s="2">
        <f>'2011 outpatient appointments'!M27*ave_appointment_cost_2011/'2011 population'!M27</f>
        <v>278.80548721316808</v>
      </c>
      <c r="N27" s="2">
        <f>'2011 outpatient appointments'!N27*ave_appointment_cost_2011/'2011 population'!N27</f>
        <v>282.48157001918514</v>
      </c>
    </row>
    <row r="28" spans="2:14" x14ac:dyDescent="0.25">
      <c r="B28">
        <v>24</v>
      </c>
      <c r="D28" s="2">
        <f>'2011 outpatient appointments'!D28*ave_appointment_cost_2011/'2011 population'!D28</f>
        <v>1050.6552800733498</v>
      </c>
      <c r="E28" s="2">
        <f>'2011 outpatient appointments'!E28*ave_appointment_cost_2011/'2011 population'!E28</f>
        <v>823.20271321345808</v>
      </c>
      <c r="F28" s="2">
        <f>'2011 outpatient appointments'!F28*ave_appointment_cost_2011/'2011 population'!F28</f>
        <v>735.78802242894221</v>
      </c>
      <c r="G28" s="2">
        <f>'2011 outpatient appointments'!G28*ave_appointment_cost_2011/'2011 population'!G28</f>
        <v>680.69804846085822</v>
      </c>
      <c r="H28" s="2">
        <f>'2011 outpatient appointments'!H28*ave_appointment_cost_2011/'2011 population'!H28</f>
        <v>635.70859259899908</v>
      </c>
      <c r="I28" s="2"/>
      <c r="J28" s="2">
        <f>'2011 outpatient appointments'!J28*ave_appointment_cost_2011/'2011 population'!J28</f>
        <v>334.82647455130183</v>
      </c>
      <c r="K28" s="2">
        <f>'2011 outpatient appointments'!K28*ave_appointment_cost_2011/'2011 population'!K28</f>
        <v>297.25769533793908</v>
      </c>
      <c r="L28" s="2">
        <f>'2011 outpatient appointments'!L28*ave_appointment_cost_2011/'2011 population'!L28</f>
        <v>296.84926947090537</v>
      </c>
      <c r="M28" s="2">
        <f>'2011 outpatient appointments'!M28*ave_appointment_cost_2011/'2011 population'!M28</f>
        <v>286.17991762092998</v>
      </c>
      <c r="N28" s="2">
        <f>'2011 outpatient appointments'!N28*ave_appointment_cost_2011/'2011 population'!N28</f>
        <v>288.32232515084814</v>
      </c>
    </row>
    <row r="29" spans="2:14" x14ac:dyDescent="0.25">
      <c r="B29">
        <v>25</v>
      </c>
      <c r="D29" s="2">
        <f>'2011 outpatient appointments'!D29*ave_appointment_cost_2011/'2011 population'!D29</f>
        <v>1063.9104729341386</v>
      </c>
      <c r="E29" s="2">
        <f>'2011 outpatient appointments'!E29*ave_appointment_cost_2011/'2011 population'!E29</f>
        <v>865.06825520057134</v>
      </c>
      <c r="F29" s="2">
        <f>'2011 outpatient appointments'!F29*ave_appointment_cost_2011/'2011 population'!F29</f>
        <v>779.02721128170072</v>
      </c>
      <c r="G29" s="2">
        <f>'2011 outpatient appointments'!G29*ave_appointment_cost_2011/'2011 population'!G29</f>
        <v>764.84443257830003</v>
      </c>
      <c r="H29" s="2">
        <f>'2011 outpatient appointments'!H29*ave_appointment_cost_2011/'2011 population'!H29</f>
        <v>694.13918467600752</v>
      </c>
      <c r="I29" s="2"/>
      <c r="J29" s="2">
        <f>'2011 outpatient appointments'!J29*ave_appointment_cost_2011/'2011 population'!J29</f>
        <v>341.91054282602767</v>
      </c>
      <c r="K29" s="2">
        <f>'2011 outpatient appointments'!K29*ave_appointment_cost_2011/'2011 population'!K29</f>
        <v>297.3478148542427</v>
      </c>
      <c r="L29" s="2">
        <f>'2011 outpatient appointments'!L29*ave_appointment_cost_2011/'2011 population'!L29</f>
        <v>300.15214154059026</v>
      </c>
      <c r="M29" s="2">
        <f>'2011 outpatient appointments'!M29*ave_appointment_cost_2011/'2011 population'!M29</f>
        <v>282.20800992381021</v>
      </c>
      <c r="N29" s="2">
        <f>'2011 outpatient appointments'!N29*ave_appointment_cost_2011/'2011 population'!N29</f>
        <v>289.29038860721244</v>
      </c>
    </row>
    <row r="30" spans="2:14" x14ac:dyDescent="0.25">
      <c r="B30">
        <v>26</v>
      </c>
      <c r="D30" s="2">
        <f>'2011 outpatient appointments'!D30*ave_appointment_cost_2011/'2011 population'!D30</f>
        <v>1108.864188378446</v>
      </c>
      <c r="E30" s="2">
        <f>'2011 outpatient appointments'!E30*ave_appointment_cost_2011/'2011 population'!E30</f>
        <v>928.85822670765856</v>
      </c>
      <c r="F30" s="2">
        <f>'2011 outpatient appointments'!F30*ave_appointment_cost_2011/'2011 population'!F30</f>
        <v>861.09791387487599</v>
      </c>
      <c r="G30" s="2">
        <f>'2011 outpatient appointments'!G30*ave_appointment_cost_2011/'2011 population'!G30</f>
        <v>810.22446494774942</v>
      </c>
      <c r="H30" s="2">
        <f>'2011 outpatient appointments'!H30*ave_appointment_cost_2011/'2011 population'!H30</f>
        <v>771.2296134548551</v>
      </c>
      <c r="I30" s="2"/>
      <c r="J30" s="2">
        <f>'2011 outpatient appointments'!J30*ave_appointment_cost_2011/'2011 population'!J30</f>
        <v>352.19134281928967</v>
      </c>
      <c r="K30" s="2">
        <f>'2011 outpatient appointments'!K30*ave_appointment_cost_2011/'2011 population'!K30</f>
        <v>303.18118984788936</v>
      </c>
      <c r="L30" s="2">
        <f>'2011 outpatient appointments'!L30*ave_appointment_cost_2011/'2011 population'!L30</f>
        <v>298.84435261592608</v>
      </c>
      <c r="M30" s="2">
        <f>'2011 outpatient appointments'!M30*ave_appointment_cost_2011/'2011 population'!M30</f>
        <v>288.19351078820353</v>
      </c>
      <c r="N30" s="2">
        <f>'2011 outpatient appointments'!N30*ave_appointment_cost_2011/'2011 population'!N30</f>
        <v>289.99078911824762</v>
      </c>
    </row>
    <row r="31" spans="2:14" x14ac:dyDescent="0.25">
      <c r="B31">
        <v>27</v>
      </c>
      <c r="D31" s="2">
        <f>'2011 outpatient appointments'!D31*ave_appointment_cost_2011/'2011 population'!D31</f>
        <v>1187.7359472737216</v>
      </c>
      <c r="E31" s="2">
        <f>'2011 outpatient appointments'!E31*ave_appointment_cost_2011/'2011 population'!E31</f>
        <v>998.66101326313969</v>
      </c>
      <c r="F31" s="2">
        <f>'2011 outpatient appointments'!F31*ave_appointment_cost_2011/'2011 population'!F31</f>
        <v>920.04499210193239</v>
      </c>
      <c r="G31" s="2">
        <f>'2011 outpatient appointments'!G31*ave_appointment_cost_2011/'2011 population'!G31</f>
        <v>877.11751922136227</v>
      </c>
      <c r="H31" s="2">
        <f>'2011 outpatient appointments'!H31*ave_appointment_cost_2011/'2011 population'!H31</f>
        <v>842.35643355672016</v>
      </c>
      <c r="I31" s="2"/>
      <c r="J31" s="2">
        <f>'2011 outpatient appointments'!J31*ave_appointment_cost_2011/'2011 population'!J31</f>
        <v>375.91372555970747</v>
      </c>
      <c r="K31" s="2">
        <f>'2011 outpatient appointments'!K31*ave_appointment_cost_2011/'2011 population'!K31</f>
        <v>321.39093054286252</v>
      </c>
      <c r="L31" s="2">
        <f>'2011 outpatient appointments'!L31*ave_appointment_cost_2011/'2011 population'!L31</f>
        <v>309.8440159396265</v>
      </c>
      <c r="M31" s="2">
        <f>'2011 outpatient appointments'!M31*ave_appointment_cost_2011/'2011 population'!M31</f>
        <v>292.6057491886362</v>
      </c>
      <c r="N31" s="2">
        <f>'2011 outpatient appointments'!N31*ave_appointment_cost_2011/'2011 population'!N31</f>
        <v>297.9401359576745</v>
      </c>
    </row>
    <row r="32" spans="2:14" x14ac:dyDescent="0.25">
      <c r="B32">
        <v>28</v>
      </c>
      <c r="D32" s="2">
        <f>'2011 outpatient appointments'!D32*ave_appointment_cost_2011/'2011 population'!D32</f>
        <v>1223.0826836002755</v>
      </c>
      <c r="E32" s="2">
        <f>'2011 outpatient appointments'!E32*ave_appointment_cost_2011/'2011 population'!E32</f>
        <v>1067.5079648851138</v>
      </c>
      <c r="F32" s="2">
        <f>'2011 outpatient appointments'!F32*ave_appointment_cost_2011/'2011 population'!F32</f>
        <v>991.05873615537371</v>
      </c>
      <c r="G32" s="2">
        <f>'2011 outpatient appointments'!G32*ave_appointment_cost_2011/'2011 population'!G32</f>
        <v>981.33291756987899</v>
      </c>
      <c r="H32" s="2">
        <f>'2011 outpatient appointments'!H32*ave_appointment_cost_2011/'2011 population'!H32</f>
        <v>954.3226148545009</v>
      </c>
      <c r="I32" s="2"/>
      <c r="J32" s="2">
        <f>'2011 outpatient appointments'!J32*ave_appointment_cost_2011/'2011 population'!J32</f>
        <v>389.56988474567578</v>
      </c>
      <c r="K32" s="2">
        <f>'2011 outpatient appointments'!K32*ave_appointment_cost_2011/'2011 population'!K32</f>
        <v>333.01005686589883</v>
      </c>
      <c r="L32" s="2">
        <f>'2011 outpatient appointments'!L32*ave_appointment_cost_2011/'2011 population'!L32</f>
        <v>321.02173278983952</v>
      </c>
      <c r="M32" s="2">
        <f>'2011 outpatient appointments'!M32*ave_appointment_cost_2011/'2011 population'!M32</f>
        <v>305.33833524544133</v>
      </c>
      <c r="N32" s="2">
        <f>'2011 outpatient appointments'!N32*ave_appointment_cost_2011/'2011 population'!N32</f>
        <v>312.10084330944721</v>
      </c>
    </row>
    <row r="33" spans="2:14" x14ac:dyDescent="0.25">
      <c r="B33">
        <v>29</v>
      </c>
      <c r="D33" s="2">
        <f>'2011 outpatient appointments'!D33*ave_appointment_cost_2011/'2011 population'!D33</f>
        <v>1273.4316492867038</v>
      </c>
      <c r="E33" s="2">
        <f>'2011 outpatient appointments'!E33*ave_appointment_cost_2011/'2011 population'!E33</f>
        <v>1110.133703210422</v>
      </c>
      <c r="F33" s="2">
        <f>'2011 outpatient appointments'!F33*ave_appointment_cost_2011/'2011 population'!F33</f>
        <v>1058.2321951327485</v>
      </c>
      <c r="G33" s="2">
        <f>'2011 outpatient appointments'!G33*ave_appointment_cost_2011/'2011 population'!G33</f>
        <v>1030.2420910186863</v>
      </c>
      <c r="H33" s="2">
        <f>'2011 outpatient appointments'!H33*ave_appointment_cost_2011/'2011 population'!H33</f>
        <v>1014.030112884341</v>
      </c>
      <c r="I33" s="2"/>
      <c r="J33" s="2">
        <f>'2011 outpatient appointments'!J33*ave_appointment_cost_2011/'2011 population'!J33</f>
        <v>428.35156628499266</v>
      </c>
      <c r="K33" s="2">
        <f>'2011 outpatient appointments'!K33*ave_appointment_cost_2011/'2011 population'!K33</f>
        <v>362.13878557320703</v>
      </c>
      <c r="L33" s="2">
        <f>'2011 outpatient appointments'!L33*ave_appointment_cost_2011/'2011 population'!L33</f>
        <v>341.33365894377425</v>
      </c>
      <c r="M33" s="2">
        <f>'2011 outpatient appointments'!M33*ave_appointment_cost_2011/'2011 population'!M33</f>
        <v>315.37254179767001</v>
      </c>
      <c r="N33" s="2">
        <f>'2011 outpatient appointments'!N33*ave_appointment_cost_2011/'2011 population'!N33</f>
        <v>314.38753509939977</v>
      </c>
    </row>
    <row r="34" spans="2:14" x14ac:dyDescent="0.25">
      <c r="B34">
        <v>30</v>
      </c>
      <c r="D34" s="2">
        <f>'2011 outpatient appointments'!D34*ave_appointment_cost_2011/'2011 population'!D34</f>
        <v>1286.9579127462384</v>
      </c>
      <c r="E34" s="2">
        <f>'2011 outpatient appointments'!E34*ave_appointment_cost_2011/'2011 population'!E34</f>
        <v>1132.4305331396538</v>
      </c>
      <c r="F34" s="2">
        <f>'2011 outpatient appointments'!F34*ave_appointment_cost_2011/'2011 population'!F34</f>
        <v>1096.2426735837378</v>
      </c>
      <c r="G34" s="2">
        <f>'2011 outpatient appointments'!G34*ave_appointment_cost_2011/'2011 population'!G34</f>
        <v>1049.8660336746993</v>
      </c>
      <c r="H34" s="2">
        <f>'2011 outpatient appointments'!H34*ave_appointment_cost_2011/'2011 population'!H34</f>
        <v>1008.2082795131278</v>
      </c>
      <c r="I34" s="2"/>
      <c r="J34" s="2">
        <f>'2011 outpatient appointments'!J34*ave_appointment_cost_2011/'2011 population'!J34</f>
        <v>443.52861409601559</v>
      </c>
      <c r="K34" s="2">
        <f>'2011 outpatient appointments'!K34*ave_appointment_cost_2011/'2011 population'!K34</f>
        <v>363.16725295103311</v>
      </c>
      <c r="L34" s="2">
        <f>'2011 outpatient appointments'!L34*ave_appointment_cost_2011/'2011 population'!L34</f>
        <v>346.0081827735375</v>
      </c>
      <c r="M34" s="2">
        <f>'2011 outpatient appointments'!M34*ave_appointment_cost_2011/'2011 population'!M34</f>
        <v>315.07611176737947</v>
      </c>
      <c r="N34" s="2">
        <f>'2011 outpatient appointments'!N34*ave_appointment_cost_2011/'2011 population'!N34</f>
        <v>302.57562752928408</v>
      </c>
    </row>
    <row r="35" spans="2:14" x14ac:dyDescent="0.25">
      <c r="B35">
        <v>31</v>
      </c>
      <c r="D35" s="2">
        <f>'2011 outpatient appointments'!D35*ave_appointment_cost_2011/'2011 population'!D35</f>
        <v>1303.0985181603382</v>
      </c>
      <c r="E35" s="2">
        <f>'2011 outpatient appointments'!E35*ave_appointment_cost_2011/'2011 population'!E35</f>
        <v>1196.1627910999157</v>
      </c>
      <c r="F35" s="2">
        <f>'2011 outpatient appointments'!F35*ave_appointment_cost_2011/'2011 population'!F35</f>
        <v>1163.1245085437452</v>
      </c>
      <c r="G35" s="2">
        <f>'2011 outpatient appointments'!G35*ave_appointment_cost_2011/'2011 population'!G35</f>
        <v>1121.3720275769051</v>
      </c>
      <c r="H35" s="2">
        <f>'2011 outpatient appointments'!H35*ave_appointment_cost_2011/'2011 population'!H35</f>
        <v>1120.4260077517333</v>
      </c>
      <c r="I35" s="2"/>
      <c r="J35" s="2">
        <f>'2011 outpatient appointments'!J35*ave_appointment_cost_2011/'2011 population'!J35</f>
        <v>478.08988429609593</v>
      </c>
      <c r="K35" s="2">
        <f>'2011 outpatient appointments'!K35*ave_appointment_cost_2011/'2011 population'!K35</f>
        <v>393.79781996444251</v>
      </c>
      <c r="L35" s="2">
        <f>'2011 outpatient appointments'!L35*ave_appointment_cost_2011/'2011 population'!L35</f>
        <v>378.64414164723337</v>
      </c>
      <c r="M35" s="2">
        <f>'2011 outpatient appointments'!M35*ave_appointment_cost_2011/'2011 population'!M35</f>
        <v>334.20998803200342</v>
      </c>
      <c r="N35" s="2">
        <f>'2011 outpatient appointments'!N35*ave_appointment_cost_2011/'2011 population'!N35</f>
        <v>317.99119445191815</v>
      </c>
    </row>
    <row r="36" spans="2:14" x14ac:dyDescent="0.25">
      <c r="B36">
        <v>32</v>
      </c>
      <c r="D36" s="2">
        <f>'2011 outpatient appointments'!D36*ave_appointment_cost_2011/'2011 population'!D36</f>
        <v>1393.0774139936157</v>
      </c>
      <c r="E36" s="2">
        <f>'2011 outpatient appointments'!E36*ave_appointment_cost_2011/'2011 population'!E36</f>
        <v>1230.6702092657576</v>
      </c>
      <c r="F36" s="2">
        <f>'2011 outpatient appointments'!F36*ave_appointment_cost_2011/'2011 population'!F36</f>
        <v>1193.0160322410322</v>
      </c>
      <c r="G36" s="2">
        <f>'2011 outpatient appointments'!G36*ave_appointment_cost_2011/'2011 population'!G36</f>
        <v>1163.3873407677743</v>
      </c>
      <c r="H36" s="2">
        <f>'2011 outpatient appointments'!H36*ave_appointment_cost_2011/'2011 population'!H36</f>
        <v>1149.9240714111013</v>
      </c>
      <c r="I36" s="2"/>
      <c r="J36" s="2">
        <f>'2011 outpatient appointments'!J36*ave_appointment_cost_2011/'2011 population'!J36</f>
        <v>526.34610546607973</v>
      </c>
      <c r="K36" s="2">
        <f>'2011 outpatient appointments'!K36*ave_appointment_cost_2011/'2011 population'!K36</f>
        <v>421.23602639655235</v>
      </c>
      <c r="L36" s="2">
        <f>'2011 outpatient appointments'!L36*ave_appointment_cost_2011/'2011 population'!L36</f>
        <v>393.51165720157621</v>
      </c>
      <c r="M36" s="2">
        <f>'2011 outpatient appointments'!M36*ave_appointment_cost_2011/'2011 population'!M36</f>
        <v>350.03120086145231</v>
      </c>
      <c r="N36" s="2">
        <f>'2011 outpatient appointments'!N36*ave_appointment_cost_2011/'2011 population'!N36</f>
        <v>334.284881245951</v>
      </c>
    </row>
    <row r="37" spans="2:14" x14ac:dyDescent="0.25">
      <c r="B37">
        <v>33</v>
      </c>
      <c r="D37" s="2">
        <f>'2011 outpatient appointments'!D37*ave_appointment_cost_2011/'2011 population'!D37</f>
        <v>1369.3996484281297</v>
      </c>
      <c r="E37" s="2">
        <f>'2011 outpatient appointments'!E37*ave_appointment_cost_2011/'2011 population'!E37</f>
        <v>1233.3718420754374</v>
      </c>
      <c r="F37" s="2">
        <f>'2011 outpatient appointments'!F37*ave_appointment_cost_2011/'2011 population'!F37</f>
        <v>1178.8090931442634</v>
      </c>
      <c r="G37" s="2">
        <f>'2011 outpatient appointments'!G37*ave_appointment_cost_2011/'2011 population'!G37</f>
        <v>1157.779447515024</v>
      </c>
      <c r="H37" s="2">
        <f>'2011 outpatient appointments'!H37*ave_appointment_cost_2011/'2011 population'!H37</f>
        <v>1131.8389505837849</v>
      </c>
      <c r="I37" s="2"/>
      <c r="J37" s="2">
        <f>'2011 outpatient appointments'!J37*ave_appointment_cost_2011/'2011 population'!J37</f>
        <v>541.66258589156416</v>
      </c>
      <c r="K37" s="2">
        <f>'2011 outpatient appointments'!K37*ave_appointment_cost_2011/'2011 population'!K37</f>
        <v>439.23242192486248</v>
      </c>
      <c r="L37" s="2">
        <f>'2011 outpatient appointments'!L37*ave_appointment_cost_2011/'2011 population'!L37</f>
        <v>410.79655226000131</v>
      </c>
      <c r="M37" s="2">
        <f>'2011 outpatient appointments'!M37*ave_appointment_cost_2011/'2011 population'!M37</f>
        <v>367.76431142385195</v>
      </c>
      <c r="N37" s="2">
        <f>'2011 outpatient appointments'!N37*ave_appointment_cost_2011/'2011 population'!N37</f>
        <v>331.98668073114078</v>
      </c>
    </row>
    <row r="38" spans="2:14" x14ac:dyDescent="0.25">
      <c r="B38">
        <v>34</v>
      </c>
      <c r="D38" s="2">
        <f>'2011 outpatient appointments'!D38*ave_appointment_cost_2011/'2011 population'!D38</f>
        <v>1297.7425100706139</v>
      </c>
      <c r="E38" s="2">
        <f>'2011 outpatient appointments'!E38*ave_appointment_cost_2011/'2011 population'!E38</f>
        <v>1185.402743842405</v>
      </c>
      <c r="F38" s="2">
        <f>'2011 outpatient appointments'!F38*ave_appointment_cost_2011/'2011 population'!F38</f>
        <v>1113.7497243553646</v>
      </c>
      <c r="G38" s="2">
        <f>'2011 outpatient appointments'!G38*ave_appointment_cost_2011/'2011 population'!G38</f>
        <v>1064.7777333119357</v>
      </c>
      <c r="H38" s="2">
        <f>'2011 outpatient appointments'!H38*ave_appointment_cost_2011/'2011 population'!H38</f>
        <v>1069.0171692175081</v>
      </c>
      <c r="I38" s="2"/>
      <c r="J38" s="2">
        <f>'2011 outpatient appointments'!J38*ave_appointment_cost_2011/'2011 population'!J38</f>
        <v>527.60542308707329</v>
      </c>
      <c r="K38" s="2">
        <f>'2011 outpatient appointments'!K38*ave_appointment_cost_2011/'2011 population'!K38</f>
        <v>432.97718982930019</v>
      </c>
      <c r="L38" s="2">
        <f>'2011 outpatient appointments'!L38*ave_appointment_cost_2011/'2011 population'!L38</f>
        <v>393.38781597462662</v>
      </c>
      <c r="M38" s="2">
        <f>'2011 outpatient appointments'!M38*ave_appointment_cost_2011/'2011 population'!M38</f>
        <v>346.13156183910155</v>
      </c>
      <c r="N38" s="2">
        <f>'2011 outpatient appointments'!N38*ave_appointment_cost_2011/'2011 population'!N38</f>
        <v>312.37141418458521</v>
      </c>
    </row>
    <row r="39" spans="2:14" x14ac:dyDescent="0.25">
      <c r="B39">
        <v>35</v>
      </c>
      <c r="D39" s="2">
        <f>'2011 outpatient appointments'!D39*ave_appointment_cost_2011/'2011 population'!D39</f>
        <v>1238.587217752674</v>
      </c>
      <c r="E39" s="2">
        <f>'2011 outpatient appointments'!E39*ave_appointment_cost_2011/'2011 population'!E39</f>
        <v>1137.6650814079649</v>
      </c>
      <c r="F39" s="2">
        <f>'2011 outpatient appointments'!F39*ave_appointment_cost_2011/'2011 population'!F39</f>
        <v>1053.0167126309238</v>
      </c>
      <c r="G39" s="2">
        <f>'2011 outpatient appointments'!G39*ave_appointment_cost_2011/'2011 population'!G39</f>
        <v>1031.2377774964534</v>
      </c>
      <c r="H39" s="2">
        <f>'2011 outpatient appointments'!H39*ave_appointment_cost_2011/'2011 population'!H39</f>
        <v>982.31298423464852</v>
      </c>
      <c r="I39" s="2"/>
      <c r="J39" s="2">
        <f>'2011 outpatient appointments'!J39*ave_appointment_cost_2011/'2011 population'!J39</f>
        <v>535.4412460170505</v>
      </c>
      <c r="K39" s="2">
        <f>'2011 outpatient appointments'!K39*ave_appointment_cost_2011/'2011 population'!K39</f>
        <v>426.72639602104863</v>
      </c>
      <c r="L39" s="2">
        <f>'2011 outpatient appointments'!L39*ave_appointment_cost_2011/'2011 population'!L39</f>
        <v>396.04641695086701</v>
      </c>
      <c r="M39" s="2">
        <f>'2011 outpatient appointments'!M39*ave_appointment_cost_2011/'2011 population'!M39</f>
        <v>348.09559005258905</v>
      </c>
      <c r="N39" s="2">
        <f>'2011 outpatient appointments'!N39*ave_appointment_cost_2011/'2011 population'!N39</f>
        <v>315.86172229334807</v>
      </c>
    </row>
    <row r="40" spans="2:14" x14ac:dyDescent="0.25">
      <c r="B40">
        <v>36</v>
      </c>
      <c r="D40" s="2">
        <f>'2011 outpatient appointments'!D40*ave_appointment_cost_2011/'2011 population'!D40</f>
        <v>1210.7069097781816</v>
      </c>
      <c r="E40" s="2">
        <f>'2011 outpatient appointments'!E40*ave_appointment_cost_2011/'2011 population'!E40</f>
        <v>1087.6684807935756</v>
      </c>
      <c r="F40" s="2">
        <f>'2011 outpatient appointments'!F40*ave_appointment_cost_2011/'2011 population'!F40</f>
        <v>998.98492221280151</v>
      </c>
      <c r="G40" s="2">
        <f>'2011 outpatient appointments'!G40*ave_appointment_cost_2011/'2011 population'!G40</f>
        <v>950.81605742567274</v>
      </c>
      <c r="H40" s="2">
        <f>'2011 outpatient appointments'!H40*ave_appointment_cost_2011/'2011 population'!H40</f>
        <v>911.08816709865289</v>
      </c>
      <c r="I40" s="2"/>
      <c r="J40" s="2">
        <f>'2011 outpatient appointments'!J40*ave_appointment_cost_2011/'2011 population'!J40</f>
        <v>560.57186925712142</v>
      </c>
      <c r="K40" s="2">
        <f>'2011 outpatient appointments'!K40*ave_appointment_cost_2011/'2011 population'!K40</f>
        <v>444.918404204225</v>
      </c>
      <c r="L40" s="2">
        <f>'2011 outpatient appointments'!L40*ave_appointment_cost_2011/'2011 population'!L40</f>
        <v>400.89242282219385</v>
      </c>
      <c r="M40" s="2">
        <f>'2011 outpatient appointments'!M40*ave_appointment_cost_2011/'2011 population'!M40</f>
        <v>343.4067576207741</v>
      </c>
      <c r="N40" s="2">
        <f>'2011 outpatient appointments'!N40*ave_appointment_cost_2011/'2011 population'!N40</f>
        <v>311.21334472801283</v>
      </c>
    </row>
    <row r="41" spans="2:14" x14ac:dyDescent="0.25">
      <c r="B41">
        <v>37</v>
      </c>
      <c r="D41" s="2">
        <f>'2011 outpatient appointments'!D41*ave_appointment_cost_2011/'2011 population'!D41</f>
        <v>1163.5052752776871</v>
      </c>
      <c r="E41" s="2">
        <f>'2011 outpatient appointments'!E41*ave_appointment_cost_2011/'2011 population'!E41</f>
        <v>1051.9501827315325</v>
      </c>
      <c r="F41" s="2">
        <f>'2011 outpatient appointments'!F41*ave_appointment_cost_2011/'2011 population'!F41</f>
        <v>953.65535978830121</v>
      </c>
      <c r="G41" s="2">
        <f>'2011 outpatient appointments'!G41*ave_appointment_cost_2011/'2011 population'!G41</f>
        <v>904.65150358652863</v>
      </c>
      <c r="H41" s="2">
        <f>'2011 outpatient appointments'!H41*ave_appointment_cost_2011/'2011 population'!H41</f>
        <v>853.89046437183094</v>
      </c>
      <c r="I41" s="2"/>
      <c r="J41" s="2">
        <f>'2011 outpatient appointments'!J41*ave_appointment_cost_2011/'2011 population'!J41</f>
        <v>604.87637183705885</v>
      </c>
      <c r="K41" s="2">
        <f>'2011 outpatient appointments'!K41*ave_appointment_cost_2011/'2011 population'!K41</f>
        <v>475.30364346820608</v>
      </c>
      <c r="L41" s="2">
        <f>'2011 outpatient appointments'!L41*ave_appointment_cost_2011/'2011 population'!L41</f>
        <v>401.5091218917205</v>
      </c>
      <c r="M41" s="2">
        <f>'2011 outpatient appointments'!M41*ave_appointment_cost_2011/'2011 population'!M41</f>
        <v>367.59796122606593</v>
      </c>
      <c r="N41" s="2">
        <f>'2011 outpatient appointments'!N41*ave_appointment_cost_2011/'2011 population'!N41</f>
        <v>325.96204496027872</v>
      </c>
    </row>
    <row r="42" spans="2:14" x14ac:dyDescent="0.25">
      <c r="B42">
        <v>38</v>
      </c>
      <c r="D42" s="2">
        <f>'2011 outpatient appointments'!D42*ave_appointment_cost_2011/'2011 population'!D42</f>
        <v>1092.7495272659712</v>
      </c>
      <c r="E42" s="2">
        <f>'2011 outpatient appointments'!E42*ave_appointment_cost_2011/'2011 population'!E42</f>
        <v>976.69901396063619</v>
      </c>
      <c r="F42" s="2">
        <f>'2011 outpatient appointments'!F42*ave_appointment_cost_2011/'2011 population'!F42</f>
        <v>889.28864166794733</v>
      </c>
      <c r="G42" s="2">
        <f>'2011 outpatient appointments'!G42*ave_appointment_cost_2011/'2011 population'!G42</f>
        <v>814.63522119848824</v>
      </c>
      <c r="H42" s="2">
        <f>'2011 outpatient appointments'!H42*ave_appointment_cost_2011/'2011 population'!H42</f>
        <v>776.0833467283087</v>
      </c>
      <c r="I42" s="2"/>
      <c r="J42" s="2">
        <f>'2011 outpatient appointments'!J42*ave_appointment_cost_2011/'2011 population'!J42</f>
        <v>608.4941319199271</v>
      </c>
      <c r="K42" s="2">
        <f>'2011 outpatient appointments'!K42*ave_appointment_cost_2011/'2011 population'!K42</f>
        <v>470.93177932160575</v>
      </c>
      <c r="L42" s="2">
        <f>'2011 outpatient appointments'!L42*ave_appointment_cost_2011/'2011 population'!L42</f>
        <v>423.60742772868213</v>
      </c>
      <c r="M42" s="2">
        <f>'2011 outpatient appointments'!M42*ave_appointment_cost_2011/'2011 population'!M42</f>
        <v>357.21475359301485</v>
      </c>
      <c r="N42" s="2">
        <f>'2011 outpatient appointments'!N42*ave_appointment_cost_2011/'2011 population'!N42</f>
        <v>319.33770450109449</v>
      </c>
    </row>
    <row r="43" spans="2:14" x14ac:dyDescent="0.25">
      <c r="B43">
        <v>39</v>
      </c>
      <c r="D43" s="2">
        <f>'2011 outpatient appointments'!D43*ave_appointment_cost_2011/'2011 population'!D43</f>
        <v>1026.9396524840583</v>
      </c>
      <c r="E43" s="2">
        <f>'2011 outpatient appointments'!E43*ave_appointment_cost_2011/'2011 population'!E43</f>
        <v>934.41597713984766</v>
      </c>
      <c r="F43" s="2">
        <f>'2011 outpatient appointments'!F43*ave_appointment_cost_2011/'2011 population'!F43</f>
        <v>811.90474775098858</v>
      </c>
      <c r="G43" s="2">
        <f>'2011 outpatient appointments'!G43*ave_appointment_cost_2011/'2011 population'!G43</f>
        <v>763.89269735615505</v>
      </c>
      <c r="H43" s="2">
        <f>'2011 outpatient appointments'!H43*ave_appointment_cost_2011/'2011 population'!H43</f>
        <v>718.65993117210542</v>
      </c>
      <c r="I43" s="2"/>
      <c r="J43" s="2">
        <f>'2011 outpatient appointments'!J43*ave_appointment_cost_2011/'2011 population'!J43</f>
        <v>633.45753470909142</v>
      </c>
      <c r="K43" s="2">
        <f>'2011 outpatient appointments'!K43*ave_appointment_cost_2011/'2011 population'!K43</f>
        <v>501.4703419903343</v>
      </c>
      <c r="L43" s="2">
        <f>'2011 outpatient appointments'!L43*ave_appointment_cost_2011/'2011 population'!L43</f>
        <v>427.33342467559112</v>
      </c>
      <c r="M43" s="2">
        <f>'2011 outpatient appointments'!M43*ave_appointment_cost_2011/'2011 population'!M43</f>
        <v>369.27921850553059</v>
      </c>
      <c r="N43" s="2">
        <f>'2011 outpatient appointments'!N43*ave_appointment_cost_2011/'2011 population'!N43</f>
        <v>329.58171937800421</v>
      </c>
    </row>
    <row r="44" spans="2:14" x14ac:dyDescent="0.25">
      <c r="B44">
        <v>40</v>
      </c>
      <c r="D44" s="2">
        <f>'2011 outpatient appointments'!D44*ave_appointment_cost_2011/'2011 population'!D44</f>
        <v>991.67032508647162</v>
      </c>
      <c r="E44" s="2">
        <f>'2011 outpatient appointments'!E44*ave_appointment_cost_2011/'2011 population'!E44</f>
        <v>912.8188980553623</v>
      </c>
      <c r="F44" s="2">
        <f>'2011 outpatient appointments'!F44*ave_appointment_cost_2011/'2011 population'!F44</f>
        <v>818.00813792864483</v>
      </c>
      <c r="G44" s="2">
        <f>'2011 outpatient appointments'!G44*ave_appointment_cost_2011/'2011 population'!G44</f>
        <v>742.97080186196592</v>
      </c>
      <c r="H44" s="2">
        <f>'2011 outpatient appointments'!H44*ave_appointment_cost_2011/'2011 population'!H44</f>
        <v>668.50321154153585</v>
      </c>
      <c r="I44" s="2"/>
      <c r="J44" s="2">
        <f>'2011 outpatient appointments'!J44*ave_appointment_cost_2011/'2011 population'!J44</f>
        <v>652.72966147853981</v>
      </c>
      <c r="K44" s="2">
        <f>'2011 outpatient appointments'!K44*ave_appointment_cost_2011/'2011 population'!K44</f>
        <v>513.55421194207599</v>
      </c>
      <c r="L44" s="2">
        <f>'2011 outpatient appointments'!L44*ave_appointment_cost_2011/'2011 population'!L44</f>
        <v>452.8590314337464</v>
      </c>
      <c r="M44" s="2">
        <f>'2011 outpatient appointments'!M44*ave_appointment_cost_2011/'2011 population'!M44</f>
        <v>390.42961582330133</v>
      </c>
      <c r="N44" s="2">
        <f>'2011 outpatient appointments'!N44*ave_appointment_cost_2011/'2011 population'!N44</f>
        <v>339.60507522894721</v>
      </c>
    </row>
    <row r="45" spans="2:14" x14ac:dyDescent="0.25">
      <c r="B45">
        <v>41</v>
      </c>
      <c r="D45" s="2">
        <f>'2011 outpatient appointments'!D45*ave_appointment_cost_2011/'2011 population'!D45</f>
        <v>1024.8224527113987</v>
      </c>
      <c r="E45" s="2">
        <f>'2011 outpatient appointments'!E45*ave_appointment_cost_2011/'2011 population'!E45</f>
        <v>907.87039367431191</v>
      </c>
      <c r="F45" s="2">
        <f>'2011 outpatient appointments'!F45*ave_appointment_cost_2011/'2011 population'!F45</f>
        <v>802.29004387220812</v>
      </c>
      <c r="G45" s="2">
        <f>'2011 outpatient appointments'!G45*ave_appointment_cost_2011/'2011 population'!G45</f>
        <v>720.54788614765164</v>
      </c>
      <c r="H45" s="2">
        <f>'2011 outpatient appointments'!H45*ave_appointment_cost_2011/'2011 population'!H45</f>
        <v>662.29957009019324</v>
      </c>
      <c r="I45" s="2"/>
      <c r="J45" s="2">
        <f>'2011 outpatient appointments'!J45*ave_appointment_cost_2011/'2011 population'!J45</f>
        <v>685.80089642970233</v>
      </c>
      <c r="K45" s="2">
        <f>'2011 outpatient appointments'!K45*ave_appointment_cost_2011/'2011 population'!K45</f>
        <v>557.7701082632218</v>
      </c>
      <c r="L45" s="2">
        <f>'2011 outpatient appointments'!L45*ave_appointment_cost_2011/'2011 population'!L45</f>
        <v>465.74798389608122</v>
      </c>
      <c r="M45" s="2">
        <f>'2011 outpatient appointments'!M45*ave_appointment_cost_2011/'2011 population'!M45</f>
        <v>419.37676863556504</v>
      </c>
      <c r="N45" s="2">
        <f>'2011 outpatient appointments'!N45*ave_appointment_cost_2011/'2011 population'!N45</f>
        <v>358.66038032277027</v>
      </c>
    </row>
    <row r="46" spans="2:14" x14ac:dyDescent="0.25">
      <c r="B46">
        <v>42</v>
      </c>
      <c r="D46" s="2">
        <f>'2011 outpatient appointments'!D46*ave_appointment_cost_2011/'2011 population'!D46</f>
        <v>964.85194577516734</v>
      </c>
      <c r="E46" s="2">
        <f>'2011 outpatient appointments'!E46*ave_appointment_cost_2011/'2011 population'!E46</f>
        <v>841.85137248439196</v>
      </c>
      <c r="F46" s="2">
        <f>'2011 outpatient appointments'!F46*ave_appointment_cost_2011/'2011 population'!F46</f>
        <v>732.17836171484339</v>
      </c>
      <c r="G46" s="2">
        <f>'2011 outpatient appointments'!G46*ave_appointment_cost_2011/'2011 population'!G46</f>
        <v>651.23380767542471</v>
      </c>
      <c r="H46" s="2">
        <f>'2011 outpatient appointments'!H46*ave_appointment_cost_2011/'2011 population'!H46</f>
        <v>601.690272062095</v>
      </c>
      <c r="I46" s="2"/>
      <c r="J46" s="2">
        <f>'2011 outpatient appointments'!J46*ave_appointment_cost_2011/'2011 population'!J46</f>
        <v>676.9856794008582</v>
      </c>
      <c r="K46" s="2">
        <f>'2011 outpatient appointments'!K46*ave_appointment_cost_2011/'2011 population'!K46</f>
        <v>542.24392670226371</v>
      </c>
      <c r="L46" s="2">
        <f>'2011 outpatient appointments'!L46*ave_appointment_cost_2011/'2011 population'!L46</f>
        <v>473.63079928137944</v>
      </c>
      <c r="M46" s="2">
        <f>'2011 outpatient appointments'!M46*ave_appointment_cost_2011/'2011 population'!M46</f>
        <v>395.07804806931853</v>
      </c>
      <c r="N46" s="2">
        <f>'2011 outpatient appointments'!N46*ave_appointment_cost_2011/'2011 population'!N46</f>
        <v>353.53898952989539</v>
      </c>
    </row>
    <row r="47" spans="2:14" x14ac:dyDescent="0.25">
      <c r="B47">
        <v>43</v>
      </c>
      <c r="D47" s="2">
        <f>'2011 outpatient appointments'!D47*ave_appointment_cost_2011/'2011 population'!D47</f>
        <v>986.1725135392702</v>
      </c>
      <c r="E47" s="2">
        <f>'2011 outpatient appointments'!E47*ave_appointment_cost_2011/'2011 population'!E47</f>
        <v>855.60129032863131</v>
      </c>
      <c r="F47" s="2">
        <f>'2011 outpatient appointments'!F47*ave_appointment_cost_2011/'2011 population'!F47</f>
        <v>736.49987879633409</v>
      </c>
      <c r="G47" s="2">
        <f>'2011 outpatient appointments'!G47*ave_appointment_cost_2011/'2011 population'!G47</f>
        <v>654.42180186800465</v>
      </c>
      <c r="H47" s="2">
        <f>'2011 outpatient appointments'!H47*ave_appointment_cost_2011/'2011 population'!H47</f>
        <v>595.20475847279477</v>
      </c>
      <c r="I47" s="2"/>
      <c r="J47" s="2">
        <f>'2011 outpatient appointments'!J47*ave_appointment_cost_2011/'2011 population'!J47</f>
        <v>697.81311078733768</v>
      </c>
      <c r="K47" s="2">
        <f>'2011 outpatient appointments'!K47*ave_appointment_cost_2011/'2011 population'!K47</f>
        <v>560.98463236406849</v>
      </c>
      <c r="L47" s="2">
        <f>'2011 outpatient appointments'!L47*ave_appointment_cost_2011/'2011 population'!L47</f>
        <v>489.62029809066939</v>
      </c>
      <c r="M47" s="2">
        <f>'2011 outpatient appointments'!M47*ave_appointment_cost_2011/'2011 population'!M47</f>
        <v>414.49277169640084</v>
      </c>
      <c r="N47" s="2">
        <f>'2011 outpatient appointments'!N47*ave_appointment_cost_2011/'2011 population'!N47</f>
        <v>362.62384032172662</v>
      </c>
    </row>
    <row r="48" spans="2:14" x14ac:dyDescent="0.25">
      <c r="B48">
        <v>44</v>
      </c>
      <c r="D48" s="2">
        <f>'2011 outpatient appointments'!D48*ave_appointment_cost_2011/'2011 population'!D48</f>
        <v>949.06359922057504</v>
      </c>
      <c r="E48" s="2">
        <f>'2011 outpatient appointments'!E48*ave_appointment_cost_2011/'2011 population'!E48</f>
        <v>819.21215335675686</v>
      </c>
      <c r="F48" s="2">
        <f>'2011 outpatient appointments'!F48*ave_appointment_cost_2011/'2011 population'!F48</f>
        <v>712.56929204123173</v>
      </c>
      <c r="G48" s="2">
        <f>'2011 outpatient appointments'!G48*ave_appointment_cost_2011/'2011 population'!G48</f>
        <v>629.31323423221625</v>
      </c>
      <c r="H48" s="2">
        <f>'2011 outpatient appointments'!H48*ave_appointment_cost_2011/'2011 population'!H48</f>
        <v>565.35292180929821</v>
      </c>
      <c r="I48" s="2"/>
      <c r="J48" s="2">
        <f>'2011 outpatient appointments'!J48*ave_appointment_cost_2011/'2011 population'!J48</f>
        <v>720.96701330866699</v>
      </c>
      <c r="K48" s="2">
        <f>'2011 outpatient appointments'!K48*ave_appointment_cost_2011/'2011 population'!K48</f>
        <v>558.64729011563202</v>
      </c>
      <c r="L48" s="2">
        <f>'2011 outpatient appointments'!L48*ave_appointment_cost_2011/'2011 population'!L48</f>
        <v>483.93142184201304</v>
      </c>
      <c r="M48" s="2">
        <f>'2011 outpatient appointments'!M48*ave_appointment_cost_2011/'2011 population'!M48</f>
        <v>416.25359958375196</v>
      </c>
      <c r="N48" s="2">
        <f>'2011 outpatient appointments'!N48*ave_appointment_cost_2011/'2011 population'!N48</f>
        <v>368.78678717404881</v>
      </c>
    </row>
    <row r="49" spans="2:14" x14ac:dyDescent="0.25">
      <c r="B49">
        <v>45</v>
      </c>
      <c r="D49" s="2">
        <f>'2011 outpatient appointments'!D49*ave_appointment_cost_2011/'2011 population'!D49</f>
        <v>971.32114426675446</v>
      </c>
      <c r="E49" s="2">
        <f>'2011 outpatient appointments'!E49*ave_appointment_cost_2011/'2011 population'!E49</f>
        <v>848.49225880646009</v>
      </c>
      <c r="F49" s="2">
        <f>'2011 outpatient appointments'!F49*ave_appointment_cost_2011/'2011 population'!F49</f>
        <v>732.40460807510385</v>
      </c>
      <c r="G49" s="2">
        <f>'2011 outpatient appointments'!G49*ave_appointment_cost_2011/'2011 population'!G49</f>
        <v>636.5024456949302</v>
      </c>
      <c r="H49" s="2">
        <f>'2011 outpatient appointments'!H49*ave_appointment_cost_2011/'2011 population'!H49</f>
        <v>560.24595820043339</v>
      </c>
      <c r="I49" s="2"/>
      <c r="J49" s="2">
        <f>'2011 outpatient appointments'!J49*ave_appointment_cost_2011/'2011 population'!J49</f>
        <v>739.61008411331125</v>
      </c>
      <c r="K49" s="2">
        <f>'2011 outpatient appointments'!K49*ave_appointment_cost_2011/'2011 population'!K49</f>
        <v>603.21220794513363</v>
      </c>
      <c r="L49" s="2">
        <f>'2011 outpatient appointments'!L49*ave_appointment_cost_2011/'2011 population'!L49</f>
        <v>506.73107962736464</v>
      </c>
      <c r="M49" s="2">
        <f>'2011 outpatient appointments'!M49*ave_appointment_cost_2011/'2011 population'!M49</f>
        <v>440.44067734204941</v>
      </c>
      <c r="N49" s="2">
        <f>'2011 outpatient appointments'!N49*ave_appointment_cost_2011/'2011 population'!N49</f>
        <v>380.62961912896623</v>
      </c>
    </row>
    <row r="50" spans="2:14" x14ac:dyDescent="0.25">
      <c r="B50">
        <v>46</v>
      </c>
      <c r="D50" s="2">
        <f>'2011 outpatient appointments'!D50*ave_appointment_cost_2011/'2011 population'!D50</f>
        <v>989.63587458552763</v>
      </c>
      <c r="E50" s="2">
        <f>'2011 outpatient appointments'!E50*ave_appointment_cost_2011/'2011 population'!E50</f>
        <v>878.39319864099923</v>
      </c>
      <c r="F50" s="2">
        <f>'2011 outpatient appointments'!F50*ave_appointment_cost_2011/'2011 population'!F50</f>
        <v>750.58206111052573</v>
      </c>
      <c r="G50" s="2">
        <f>'2011 outpatient appointments'!G50*ave_appointment_cost_2011/'2011 population'!G50</f>
        <v>668.1324664322126</v>
      </c>
      <c r="H50" s="2">
        <f>'2011 outpatient appointments'!H50*ave_appointment_cost_2011/'2011 population'!H50</f>
        <v>583.33667118041535</v>
      </c>
      <c r="I50" s="2"/>
      <c r="J50" s="2">
        <f>'2011 outpatient appointments'!J50*ave_appointment_cost_2011/'2011 population'!J50</f>
        <v>762.58787603061103</v>
      </c>
      <c r="K50" s="2">
        <f>'2011 outpatient appointments'!K50*ave_appointment_cost_2011/'2011 population'!K50</f>
        <v>621.6757667317836</v>
      </c>
      <c r="L50" s="2">
        <f>'2011 outpatient appointments'!L50*ave_appointment_cost_2011/'2011 population'!L50</f>
        <v>524.20493782194683</v>
      </c>
      <c r="M50" s="2">
        <f>'2011 outpatient appointments'!M50*ave_appointment_cost_2011/'2011 population'!M50</f>
        <v>448.68977217791354</v>
      </c>
      <c r="N50" s="2">
        <f>'2011 outpatient appointments'!N50*ave_appointment_cost_2011/'2011 population'!N50</f>
        <v>397.17272743214079</v>
      </c>
    </row>
    <row r="51" spans="2:14" x14ac:dyDescent="0.25">
      <c r="B51">
        <v>47</v>
      </c>
      <c r="D51" s="2">
        <f>'2011 outpatient appointments'!D51*ave_appointment_cost_2011/'2011 population'!D51</f>
        <v>1048.7888118731412</v>
      </c>
      <c r="E51" s="2">
        <f>'2011 outpatient appointments'!E51*ave_appointment_cost_2011/'2011 population'!E51</f>
        <v>908.31935229949875</v>
      </c>
      <c r="F51" s="2">
        <f>'2011 outpatient appointments'!F51*ave_appointment_cost_2011/'2011 population'!F51</f>
        <v>789.7422200028052</v>
      </c>
      <c r="G51" s="2">
        <f>'2011 outpatient appointments'!G51*ave_appointment_cost_2011/'2011 population'!G51</f>
        <v>683.12007816469509</v>
      </c>
      <c r="H51" s="2">
        <f>'2011 outpatient appointments'!H51*ave_appointment_cost_2011/'2011 population'!H51</f>
        <v>607.36561574681616</v>
      </c>
      <c r="I51" s="2"/>
      <c r="J51" s="2">
        <f>'2011 outpatient appointments'!J51*ave_appointment_cost_2011/'2011 population'!J51</f>
        <v>795.66814099791679</v>
      </c>
      <c r="K51" s="2">
        <f>'2011 outpatient appointments'!K51*ave_appointment_cost_2011/'2011 population'!K51</f>
        <v>647.71607253172851</v>
      </c>
      <c r="L51" s="2">
        <f>'2011 outpatient appointments'!L51*ave_appointment_cost_2011/'2011 population'!L51</f>
        <v>548.49328567695045</v>
      </c>
      <c r="M51" s="2">
        <f>'2011 outpatient appointments'!M51*ave_appointment_cost_2011/'2011 population'!M51</f>
        <v>478.45899683677925</v>
      </c>
      <c r="N51" s="2">
        <f>'2011 outpatient appointments'!N51*ave_appointment_cost_2011/'2011 population'!N51</f>
        <v>418.40700533794615</v>
      </c>
    </row>
    <row r="52" spans="2:14" x14ac:dyDescent="0.25">
      <c r="B52">
        <v>48</v>
      </c>
      <c r="D52" s="2">
        <f>'2011 outpatient appointments'!D52*ave_appointment_cost_2011/'2011 population'!D52</f>
        <v>1052.1498610989725</v>
      </c>
      <c r="E52" s="2">
        <f>'2011 outpatient appointments'!E52*ave_appointment_cost_2011/'2011 population'!E52</f>
        <v>923.37058786774628</v>
      </c>
      <c r="F52" s="2">
        <f>'2011 outpatient appointments'!F52*ave_appointment_cost_2011/'2011 population'!F52</f>
        <v>800.46525730671419</v>
      </c>
      <c r="G52" s="2">
        <f>'2011 outpatient appointments'!G52*ave_appointment_cost_2011/'2011 population'!G52</f>
        <v>696.52665898381065</v>
      </c>
      <c r="H52" s="2">
        <f>'2011 outpatient appointments'!H52*ave_appointment_cost_2011/'2011 population'!H52</f>
        <v>623.43970854198221</v>
      </c>
      <c r="I52" s="2"/>
      <c r="J52" s="2">
        <f>'2011 outpatient appointments'!J52*ave_appointment_cost_2011/'2011 population'!J52</f>
        <v>813.66852228334551</v>
      </c>
      <c r="K52" s="2">
        <f>'2011 outpatient appointments'!K52*ave_appointment_cost_2011/'2011 population'!K52</f>
        <v>679.55428502171026</v>
      </c>
      <c r="L52" s="2">
        <f>'2011 outpatient appointments'!L52*ave_appointment_cost_2011/'2011 population'!L52</f>
        <v>562.87515250564672</v>
      </c>
      <c r="M52" s="2">
        <f>'2011 outpatient appointments'!M52*ave_appointment_cost_2011/'2011 population'!M52</f>
        <v>498.41580894072331</v>
      </c>
      <c r="N52" s="2">
        <f>'2011 outpatient appointments'!N52*ave_appointment_cost_2011/'2011 population'!N52</f>
        <v>429.01593218791658</v>
      </c>
    </row>
    <row r="53" spans="2:14" x14ac:dyDescent="0.25">
      <c r="B53">
        <v>49</v>
      </c>
      <c r="D53" s="2">
        <f>'2011 outpatient appointments'!D53*ave_appointment_cost_2011/'2011 population'!D53</f>
        <v>1064.0033202784255</v>
      </c>
      <c r="E53" s="2">
        <f>'2011 outpatient appointments'!E53*ave_appointment_cost_2011/'2011 population'!E53</f>
        <v>961.15284310284471</v>
      </c>
      <c r="F53" s="2">
        <f>'2011 outpatient appointments'!F53*ave_appointment_cost_2011/'2011 population'!F53</f>
        <v>800.20770538323848</v>
      </c>
      <c r="G53" s="2">
        <f>'2011 outpatient appointments'!G53*ave_appointment_cost_2011/'2011 population'!G53</f>
        <v>732.48502295149683</v>
      </c>
      <c r="H53" s="2">
        <f>'2011 outpatient appointments'!H53*ave_appointment_cost_2011/'2011 population'!H53</f>
        <v>649.76386300821014</v>
      </c>
      <c r="I53" s="2"/>
      <c r="J53" s="2">
        <f>'2011 outpatient appointments'!J53*ave_appointment_cost_2011/'2011 population'!J53</f>
        <v>865.55344873164086</v>
      </c>
      <c r="K53" s="2">
        <f>'2011 outpatient appointments'!K53*ave_appointment_cost_2011/'2011 population'!K53</f>
        <v>715.52840435822031</v>
      </c>
      <c r="L53" s="2">
        <f>'2011 outpatient appointments'!L53*ave_appointment_cost_2011/'2011 population'!L53</f>
        <v>586.7332544160721</v>
      </c>
      <c r="M53" s="2">
        <f>'2011 outpatient appointments'!M53*ave_appointment_cost_2011/'2011 population'!M53</f>
        <v>511.74230470780742</v>
      </c>
      <c r="N53" s="2">
        <f>'2011 outpatient appointments'!N53*ave_appointment_cost_2011/'2011 population'!N53</f>
        <v>452.33196610568223</v>
      </c>
    </row>
    <row r="54" spans="2:14" x14ac:dyDescent="0.25">
      <c r="B54">
        <v>50</v>
      </c>
      <c r="D54" s="2">
        <f>'2011 outpatient appointments'!D54*ave_appointment_cost_2011/'2011 population'!D54</f>
        <v>1106.6487311999995</v>
      </c>
      <c r="E54" s="2">
        <f>'2011 outpatient appointments'!E54*ave_appointment_cost_2011/'2011 population'!E54</f>
        <v>959.99637016074064</v>
      </c>
      <c r="F54" s="2">
        <f>'2011 outpatient appointments'!F54*ave_appointment_cost_2011/'2011 population'!F54</f>
        <v>836.70894296208439</v>
      </c>
      <c r="G54" s="2">
        <f>'2011 outpatient appointments'!G54*ave_appointment_cost_2011/'2011 population'!G54</f>
        <v>745.28232693268467</v>
      </c>
      <c r="H54" s="2">
        <f>'2011 outpatient appointments'!H54*ave_appointment_cost_2011/'2011 population'!H54</f>
        <v>665.14562758403451</v>
      </c>
      <c r="I54" s="2"/>
      <c r="J54" s="2">
        <f>'2011 outpatient appointments'!J54*ave_appointment_cost_2011/'2011 population'!J54</f>
        <v>880.86444328508514</v>
      </c>
      <c r="K54" s="2">
        <f>'2011 outpatient appointments'!K54*ave_appointment_cost_2011/'2011 population'!K54</f>
        <v>730.94840094475001</v>
      </c>
      <c r="L54" s="2">
        <f>'2011 outpatient appointments'!L54*ave_appointment_cost_2011/'2011 population'!L54</f>
        <v>616.81964633276857</v>
      </c>
      <c r="M54" s="2">
        <f>'2011 outpatient appointments'!M54*ave_appointment_cost_2011/'2011 population'!M54</f>
        <v>536.6737691167433</v>
      </c>
      <c r="N54" s="2">
        <f>'2011 outpatient appointments'!N54*ave_appointment_cost_2011/'2011 population'!N54</f>
        <v>475.25052069100957</v>
      </c>
    </row>
    <row r="55" spans="2:14" x14ac:dyDescent="0.25">
      <c r="B55">
        <v>51</v>
      </c>
      <c r="D55" s="2">
        <f>'2011 outpatient appointments'!D55*ave_appointment_cost_2011/'2011 population'!D55</f>
        <v>1141.6603640290846</v>
      </c>
      <c r="E55" s="2">
        <f>'2011 outpatient appointments'!E55*ave_appointment_cost_2011/'2011 population'!E55</f>
        <v>997.5949427164561</v>
      </c>
      <c r="F55" s="2">
        <f>'2011 outpatient appointments'!F55*ave_appointment_cost_2011/'2011 population'!F55</f>
        <v>865.12242909315569</v>
      </c>
      <c r="G55" s="2">
        <f>'2011 outpatient appointments'!G55*ave_appointment_cost_2011/'2011 population'!G55</f>
        <v>779.58626165641965</v>
      </c>
      <c r="H55" s="2">
        <f>'2011 outpatient appointments'!H55*ave_appointment_cost_2011/'2011 population'!H55</f>
        <v>712.2412720949751</v>
      </c>
      <c r="I55" s="2"/>
      <c r="J55" s="2">
        <f>'2011 outpatient appointments'!J55*ave_appointment_cost_2011/'2011 population'!J55</f>
        <v>915.43486898971867</v>
      </c>
      <c r="K55" s="2">
        <f>'2011 outpatient appointments'!K55*ave_appointment_cost_2011/'2011 population'!K55</f>
        <v>775.96524656115241</v>
      </c>
      <c r="L55" s="2">
        <f>'2011 outpatient appointments'!L55*ave_appointment_cost_2011/'2011 population'!L55</f>
        <v>644.18258817977085</v>
      </c>
      <c r="M55" s="2">
        <f>'2011 outpatient appointments'!M55*ave_appointment_cost_2011/'2011 population'!M55</f>
        <v>566.94584907377055</v>
      </c>
      <c r="N55" s="2">
        <f>'2011 outpatient appointments'!N55*ave_appointment_cost_2011/'2011 population'!N55</f>
        <v>490.87711670702885</v>
      </c>
    </row>
    <row r="56" spans="2:14" x14ac:dyDescent="0.25">
      <c r="B56">
        <v>52</v>
      </c>
      <c r="D56" s="2">
        <f>'2011 outpatient appointments'!D56*ave_appointment_cost_2011/'2011 population'!D56</f>
        <v>1146.3096667023199</v>
      </c>
      <c r="E56" s="2">
        <f>'2011 outpatient appointments'!E56*ave_appointment_cost_2011/'2011 population'!E56</f>
        <v>1001.0448497711336</v>
      </c>
      <c r="F56" s="2">
        <f>'2011 outpatient appointments'!F56*ave_appointment_cost_2011/'2011 population'!F56</f>
        <v>868.3819141775906</v>
      </c>
      <c r="G56" s="2">
        <f>'2011 outpatient appointments'!G56*ave_appointment_cost_2011/'2011 population'!G56</f>
        <v>768.928684312462</v>
      </c>
      <c r="H56" s="2">
        <f>'2011 outpatient appointments'!H56*ave_appointment_cost_2011/'2011 population'!H56</f>
        <v>700.53305365698486</v>
      </c>
      <c r="I56" s="2"/>
      <c r="J56" s="2">
        <f>'2011 outpatient appointments'!J56*ave_appointment_cost_2011/'2011 population'!J56</f>
        <v>931.43432631869143</v>
      </c>
      <c r="K56" s="2">
        <f>'2011 outpatient appointments'!K56*ave_appointment_cost_2011/'2011 population'!K56</f>
        <v>771.78908108977896</v>
      </c>
      <c r="L56" s="2">
        <f>'2011 outpatient appointments'!L56*ave_appointment_cost_2011/'2011 population'!L56</f>
        <v>657.69951355553599</v>
      </c>
      <c r="M56" s="2">
        <f>'2011 outpatient appointments'!M56*ave_appointment_cost_2011/'2011 population'!M56</f>
        <v>567.56748030491292</v>
      </c>
      <c r="N56" s="2">
        <f>'2011 outpatient appointments'!N56*ave_appointment_cost_2011/'2011 population'!N56</f>
        <v>499.32649434510643</v>
      </c>
    </row>
    <row r="57" spans="2:14" x14ac:dyDescent="0.25">
      <c r="B57">
        <v>53</v>
      </c>
      <c r="D57" s="2">
        <f>'2011 outpatient appointments'!D57*ave_appointment_cost_2011/'2011 population'!D57</f>
        <v>1153.2307326384137</v>
      </c>
      <c r="E57" s="2">
        <f>'2011 outpatient appointments'!E57*ave_appointment_cost_2011/'2011 population'!E57</f>
        <v>1033.8056677104366</v>
      </c>
      <c r="F57" s="2">
        <f>'2011 outpatient appointments'!F57*ave_appointment_cost_2011/'2011 population'!F57</f>
        <v>884.69775980703616</v>
      </c>
      <c r="G57" s="2">
        <f>'2011 outpatient appointments'!G57*ave_appointment_cost_2011/'2011 population'!G57</f>
        <v>784.71056130929628</v>
      </c>
      <c r="H57" s="2">
        <f>'2011 outpatient appointments'!H57*ave_appointment_cost_2011/'2011 population'!H57</f>
        <v>721.68597662047796</v>
      </c>
      <c r="I57" s="2"/>
      <c r="J57" s="2">
        <f>'2011 outpatient appointments'!J57*ave_appointment_cost_2011/'2011 population'!J57</f>
        <v>961.74499602771016</v>
      </c>
      <c r="K57" s="2">
        <f>'2011 outpatient appointments'!K57*ave_appointment_cost_2011/'2011 population'!K57</f>
        <v>798.06227076753783</v>
      </c>
      <c r="L57" s="2">
        <f>'2011 outpatient appointments'!L57*ave_appointment_cost_2011/'2011 population'!L57</f>
        <v>664.91262691468944</v>
      </c>
      <c r="M57" s="2">
        <f>'2011 outpatient appointments'!M57*ave_appointment_cost_2011/'2011 population'!M57</f>
        <v>576.73455577513346</v>
      </c>
      <c r="N57" s="2">
        <f>'2011 outpatient appointments'!N57*ave_appointment_cost_2011/'2011 population'!N57</f>
        <v>517.3148233081215</v>
      </c>
    </row>
    <row r="58" spans="2:14" x14ac:dyDescent="0.25">
      <c r="B58">
        <v>54</v>
      </c>
      <c r="D58" s="2">
        <f>'2011 outpatient appointments'!D58*ave_appointment_cost_2011/'2011 population'!D58</f>
        <v>1170.4685360574949</v>
      </c>
      <c r="E58" s="2">
        <f>'2011 outpatient appointments'!E58*ave_appointment_cost_2011/'2011 population'!E58</f>
        <v>1030.128756188476</v>
      </c>
      <c r="F58" s="2">
        <f>'2011 outpatient appointments'!F58*ave_appointment_cost_2011/'2011 population'!F58</f>
        <v>902.93822734488947</v>
      </c>
      <c r="G58" s="2">
        <f>'2011 outpatient appointments'!G58*ave_appointment_cost_2011/'2011 population'!G58</f>
        <v>820.07471845545763</v>
      </c>
      <c r="H58" s="2">
        <f>'2011 outpatient appointments'!H58*ave_appointment_cost_2011/'2011 population'!H58</f>
        <v>751.76638439551664</v>
      </c>
      <c r="I58" s="2"/>
      <c r="J58" s="2">
        <f>'2011 outpatient appointments'!J58*ave_appointment_cost_2011/'2011 population'!J58</f>
        <v>1000.6109414802689</v>
      </c>
      <c r="K58" s="2">
        <f>'2011 outpatient appointments'!K58*ave_appointment_cost_2011/'2011 population'!K58</f>
        <v>830.27394306620283</v>
      </c>
      <c r="L58" s="2">
        <f>'2011 outpatient appointments'!L58*ave_appointment_cost_2011/'2011 population'!L58</f>
        <v>697.49020203783994</v>
      </c>
      <c r="M58" s="2">
        <f>'2011 outpatient appointments'!M58*ave_appointment_cost_2011/'2011 population'!M58</f>
        <v>615.99642050779107</v>
      </c>
      <c r="N58" s="2">
        <f>'2011 outpatient appointments'!N58*ave_appointment_cost_2011/'2011 population'!N58</f>
        <v>557.20035189408327</v>
      </c>
    </row>
    <row r="59" spans="2:14" x14ac:dyDescent="0.25">
      <c r="B59">
        <v>55</v>
      </c>
      <c r="D59" s="2">
        <f>'2011 outpatient appointments'!D59*ave_appointment_cost_2011/'2011 population'!D59</f>
        <v>1226.7064430603459</v>
      </c>
      <c r="E59" s="2">
        <f>'2011 outpatient appointments'!E59*ave_appointment_cost_2011/'2011 population'!E59</f>
        <v>1069.6172172191204</v>
      </c>
      <c r="F59" s="2">
        <f>'2011 outpatient appointments'!F59*ave_appointment_cost_2011/'2011 population'!F59</f>
        <v>917.86355339752197</v>
      </c>
      <c r="G59" s="2">
        <f>'2011 outpatient appointments'!G59*ave_appointment_cost_2011/'2011 population'!G59</f>
        <v>836.53202631065642</v>
      </c>
      <c r="H59" s="2">
        <f>'2011 outpatient appointments'!H59*ave_appointment_cost_2011/'2011 population'!H59</f>
        <v>755.35043486736026</v>
      </c>
      <c r="I59" s="2"/>
      <c r="J59" s="2">
        <f>'2011 outpatient appointments'!J59*ave_appointment_cost_2011/'2011 population'!J59</f>
        <v>1024.0726525764389</v>
      </c>
      <c r="K59" s="2">
        <f>'2011 outpatient appointments'!K59*ave_appointment_cost_2011/'2011 population'!K59</f>
        <v>884.12385295123806</v>
      </c>
      <c r="L59" s="2">
        <f>'2011 outpatient appointments'!L59*ave_appointment_cost_2011/'2011 population'!L59</f>
        <v>736.94866711481461</v>
      </c>
      <c r="M59" s="2">
        <f>'2011 outpatient appointments'!M59*ave_appointment_cost_2011/'2011 population'!M59</f>
        <v>648.07578878415188</v>
      </c>
      <c r="N59" s="2">
        <f>'2011 outpatient appointments'!N59*ave_appointment_cost_2011/'2011 population'!N59</f>
        <v>592.97746383343645</v>
      </c>
    </row>
    <row r="60" spans="2:14" x14ac:dyDescent="0.25">
      <c r="B60">
        <v>56</v>
      </c>
      <c r="D60" s="2">
        <f>'2011 outpatient appointments'!D60*ave_appointment_cost_2011/'2011 population'!D60</f>
        <v>1230.0741979005272</v>
      </c>
      <c r="E60" s="2">
        <f>'2011 outpatient appointments'!E60*ave_appointment_cost_2011/'2011 population'!E60</f>
        <v>1085.3348503342766</v>
      </c>
      <c r="F60" s="2">
        <f>'2011 outpatient appointments'!F60*ave_appointment_cost_2011/'2011 population'!F60</f>
        <v>915.81587691909124</v>
      </c>
      <c r="G60" s="2">
        <f>'2011 outpatient appointments'!G60*ave_appointment_cost_2011/'2011 population'!G60</f>
        <v>831.40560229150549</v>
      </c>
      <c r="H60" s="2">
        <f>'2011 outpatient appointments'!H60*ave_appointment_cost_2011/'2011 population'!H60</f>
        <v>763.30711271995767</v>
      </c>
      <c r="I60" s="2"/>
      <c r="J60" s="2">
        <f>'2011 outpatient appointments'!J60*ave_appointment_cost_2011/'2011 population'!J60</f>
        <v>1078.4653961319686</v>
      </c>
      <c r="K60" s="2">
        <f>'2011 outpatient appointments'!K60*ave_appointment_cost_2011/'2011 population'!K60</f>
        <v>908.92962836050242</v>
      </c>
      <c r="L60" s="2">
        <f>'2011 outpatient appointments'!L60*ave_appointment_cost_2011/'2011 population'!L60</f>
        <v>775.21771474189973</v>
      </c>
      <c r="M60" s="2">
        <f>'2011 outpatient appointments'!M60*ave_appointment_cost_2011/'2011 population'!M60</f>
        <v>670.0662968979758</v>
      </c>
      <c r="N60" s="2">
        <f>'2011 outpatient appointments'!N60*ave_appointment_cost_2011/'2011 population'!N60</f>
        <v>599.94507119497689</v>
      </c>
    </row>
    <row r="61" spans="2:14" x14ac:dyDescent="0.25">
      <c r="B61">
        <v>57</v>
      </c>
      <c r="D61" s="2">
        <f>'2011 outpatient appointments'!D61*ave_appointment_cost_2011/'2011 population'!D61</f>
        <v>1210.1316040362713</v>
      </c>
      <c r="E61" s="2">
        <f>'2011 outpatient appointments'!E61*ave_appointment_cost_2011/'2011 population'!E61</f>
        <v>1045.2326998815734</v>
      </c>
      <c r="F61" s="2">
        <f>'2011 outpatient appointments'!F61*ave_appointment_cost_2011/'2011 population'!F61</f>
        <v>925.62565131491692</v>
      </c>
      <c r="G61" s="2">
        <f>'2011 outpatient appointments'!G61*ave_appointment_cost_2011/'2011 population'!G61</f>
        <v>836.44511447325704</v>
      </c>
      <c r="H61" s="2">
        <f>'2011 outpatient appointments'!H61*ave_appointment_cost_2011/'2011 population'!H61</f>
        <v>765.97156815242863</v>
      </c>
      <c r="I61" s="2"/>
      <c r="J61" s="2">
        <f>'2011 outpatient appointments'!J61*ave_appointment_cost_2011/'2011 population'!J61</f>
        <v>1082.0350563733243</v>
      </c>
      <c r="K61" s="2">
        <f>'2011 outpatient appointments'!K61*ave_appointment_cost_2011/'2011 population'!K61</f>
        <v>936.07400472511915</v>
      </c>
      <c r="L61" s="2">
        <f>'2011 outpatient appointments'!L61*ave_appointment_cost_2011/'2011 population'!L61</f>
        <v>774.00494442587114</v>
      </c>
      <c r="M61" s="2">
        <f>'2011 outpatient appointments'!M61*ave_appointment_cost_2011/'2011 population'!M61</f>
        <v>685.73315839960139</v>
      </c>
      <c r="N61" s="2">
        <f>'2011 outpatient appointments'!N61*ave_appointment_cost_2011/'2011 population'!N61</f>
        <v>614.75606604488576</v>
      </c>
    </row>
    <row r="62" spans="2:14" x14ac:dyDescent="0.25">
      <c r="B62">
        <v>58</v>
      </c>
      <c r="D62" s="2">
        <f>'2011 outpatient appointments'!D62*ave_appointment_cost_2011/'2011 population'!D62</f>
        <v>1263.861846806604</v>
      </c>
      <c r="E62" s="2">
        <f>'2011 outpatient appointments'!E62*ave_appointment_cost_2011/'2011 population'!E62</f>
        <v>1105.4096190595949</v>
      </c>
      <c r="F62" s="2">
        <f>'2011 outpatient appointments'!F62*ave_appointment_cost_2011/'2011 population'!F62</f>
        <v>957.77090473465876</v>
      </c>
      <c r="G62" s="2">
        <f>'2011 outpatient appointments'!G62*ave_appointment_cost_2011/'2011 population'!G62</f>
        <v>877.04055176651707</v>
      </c>
      <c r="H62" s="2">
        <f>'2011 outpatient appointments'!H62*ave_appointment_cost_2011/'2011 population'!H62</f>
        <v>799.24727018534963</v>
      </c>
      <c r="I62" s="2"/>
      <c r="J62" s="2">
        <f>'2011 outpatient appointments'!J62*ave_appointment_cost_2011/'2011 population'!J62</f>
        <v>1151.7995372612743</v>
      </c>
      <c r="K62" s="2">
        <f>'2011 outpatient appointments'!K62*ave_appointment_cost_2011/'2011 population'!K62</f>
        <v>986.88851401047316</v>
      </c>
      <c r="L62" s="2">
        <f>'2011 outpatient appointments'!L62*ave_appointment_cost_2011/'2011 population'!L62</f>
        <v>835.3123926496346</v>
      </c>
      <c r="M62" s="2">
        <f>'2011 outpatient appointments'!M62*ave_appointment_cost_2011/'2011 population'!M62</f>
        <v>735.45967690449834</v>
      </c>
      <c r="N62" s="2">
        <f>'2011 outpatient appointments'!N62*ave_appointment_cost_2011/'2011 population'!N62</f>
        <v>671.20326777189189</v>
      </c>
    </row>
    <row r="63" spans="2:14" x14ac:dyDescent="0.25">
      <c r="B63">
        <v>59</v>
      </c>
      <c r="D63" s="2">
        <f>'2011 outpatient appointments'!D63*ave_appointment_cost_2011/'2011 population'!D63</f>
        <v>1272.9091968838336</v>
      </c>
      <c r="E63" s="2">
        <f>'2011 outpatient appointments'!E63*ave_appointment_cost_2011/'2011 population'!E63</f>
        <v>1117.6346832166194</v>
      </c>
      <c r="F63" s="2">
        <f>'2011 outpatient appointments'!F63*ave_appointment_cost_2011/'2011 population'!F63</f>
        <v>962.19059391828216</v>
      </c>
      <c r="G63" s="2">
        <f>'2011 outpatient appointments'!G63*ave_appointment_cost_2011/'2011 population'!G63</f>
        <v>883.19634000292319</v>
      </c>
      <c r="H63" s="2">
        <f>'2011 outpatient appointments'!H63*ave_appointment_cost_2011/'2011 population'!H63</f>
        <v>810.51458563639198</v>
      </c>
      <c r="I63" s="2"/>
      <c r="J63" s="2">
        <f>'2011 outpatient appointments'!J63*ave_appointment_cost_2011/'2011 population'!J63</f>
        <v>1186.419075609818</v>
      </c>
      <c r="K63" s="2">
        <f>'2011 outpatient appointments'!K63*ave_appointment_cost_2011/'2011 population'!K63</f>
        <v>1016.3578676459099</v>
      </c>
      <c r="L63" s="2">
        <f>'2011 outpatient appointments'!L63*ave_appointment_cost_2011/'2011 population'!L63</f>
        <v>867.04786706315599</v>
      </c>
      <c r="M63" s="2">
        <f>'2011 outpatient appointments'!M63*ave_appointment_cost_2011/'2011 population'!M63</f>
        <v>778.22345546634756</v>
      </c>
      <c r="N63" s="2">
        <f>'2011 outpatient appointments'!N63*ave_appointment_cost_2011/'2011 population'!N63</f>
        <v>690.4542151407602</v>
      </c>
    </row>
    <row r="64" spans="2:14" x14ac:dyDescent="0.25">
      <c r="B64">
        <v>60</v>
      </c>
      <c r="D64" s="2">
        <f>'2011 outpatient appointments'!D64*ave_appointment_cost_2011/'2011 population'!D64</f>
        <v>1249.3176708463068</v>
      </c>
      <c r="E64" s="2">
        <f>'2011 outpatient appointments'!E64*ave_appointment_cost_2011/'2011 population'!E64</f>
        <v>1107.8252847345052</v>
      </c>
      <c r="F64" s="2">
        <f>'2011 outpatient appointments'!F64*ave_appointment_cost_2011/'2011 population'!F64</f>
        <v>971.13868398053876</v>
      </c>
      <c r="G64" s="2">
        <f>'2011 outpatient appointments'!G64*ave_appointment_cost_2011/'2011 population'!G64</f>
        <v>887.86340922747684</v>
      </c>
      <c r="H64" s="2">
        <f>'2011 outpatient appointments'!H64*ave_appointment_cost_2011/'2011 population'!H64</f>
        <v>821.38773035805968</v>
      </c>
      <c r="I64" s="2"/>
      <c r="J64" s="2">
        <f>'2011 outpatient appointments'!J64*ave_appointment_cost_2011/'2011 population'!J64</f>
        <v>1199.4023917485133</v>
      </c>
      <c r="K64" s="2">
        <f>'2011 outpatient appointments'!K64*ave_appointment_cost_2011/'2011 population'!K64</f>
        <v>1018.0982470404474</v>
      </c>
      <c r="L64" s="2">
        <f>'2011 outpatient appointments'!L64*ave_appointment_cost_2011/'2011 population'!L64</f>
        <v>875.32498474833278</v>
      </c>
      <c r="M64" s="2">
        <f>'2011 outpatient appointments'!M64*ave_appointment_cost_2011/'2011 population'!M64</f>
        <v>801.613676444985</v>
      </c>
      <c r="N64" s="2">
        <f>'2011 outpatient appointments'!N64*ave_appointment_cost_2011/'2011 population'!N64</f>
        <v>728.38346769533632</v>
      </c>
    </row>
    <row r="65" spans="2:14" x14ac:dyDescent="0.25">
      <c r="B65">
        <v>61</v>
      </c>
      <c r="D65" s="2">
        <f>'2011 outpatient appointments'!D65*ave_appointment_cost_2011/'2011 population'!D65</f>
        <v>1254.3351939398808</v>
      </c>
      <c r="E65" s="2">
        <f>'2011 outpatient appointments'!E65*ave_appointment_cost_2011/'2011 population'!E65</f>
        <v>1092.4552730915559</v>
      </c>
      <c r="F65" s="2">
        <f>'2011 outpatient appointments'!F65*ave_appointment_cost_2011/'2011 population'!F65</f>
        <v>972.0140357223928</v>
      </c>
      <c r="G65" s="2">
        <f>'2011 outpatient appointments'!G65*ave_appointment_cost_2011/'2011 population'!G65</f>
        <v>886.26099501335864</v>
      </c>
      <c r="H65" s="2">
        <f>'2011 outpatient appointments'!H65*ave_appointment_cost_2011/'2011 population'!H65</f>
        <v>802.34806674959623</v>
      </c>
      <c r="I65" s="2"/>
      <c r="J65" s="2">
        <f>'2011 outpatient appointments'!J65*ave_appointment_cost_2011/'2011 population'!J65</f>
        <v>1197.8593845085813</v>
      </c>
      <c r="K65" s="2">
        <f>'2011 outpatient appointments'!K65*ave_appointment_cost_2011/'2011 population'!K65</f>
        <v>1053.2629901198225</v>
      </c>
      <c r="L65" s="2">
        <f>'2011 outpatient appointments'!L65*ave_appointment_cost_2011/'2011 population'!L65</f>
        <v>899.11451753955953</v>
      </c>
      <c r="M65" s="2">
        <f>'2011 outpatient appointments'!M65*ave_appointment_cost_2011/'2011 population'!M65</f>
        <v>812.49702558003082</v>
      </c>
      <c r="N65" s="2">
        <f>'2011 outpatient appointments'!N65*ave_appointment_cost_2011/'2011 population'!N65</f>
        <v>752.49084697681621</v>
      </c>
    </row>
    <row r="66" spans="2:14" x14ac:dyDescent="0.25">
      <c r="B66">
        <v>62</v>
      </c>
      <c r="D66" s="2">
        <f>'2011 outpatient appointments'!D66*ave_appointment_cost_2011/'2011 population'!D66</f>
        <v>1259.3372800096465</v>
      </c>
      <c r="E66" s="2">
        <f>'2011 outpatient appointments'!E66*ave_appointment_cost_2011/'2011 population'!E66</f>
        <v>1115.1821299328033</v>
      </c>
      <c r="F66" s="2">
        <f>'2011 outpatient appointments'!F66*ave_appointment_cost_2011/'2011 population'!F66</f>
        <v>967.25835312569711</v>
      </c>
      <c r="G66" s="2">
        <f>'2011 outpatient appointments'!G66*ave_appointment_cost_2011/'2011 population'!G66</f>
        <v>898.17771411008209</v>
      </c>
      <c r="H66" s="2">
        <f>'2011 outpatient appointments'!H66*ave_appointment_cost_2011/'2011 population'!H66</f>
        <v>847.09277248627393</v>
      </c>
      <c r="I66" s="2"/>
      <c r="J66" s="2">
        <f>'2011 outpatient appointments'!J66*ave_appointment_cost_2011/'2011 population'!J66</f>
        <v>1232.2506416823792</v>
      </c>
      <c r="K66" s="2">
        <f>'2011 outpatient appointments'!K66*ave_appointment_cost_2011/'2011 population'!K66</f>
        <v>1088.7188410592989</v>
      </c>
      <c r="L66" s="2">
        <f>'2011 outpatient appointments'!L66*ave_appointment_cost_2011/'2011 population'!L66</f>
        <v>926.47792322794999</v>
      </c>
      <c r="M66" s="2">
        <f>'2011 outpatient appointments'!M66*ave_appointment_cost_2011/'2011 population'!M66</f>
        <v>832.26896315365798</v>
      </c>
      <c r="N66" s="2">
        <f>'2011 outpatient appointments'!N66*ave_appointment_cost_2011/'2011 population'!N66</f>
        <v>778.34342734313338</v>
      </c>
    </row>
    <row r="67" spans="2:14" x14ac:dyDescent="0.25">
      <c r="B67">
        <v>63</v>
      </c>
      <c r="D67" s="2">
        <f>'2011 outpatient appointments'!D67*ave_appointment_cost_2011/'2011 population'!D67</f>
        <v>1231.5983742795588</v>
      </c>
      <c r="E67" s="2">
        <f>'2011 outpatient appointments'!E67*ave_appointment_cost_2011/'2011 population'!E67</f>
        <v>1090.1214479940811</v>
      </c>
      <c r="F67" s="2">
        <f>'2011 outpatient appointments'!F67*ave_appointment_cost_2011/'2011 population'!F67</f>
        <v>953.28206738119047</v>
      </c>
      <c r="G67" s="2">
        <f>'2011 outpatient appointments'!G67*ave_appointment_cost_2011/'2011 population'!G67</f>
        <v>877.20812618195055</v>
      </c>
      <c r="H67" s="2">
        <f>'2011 outpatient appointments'!H67*ave_appointment_cost_2011/'2011 population'!H67</f>
        <v>829.66312693829889</v>
      </c>
      <c r="I67" s="2"/>
      <c r="J67" s="2">
        <f>'2011 outpatient appointments'!J67*ave_appointment_cost_2011/'2011 population'!J67</f>
        <v>1198.2233394624216</v>
      </c>
      <c r="K67" s="2">
        <f>'2011 outpatient appointments'!K67*ave_appointment_cost_2011/'2011 population'!K67</f>
        <v>1065.3910143803034</v>
      </c>
      <c r="L67" s="2">
        <f>'2011 outpatient appointments'!L67*ave_appointment_cost_2011/'2011 population'!L67</f>
        <v>926.24258275067962</v>
      </c>
      <c r="M67" s="2">
        <f>'2011 outpatient appointments'!M67*ave_appointment_cost_2011/'2011 population'!M67</f>
        <v>852.20828195914282</v>
      </c>
      <c r="N67" s="2">
        <f>'2011 outpatient appointments'!N67*ave_appointment_cost_2011/'2011 population'!N67</f>
        <v>788.54125923667857</v>
      </c>
    </row>
    <row r="68" spans="2:14" x14ac:dyDescent="0.25">
      <c r="B68">
        <v>64</v>
      </c>
      <c r="D68" s="2">
        <f>'2011 outpatient appointments'!D68*ave_appointment_cost_2011/'2011 population'!D68</f>
        <v>1283.1276180392636</v>
      </c>
      <c r="E68" s="2">
        <f>'2011 outpatient appointments'!E68*ave_appointment_cost_2011/'2011 population'!E68</f>
        <v>1136.1356670521175</v>
      </c>
      <c r="F68" s="2">
        <f>'2011 outpatient appointments'!F68*ave_appointment_cost_2011/'2011 population'!F68</f>
        <v>1012.6188347768017</v>
      </c>
      <c r="G68" s="2">
        <f>'2011 outpatient appointments'!G68*ave_appointment_cost_2011/'2011 population'!G68</f>
        <v>942.18866453681778</v>
      </c>
      <c r="H68" s="2">
        <f>'2011 outpatient appointments'!H68*ave_appointment_cost_2011/'2011 population'!H68</f>
        <v>877.2987729264097</v>
      </c>
      <c r="I68" s="2"/>
      <c r="J68" s="2">
        <f>'2011 outpatient appointments'!J68*ave_appointment_cost_2011/'2011 population'!J68</f>
        <v>1303.8416397297367</v>
      </c>
      <c r="K68" s="2">
        <f>'2011 outpatient appointments'!K68*ave_appointment_cost_2011/'2011 population'!K68</f>
        <v>1123.6392027734528</v>
      </c>
      <c r="L68" s="2">
        <f>'2011 outpatient appointments'!L68*ave_appointment_cost_2011/'2011 population'!L68</f>
        <v>1005.4404057363398</v>
      </c>
      <c r="M68" s="2">
        <f>'2011 outpatient appointments'!M68*ave_appointment_cost_2011/'2011 population'!M68</f>
        <v>904.61211473298602</v>
      </c>
      <c r="N68" s="2">
        <f>'2011 outpatient appointments'!N68*ave_appointment_cost_2011/'2011 population'!N68</f>
        <v>852.93400931795054</v>
      </c>
    </row>
    <row r="69" spans="2:14" x14ac:dyDescent="0.25">
      <c r="B69">
        <v>65</v>
      </c>
      <c r="D69" s="2">
        <f>'2011 outpatient appointments'!D69*ave_appointment_cost_2011/'2011 population'!D69</f>
        <v>1613.2696381011374</v>
      </c>
      <c r="E69" s="2">
        <f>'2011 outpatient appointments'!E69*ave_appointment_cost_2011/'2011 population'!E69</f>
        <v>1417.7186219502773</v>
      </c>
      <c r="F69" s="2">
        <f>'2011 outpatient appointments'!F69*ave_appointment_cost_2011/'2011 population'!F69</f>
        <v>1307.8760722904954</v>
      </c>
      <c r="G69" s="2">
        <f>'2011 outpatient appointments'!G69*ave_appointment_cost_2011/'2011 population'!G69</f>
        <v>1245.4502276111864</v>
      </c>
      <c r="H69" s="2">
        <f>'2011 outpatient appointments'!H69*ave_appointment_cost_2011/'2011 population'!H69</f>
        <v>1178.179452553801</v>
      </c>
      <c r="I69" s="2"/>
      <c r="J69" s="2">
        <f>'2011 outpatient appointments'!J69*ave_appointment_cost_2011/'2011 population'!J69</f>
        <v>1671.8125663212252</v>
      </c>
      <c r="K69" s="2">
        <f>'2011 outpatient appointments'!K69*ave_appointment_cost_2011/'2011 population'!K69</f>
        <v>1476.4172969979477</v>
      </c>
      <c r="L69" s="2">
        <f>'2011 outpatient appointments'!L69*ave_appointment_cost_2011/'2011 population'!L69</f>
        <v>1303.8661632719457</v>
      </c>
      <c r="M69" s="2">
        <f>'2011 outpatient appointments'!M69*ave_appointment_cost_2011/'2011 population'!M69</f>
        <v>1239.8566319787753</v>
      </c>
      <c r="N69" s="2">
        <f>'2011 outpatient appointments'!N69*ave_appointment_cost_2011/'2011 population'!N69</f>
        <v>1165.0416962151992</v>
      </c>
    </row>
    <row r="70" spans="2:14" x14ac:dyDescent="0.25">
      <c r="B70">
        <v>66</v>
      </c>
      <c r="D70" s="2">
        <f>'2011 outpatient appointments'!D70*ave_appointment_cost_2011/'2011 population'!D70</f>
        <v>1424.9570773876121</v>
      </c>
      <c r="E70" s="2">
        <f>'2011 outpatient appointments'!E70*ave_appointment_cost_2011/'2011 population'!E70</f>
        <v>1245.240464359159</v>
      </c>
      <c r="F70" s="2">
        <f>'2011 outpatient appointments'!F70*ave_appointment_cost_2011/'2011 population'!F70</f>
        <v>1137.0270857795697</v>
      </c>
      <c r="G70" s="2">
        <f>'2011 outpatient appointments'!G70*ave_appointment_cost_2011/'2011 population'!G70</f>
        <v>1068.309294428399</v>
      </c>
      <c r="H70" s="2">
        <f>'2011 outpatient appointments'!H70*ave_appointment_cost_2011/'2011 population'!H70</f>
        <v>991.15613256279573</v>
      </c>
      <c r="I70" s="2"/>
      <c r="J70" s="2">
        <f>'2011 outpatient appointments'!J70*ave_appointment_cost_2011/'2011 population'!J70</f>
        <v>1437.3982920011899</v>
      </c>
      <c r="K70" s="2">
        <f>'2011 outpatient appointments'!K70*ave_appointment_cost_2011/'2011 population'!K70</f>
        <v>1272.3193135257129</v>
      </c>
      <c r="L70" s="2">
        <f>'2011 outpatient appointments'!L70*ave_appointment_cost_2011/'2011 population'!L70</f>
        <v>1134.3106653018069</v>
      </c>
      <c r="M70" s="2">
        <f>'2011 outpatient appointments'!M70*ave_appointment_cost_2011/'2011 population'!M70</f>
        <v>1062.7932768310848</v>
      </c>
      <c r="N70" s="2">
        <f>'2011 outpatient appointments'!N70*ave_appointment_cost_2011/'2011 population'!N70</f>
        <v>1012.1990467547678</v>
      </c>
    </row>
    <row r="71" spans="2:14" x14ac:dyDescent="0.25">
      <c r="B71">
        <v>67</v>
      </c>
      <c r="D71" s="2">
        <f>'2011 outpatient appointments'!D71*ave_appointment_cost_2011/'2011 population'!D71</f>
        <v>1460.6287149998518</v>
      </c>
      <c r="E71" s="2">
        <f>'2011 outpatient appointments'!E71*ave_appointment_cost_2011/'2011 population'!E71</f>
        <v>1364.2562019810348</v>
      </c>
      <c r="F71" s="2">
        <f>'2011 outpatient appointments'!F71*ave_appointment_cost_2011/'2011 population'!F71</f>
        <v>1200.2688152064184</v>
      </c>
      <c r="G71" s="2">
        <f>'2011 outpatient appointments'!G71*ave_appointment_cost_2011/'2011 population'!G71</f>
        <v>1128.5183235060667</v>
      </c>
      <c r="H71" s="2">
        <f>'2011 outpatient appointments'!H71*ave_appointment_cost_2011/'2011 population'!H71</f>
        <v>1101.8921884688179</v>
      </c>
      <c r="I71" s="2"/>
      <c r="J71" s="2">
        <f>'2011 outpatient appointments'!J71*ave_appointment_cost_2011/'2011 population'!J71</f>
        <v>1526.5964700355298</v>
      </c>
      <c r="K71" s="2">
        <f>'2011 outpatient appointments'!K71*ave_appointment_cost_2011/'2011 population'!K71</f>
        <v>1374.8598354376732</v>
      </c>
      <c r="L71" s="2">
        <f>'2011 outpatient appointments'!L71*ave_appointment_cost_2011/'2011 population'!L71</f>
        <v>1239.2926958662586</v>
      </c>
      <c r="M71" s="2">
        <f>'2011 outpatient appointments'!M71*ave_appointment_cost_2011/'2011 population'!M71</f>
        <v>1174.4226826367824</v>
      </c>
      <c r="N71" s="2">
        <f>'2011 outpatient appointments'!N71*ave_appointment_cost_2011/'2011 population'!N71</f>
        <v>1117.3817075414804</v>
      </c>
    </row>
    <row r="72" spans="2:14" x14ac:dyDescent="0.25">
      <c r="B72">
        <v>68</v>
      </c>
      <c r="D72" s="2">
        <f>'2011 outpatient appointments'!D72*ave_appointment_cost_2011/'2011 population'!D72</f>
        <v>1484.9574683022363</v>
      </c>
      <c r="E72" s="2">
        <f>'2011 outpatient appointments'!E72*ave_appointment_cost_2011/'2011 population'!E72</f>
        <v>1365.8351970006163</v>
      </c>
      <c r="F72" s="2">
        <f>'2011 outpatient appointments'!F72*ave_appointment_cost_2011/'2011 population'!F72</f>
        <v>1268.8628537926809</v>
      </c>
      <c r="G72" s="2">
        <f>'2011 outpatient appointments'!G72*ave_appointment_cost_2011/'2011 population'!G72</f>
        <v>1204.6262520065311</v>
      </c>
      <c r="H72" s="2">
        <f>'2011 outpatient appointments'!H72*ave_appointment_cost_2011/'2011 population'!H72</f>
        <v>1162.5205537578265</v>
      </c>
      <c r="I72" s="2"/>
      <c r="J72" s="2">
        <f>'2011 outpatient appointments'!J72*ave_appointment_cost_2011/'2011 population'!J72</f>
        <v>1578.5416431885365</v>
      </c>
      <c r="K72" s="2">
        <f>'2011 outpatient appointments'!K72*ave_appointment_cost_2011/'2011 population'!K72</f>
        <v>1434.5121604350527</v>
      </c>
      <c r="L72" s="2">
        <f>'2011 outpatient appointments'!L72*ave_appointment_cost_2011/'2011 population'!L72</f>
        <v>1311.7971667133036</v>
      </c>
      <c r="M72" s="2">
        <f>'2011 outpatient appointments'!M72*ave_appointment_cost_2011/'2011 population'!M72</f>
        <v>1277.2115497271623</v>
      </c>
      <c r="N72" s="2">
        <f>'2011 outpatient appointments'!N72*ave_appointment_cost_2011/'2011 population'!N72</f>
        <v>1228.3344767818542</v>
      </c>
    </row>
    <row r="73" spans="2:14" x14ac:dyDescent="0.25">
      <c r="B73">
        <v>69</v>
      </c>
      <c r="D73" s="2">
        <f>'2011 outpatient appointments'!D73*ave_appointment_cost_2011/'2011 population'!D73</f>
        <v>1584.8793405572646</v>
      </c>
      <c r="E73" s="2">
        <f>'2011 outpatient appointments'!E73*ave_appointment_cost_2011/'2011 population'!E73</f>
        <v>1478.8871340796761</v>
      </c>
      <c r="F73" s="2">
        <f>'2011 outpatient appointments'!F73*ave_appointment_cost_2011/'2011 population'!F73</f>
        <v>1368.4905594371382</v>
      </c>
      <c r="G73" s="2">
        <f>'2011 outpatient appointments'!G73*ave_appointment_cost_2011/'2011 population'!G73</f>
        <v>1298.0003138052418</v>
      </c>
      <c r="H73" s="2">
        <f>'2011 outpatient appointments'!H73*ave_appointment_cost_2011/'2011 population'!H73</f>
        <v>1284.3163481470617</v>
      </c>
      <c r="I73" s="2"/>
      <c r="J73" s="2">
        <f>'2011 outpatient appointments'!J73*ave_appointment_cost_2011/'2011 population'!J73</f>
        <v>1665.664316530552</v>
      </c>
      <c r="K73" s="2">
        <f>'2011 outpatient appointments'!K73*ave_appointment_cost_2011/'2011 population'!K73</f>
        <v>1602.9907062875279</v>
      </c>
      <c r="L73" s="2">
        <f>'2011 outpatient appointments'!L73*ave_appointment_cost_2011/'2011 population'!L73</f>
        <v>1435.8116625450573</v>
      </c>
      <c r="M73" s="2">
        <f>'2011 outpatient appointments'!M73*ave_appointment_cost_2011/'2011 population'!M73</f>
        <v>1408.1535967244604</v>
      </c>
      <c r="N73" s="2">
        <f>'2011 outpatient appointments'!N73*ave_appointment_cost_2011/'2011 population'!N73</f>
        <v>1361.2782328086232</v>
      </c>
    </row>
    <row r="74" spans="2:14" x14ac:dyDescent="0.25">
      <c r="B74">
        <v>70</v>
      </c>
      <c r="D74" s="2">
        <f>'2011 outpatient appointments'!D74*ave_appointment_cost_2011/'2011 population'!D74</f>
        <v>1561.9753170463675</v>
      </c>
      <c r="E74" s="2">
        <f>'2011 outpatient appointments'!E74*ave_appointment_cost_2011/'2011 population'!E74</f>
        <v>1454.6385652752058</v>
      </c>
      <c r="F74" s="2">
        <f>'2011 outpatient appointments'!F74*ave_appointment_cost_2011/'2011 population'!F74</f>
        <v>1365.6476310943822</v>
      </c>
      <c r="G74" s="2">
        <f>'2011 outpatient appointments'!G74*ave_appointment_cost_2011/'2011 population'!G74</f>
        <v>1308.6061418561835</v>
      </c>
      <c r="H74" s="2">
        <f>'2011 outpatient appointments'!H74*ave_appointment_cost_2011/'2011 population'!H74</f>
        <v>1250.4623034745384</v>
      </c>
      <c r="I74" s="2"/>
      <c r="J74" s="2">
        <f>'2011 outpatient appointments'!J74*ave_appointment_cost_2011/'2011 population'!J74</f>
        <v>1649.0181426978709</v>
      </c>
      <c r="K74" s="2">
        <f>'2011 outpatient appointments'!K74*ave_appointment_cost_2011/'2011 population'!K74</f>
        <v>1524.0449191288014</v>
      </c>
      <c r="L74" s="2">
        <f>'2011 outpatient appointments'!L74*ave_appointment_cost_2011/'2011 population'!L74</f>
        <v>1439.3744005801846</v>
      </c>
      <c r="M74" s="2">
        <f>'2011 outpatient appointments'!M74*ave_appointment_cost_2011/'2011 population'!M74</f>
        <v>1393.2690569188385</v>
      </c>
      <c r="N74" s="2">
        <f>'2011 outpatient appointments'!N74*ave_appointment_cost_2011/'2011 population'!N74</f>
        <v>1350.1558831027537</v>
      </c>
    </row>
    <row r="75" spans="2:14" x14ac:dyDescent="0.25">
      <c r="B75">
        <v>71</v>
      </c>
      <c r="D75" s="2">
        <f>'2011 outpatient appointments'!D75*ave_appointment_cost_2011/'2011 population'!D75</f>
        <v>1497.4400827205079</v>
      </c>
      <c r="E75" s="2">
        <f>'2011 outpatient appointments'!E75*ave_appointment_cost_2011/'2011 population'!E75</f>
        <v>1384.196559739994</v>
      </c>
      <c r="F75" s="2">
        <f>'2011 outpatient appointments'!F75*ave_appointment_cost_2011/'2011 population'!F75</f>
        <v>1264.4974414526712</v>
      </c>
      <c r="G75" s="2">
        <f>'2011 outpatient appointments'!G75*ave_appointment_cost_2011/'2011 population'!G75</f>
        <v>1217.0182169346738</v>
      </c>
      <c r="H75" s="2">
        <f>'2011 outpatient appointments'!H75*ave_appointment_cost_2011/'2011 population'!H75</f>
        <v>1147.0590166476045</v>
      </c>
      <c r="I75" s="2"/>
      <c r="J75" s="2">
        <f>'2011 outpatient appointments'!J75*ave_appointment_cost_2011/'2011 population'!J75</f>
        <v>1613.7804077800251</v>
      </c>
      <c r="K75" s="2">
        <f>'2011 outpatient appointments'!K75*ave_appointment_cost_2011/'2011 population'!K75</f>
        <v>1497.5555202455291</v>
      </c>
      <c r="L75" s="2">
        <f>'2011 outpatient appointments'!L75*ave_appointment_cost_2011/'2011 population'!L75</f>
        <v>1376.7863299018202</v>
      </c>
      <c r="M75" s="2">
        <f>'2011 outpatient appointments'!M75*ave_appointment_cost_2011/'2011 population'!M75</f>
        <v>1298.9563550987893</v>
      </c>
      <c r="N75" s="2">
        <f>'2011 outpatient appointments'!N75*ave_appointment_cost_2011/'2011 population'!N75</f>
        <v>1262.0257535798546</v>
      </c>
    </row>
    <row r="76" spans="2:14" x14ac:dyDescent="0.25">
      <c r="B76">
        <v>72</v>
      </c>
      <c r="D76" s="2">
        <f>'2011 outpatient appointments'!D76*ave_appointment_cost_2011/'2011 population'!D76</f>
        <v>1588.1210399252095</v>
      </c>
      <c r="E76" s="2">
        <f>'2011 outpatient appointments'!E76*ave_appointment_cost_2011/'2011 population'!E76</f>
        <v>1471.3910315422158</v>
      </c>
      <c r="F76" s="2">
        <f>'2011 outpatient appointments'!F76*ave_appointment_cost_2011/'2011 population'!F76</f>
        <v>1377.8510442391253</v>
      </c>
      <c r="G76" s="2">
        <f>'2011 outpatient appointments'!G76*ave_appointment_cost_2011/'2011 population'!G76</f>
        <v>1289.3865345802151</v>
      </c>
      <c r="H76" s="2">
        <f>'2011 outpatient appointments'!H76*ave_appointment_cost_2011/'2011 population'!H76</f>
        <v>1237.9888107522015</v>
      </c>
      <c r="I76" s="2"/>
      <c r="J76" s="2">
        <f>'2011 outpatient appointments'!J76*ave_appointment_cost_2011/'2011 population'!J76</f>
        <v>1706.8267779260591</v>
      </c>
      <c r="K76" s="2">
        <f>'2011 outpatient appointments'!K76*ave_appointment_cost_2011/'2011 population'!K76</f>
        <v>1576.7808772098851</v>
      </c>
      <c r="L76" s="2">
        <f>'2011 outpatient appointments'!L76*ave_appointment_cost_2011/'2011 population'!L76</f>
        <v>1463.5895943286368</v>
      </c>
      <c r="M76" s="2">
        <f>'2011 outpatient appointments'!M76*ave_appointment_cost_2011/'2011 population'!M76</f>
        <v>1405.3723226995694</v>
      </c>
      <c r="N76" s="2">
        <f>'2011 outpatient appointments'!N76*ave_appointment_cost_2011/'2011 population'!N76</f>
        <v>1376.2221656967652</v>
      </c>
    </row>
    <row r="77" spans="2:14" x14ac:dyDescent="0.25">
      <c r="B77">
        <v>73</v>
      </c>
      <c r="D77" s="2">
        <f>'2011 outpatient appointments'!D77*ave_appointment_cost_2011/'2011 population'!D77</f>
        <v>1629.9992510807326</v>
      </c>
      <c r="E77" s="2">
        <f>'2011 outpatient appointments'!E77*ave_appointment_cost_2011/'2011 population'!E77</f>
        <v>1545.0539497939926</v>
      </c>
      <c r="F77" s="2">
        <f>'2011 outpatient appointments'!F77*ave_appointment_cost_2011/'2011 population'!F77</f>
        <v>1420.9371759125638</v>
      </c>
      <c r="G77" s="2">
        <f>'2011 outpatient appointments'!G77*ave_appointment_cost_2011/'2011 population'!G77</f>
        <v>1379.4961849447957</v>
      </c>
      <c r="H77" s="2">
        <f>'2011 outpatient appointments'!H77*ave_appointment_cost_2011/'2011 population'!H77</f>
        <v>1318.2755527697864</v>
      </c>
      <c r="I77" s="2"/>
      <c r="J77" s="2">
        <f>'2011 outpatient appointments'!J77*ave_appointment_cost_2011/'2011 population'!J77</f>
        <v>1782.8588356477358</v>
      </c>
      <c r="K77" s="2">
        <f>'2011 outpatient appointments'!K77*ave_appointment_cost_2011/'2011 population'!K77</f>
        <v>1678.1897062198475</v>
      </c>
      <c r="L77" s="2">
        <f>'2011 outpatient appointments'!L77*ave_appointment_cost_2011/'2011 population'!L77</f>
        <v>1555.5308032740602</v>
      </c>
      <c r="M77" s="2">
        <f>'2011 outpatient appointments'!M77*ave_appointment_cost_2011/'2011 population'!M77</f>
        <v>1507.0582808274321</v>
      </c>
      <c r="N77" s="2">
        <f>'2011 outpatient appointments'!N77*ave_appointment_cost_2011/'2011 population'!N77</f>
        <v>1493.7460465320498</v>
      </c>
    </row>
    <row r="78" spans="2:14" x14ac:dyDescent="0.25">
      <c r="B78">
        <v>74</v>
      </c>
      <c r="D78" s="2">
        <f>'2011 outpatient appointments'!D78*ave_appointment_cost_2011/'2011 population'!D78</f>
        <v>1679.0529201373513</v>
      </c>
      <c r="E78" s="2">
        <f>'2011 outpatient appointments'!E78*ave_appointment_cost_2011/'2011 population'!E78</f>
        <v>1576.3371347187692</v>
      </c>
      <c r="F78" s="2">
        <f>'2011 outpatient appointments'!F78*ave_appointment_cost_2011/'2011 population'!F78</f>
        <v>1459.3928146861997</v>
      </c>
      <c r="G78" s="2">
        <f>'2011 outpatient appointments'!G78*ave_appointment_cost_2011/'2011 population'!G78</f>
        <v>1404.7677819153901</v>
      </c>
      <c r="H78" s="2">
        <f>'2011 outpatient appointments'!H78*ave_appointment_cost_2011/'2011 population'!H78</f>
        <v>1370.5332353549172</v>
      </c>
      <c r="I78" s="2"/>
      <c r="J78" s="2">
        <f>'2011 outpatient appointments'!J78*ave_appointment_cost_2011/'2011 population'!J78</f>
        <v>1855.1674869954174</v>
      </c>
      <c r="K78" s="2">
        <f>'2011 outpatient appointments'!K78*ave_appointment_cost_2011/'2011 population'!K78</f>
        <v>1767.4684394097751</v>
      </c>
      <c r="L78" s="2">
        <f>'2011 outpatient appointments'!L78*ave_appointment_cost_2011/'2011 population'!L78</f>
        <v>1644.3556466762891</v>
      </c>
      <c r="M78" s="2">
        <f>'2011 outpatient appointments'!M78*ave_appointment_cost_2011/'2011 population'!M78</f>
        <v>1616.7449810774187</v>
      </c>
      <c r="N78" s="2">
        <f>'2011 outpatient appointments'!N78*ave_appointment_cost_2011/'2011 population'!N78</f>
        <v>1601.9054244683132</v>
      </c>
    </row>
    <row r="79" spans="2:14" x14ac:dyDescent="0.25">
      <c r="B79">
        <v>75</v>
      </c>
      <c r="D79" s="2">
        <f>'2011 outpatient appointments'!D79*ave_appointment_cost_2011/'2011 population'!D79</f>
        <v>1697.3216515149916</v>
      </c>
      <c r="E79" s="2">
        <f>'2011 outpatient appointments'!E79*ave_appointment_cost_2011/'2011 population'!E79</f>
        <v>1599.5442131477673</v>
      </c>
      <c r="F79" s="2">
        <f>'2011 outpatient appointments'!F79*ave_appointment_cost_2011/'2011 population'!F79</f>
        <v>1485.4767190449495</v>
      </c>
      <c r="G79" s="2">
        <f>'2011 outpatient appointments'!G79*ave_appointment_cost_2011/'2011 population'!G79</f>
        <v>1459.6105807146378</v>
      </c>
      <c r="H79" s="2">
        <f>'2011 outpatient appointments'!H79*ave_appointment_cost_2011/'2011 population'!H79</f>
        <v>1418.3820433902617</v>
      </c>
      <c r="I79" s="2"/>
      <c r="J79" s="2">
        <f>'2011 outpatient appointments'!J79*ave_appointment_cost_2011/'2011 population'!J79</f>
        <v>1920.1812824891495</v>
      </c>
      <c r="K79" s="2">
        <f>'2011 outpatient appointments'!K79*ave_appointment_cost_2011/'2011 population'!K79</f>
        <v>1833.3855414206439</v>
      </c>
      <c r="L79" s="2">
        <f>'2011 outpatient appointments'!L79*ave_appointment_cost_2011/'2011 population'!L79</f>
        <v>1752.8333290142286</v>
      </c>
      <c r="M79" s="2">
        <f>'2011 outpatient appointments'!M79*ave_appointment_cost_2011/'2011 population'!M79</f>
        <v>1631.4799101831647</v>
      </c>
      <c r="N79" s="2">
        <f>'2011 outpatient appointments'!N79*ave_appointment_cost_2011/'2011 population'!N79</f>
        <v>1630.3654574352079</v>
      </c>
    </row>
    <row r="80" spans="2:14" x14ac:dyDescent="0.25">
      <c r="B80">
        <v>76</v>
      </c>
      <c r="D80" s="2">
        <f>'2011 outpatient appointments'!D80*ave_appointment_cost_2011/'2011 population'!D80</f>
        <v>1722.5334286222683</v>
      </c>
      <c r="E80" s="2">
        <f>'2011 outpatient appointments'!E80*ave_appointment_cost_2011/'2011 population'!E80</f>
        <v>1651.4660298348972</v>
      </c>
      <c r="F80" s="2">
        <f>'2011 outpatient appointments'!F80*ave_appointment_cost_2011/'2011 population'!F80</f>
        <v>1554.5579135129378</v>
      </c>
      <c r="G80" s="2">
        <f>'2011 outpatient appointments'!G80*ave_appointment_cost_2011/'2011 population'!G80</f>
        <v>1502.6401571587974</v>
      </c>
      <c r="H80" s="2">
        <f>'2011 outpatient appointments'!H80*ave_appointment_cost_2011/'2011 population'!H80</f>
        <v>1443.7971641630822</v>
      </c>
      <c r="I80" s="2"/>
      <c r="J80" s="2">
        <f>'2011 outpatient appointments'!J80*ave_appointment_cost_2011/'2011 population'!J80</f>
        <v>2000.7725379752774</v>
      </c>
      <c r="K80" s="2">
        <f>'2011 outpatient appointments'!K80*ave_appointment_cost_2011/'2011 population'!K80</f>
        <v>1869.8267078275601</v>
      </c>
      <c r="L80" s="2">
        <f>'2011 outpatient appointments'!L80*ave_appointment_cost_2011/'2011 population'!L80</f>
        <v>1766.0704255090866</v>
      </c>
      <c r="M80" s="2">
        <f>'2011 outpatient appointments'!M80*ave_appointment_cost_2011/'2011 population'!M80</f>
        <v>1753.5842325491928</v>
      </c>
      <c r="N80" s="2">
        <f>'2011 outpatient appointments'!N80*ave_appointment_cost_2011/'2011 population'!N80</f>
        <v>1695.3127378469542</v>
      </c>
    </row>
    <row r="81" spans="2:14" x14ac:dyDescent="0.25">
      <c r="B81">
        <v>77</v>
      </c>
      <c r="D81" s="2">
        <f>'2011 outpatient appointments'!D81*ave_appointment_cost_2011/'2011 population'!D81</f>
        <v>1817.9749052547834</v>
      </c>
      <c r="E81" s="2">
        <f>'2011 outpatient appointments'!E81*ave_appointment_cost_2011/'2011 population'!E81</f>
        <v>1674.5614553739933</v>
      </c>
      <c r="F81" s="2">
        <f>'2011 outpatient appointments'!F81*ave_appointment_cost_2011/'2011 population'!F81</f>
        <v>1630.3738122843752</v>
      </c>
      <c r="G81" s="2">
        <f>'2011 outpatient appointments'!G81*ave_appointment_cost_2011/'2011 population'!G81</f>
        <v>1560.5320528894697</v>
      </c>
      <c r="H81" s="2">
        <f>'2011 outpatient appointments'!H81*ave_appointment_cost_2011/'2011 population'!H81</f>
        <v>1516.7707851094456</v>
      </c>
      <c r="I81" s="2"/>
      <c r="J81" s="2">
        <f>'2011 outpatient appointments'!J81*ave_appointment_cost_2011/'2011 population'!J81</f>
        <v>2118.7889748090652</v>
      </c>
      <c r="K81" s="2">
        <f>'2011 outpatient appointments'!K81*ave_appointment_cost_2011/'2011 population'!K81</f>
        <v>2010.258910558751</v>
      </c>
      <c r="L81" s="2">
        <f>'2011 outpatient appointments'!L81*ave_appointment_cost_2011/'2011 population'!L81</f>
        <v>1866.2832266028174</v>
      </c>
      <c r="M81" s="2">
        <f>'2011 outpatient appointments'!M81*ave_appointment_cost_2011/'2011 population'!M81</f>
        <v>1861.4413651675359</v>
      </c>
      <c r="N81" s="2">
        <f>'2011 outpatient appointments'!N81*ave_appointment_cost_2011/'2011 population'!N81</f>
        <v>1840.574330597176</v>
      </c>
    </row>
    <row r="82" spans="2:14" x14ac:dyDescent="0.25">
      <c r="B82">
        <v>78</v>
      </c>
      <c r="D82" s="2">
        <f>'2011 outpatient appointments'!D82*ave_appointment_cost_2011/'2011 population'!D82</f>
        <v>1745.2787864990194</v>
      </c>
      <c r="E82" s="2">
        <f>'2011 outpatient appointments'!E82*ave_appointment_cost_2011/'2011 population'!E82</f>
        <v>1663.439246568312</v>
      </c>
      <c r="F82" s="2">
        <f>'2011 outpatient appointments'!F82*ave_appointment_cost_2011/'2011 population'!F82</f>
        <v>1593.6384140592509</v>
      </c>
      <c r="G82" s="2">
        <f>'2011 outpatient appointments'!G82*ave_appointment_cost_2011/'2011 population'!G82</f>
        <v>1538.5911760190447</v>
      </c>
      <c r="H82" s="2">
        <f>'2011 outpatient appointments'!H82*ave_appointment_cost_2011/'2011 population'!H82</f>
        <v>1521.0747965474266</v>
      </c>
      <c r="I82" s="2"/>
      <c r="J82" s="2">
        <f>'2011 outpatient appointments'!J82*ave_appointment_cost_2011/'2011 population'!J82</f>
        <v>2081.9699083129144</v>
      </c>
      <c r="K82" s="2">
        <f>'2011 outpatient appointments'!K82*ave_appointment_cost_2011/'2011 population'!K82</f>
        <v>1979.855453329674</v>
      </c>
      <c r="L82" s="2">
        <f>'2011 outpatient appointments'!L82*ave_appointment_cost_2011/'2011 population'!L82</f>
        <v>1887.9849798724995</v>
      </c>
      <c r="M82" s="2">
        <f>'2011 outpatient appointments'!M82*ave_appointment_cost_2011/'2011 population'!M82</f>
        <v>1867.2127249348166</v>
      </c>
      <c r="N82" s="2">
        <f>'2011 outpatient appointments'!N82*ave_appointment_cost_2011/'2011 population'!N82</f>
        <v>1817.7489669509696</v>
      </c>
    </row>
    <row r="83" spans="2:14" x14ac:dyDescent="0.25">
      <c r="B83">
        <v>79</v>
      </c>
      <c r="D83" s="2">
        <f>'2011 outpatient appointments'!D83*ave_appointment_cost_2011/'2011 population'!D83</f>
        <v>1775.7930896502387</v>
      </c>
      <c r="E83" s="2">
        <f>'2011 outpatient appointments'!E83*ave_appointment_cost_2011/'2011 population'!E83</f>
        <v>1660.4794621032622</v>
      </c>
      <c r="F83" s="2">
        <f>'2011 outpatient appointments'!F83*ave_appointment_cost_2011/'2011 population'!F83</f>
        <v>1605.0944851109693</v>
      </c>
      <c r="G83" s="2">
        <f>'2011 outpatient appointments'!G83*ave_appointment_cost_2011/'2011 population'!G83</f>
        <v>1603.5806080747707</v>
      </c>
      <c r="H83" s="2">
        <f>'2011 outpatient appointments'!H83*ave_appointment_cost_2011/'2011 population'!H83</f>
        <v>1547.0576525210793</v>
      </c>
      <c r="I83" s="2"/>
      <c r="J83" s="2">
        <f>'2011 outpatient appointments'!J83*ave_appointment_cost_2011/'2011 population'!J83</f>
        <v>2103.6149791492394</v>
      </c>
      <c r="K83" s="2">
        <f>'2011 outpatient appointments'!K83*ave_appointment_cost_2011/'2011 population'!K83</f>
        <v>2001.3728366863527</v>
      </c>
      <c r="L83" s="2">
        <f>'2011 outpatient appointments'!L83*ave_appointment_cost_2011/'2011 population'!L83</f>
        <v>1875.7214286423018</v>
      </c>
      <c r="M83" s="2">
        <f>'2011 outpatient appointments'!M83*ave_appointment_cost_2011/'2011 population'!M83</f>
        <v>1864.2547677887112</v>
      </c>
      <c r="N83" s="2">
        <f>'2011 outpatient appointments'!N83*ave_appointment_cost_2011/'2011 population'!N83</f>
        <v>1877.3896239990017</v>
      </c>
    </row>
    <row r="84" spans="2:14" x14ac:dyDescent="0.25">
      <c r="B84">
        <v>80</v>
      </c>
      <c r="D84" s="2">
        <f>'2011 outpatient appointments'!D84*ave_appointment_cost_2011/'2011 population'!D84</f>
        <v>1721.1074835571735</v>
      </c>
      <c r="E84" s="2">
        <f>'2011 outpatient appointments'!E84*ave_appointment_cost_2011/'2011 population'!E84</f>
        <v>1671.795996466383</v>
      </c>
      <c r="F84" s="2">
        <f>'2011 outpatient appointments'!F84*ave_appointment_cost_2011/'2011 population'!F84</f>
        <v>1607.4814053457922</v>
      </c>
      <c r="G84" s="2">
        <f>'2011 outpatient appointments'!G84*ave_appointment_cost_2011/'2011 population'!G84</f>
        <v>1606.882736794121</v>
      </c>
      <c r="H84" s="2">
        <f>'2011 outpatient appointments'!H84*ave_appointment_cost_2011/'2011 population'!H84</f>
        <v>1534.0561091431</v>
      </c>
      <c r="I84" s="2"/>
      <c r="J84" s="2">
        <f>'2011 outpatient appointments'!J84*ave_appointment_cost_2011/'2011 population'!J84</f>
        <v>2078.2411206236607</v>
      </c>
      <c r="K84" s="2">
        <f>'2011 outpatient appointments'!K84*ave_appointment_cost_2011/'2011 population'!K84</f>
        <v>2017.1429820462158</v>
      </c>
      <c r="L84" s="2">
        <f>'2011 outpatient appointments'!L84*ave_appointment_cost_2011/'2011 population'!L84</f>
        <v>1915.9352599147726</v>
      </c>
      <c r="M84" s="2">
        <f>'2011 outpatient appointments'!M84*ave_appointment_cost_2011/'2011 population'!M84</f>
        <v>1908.567863257236</v>
      </c>
      <c r="N84" s="2">
        <f>'2011 outpatient appointments'!N84*ave_appointment_cost_2011/'2011 population'!N84</f>
        <v>1920.5697895450073</v>
      </c>
    </row>
    <row r="85" spans="2:14" x14ac:dyDescent="0.25">
      <c r="B85">
        <v>81</v>
      </c>
      <c r="D85" s="2">
        <f>'2011 outpatient appointments'!D85*ave_appointment_cost_2011/'2011 population'!D85</f>
        <v>1779.7127145064724</v>
      </c>
      <c r="E85" s="2">
        <f>'2011 outpatient appointments'!E85*ave_appointment_cost_2011/'2011 population'!E85</f>
        <v>1737.0176358297781</v>
      </c>
      <c r="F85" s="2">
        <f>'2011 outpatient appointments'!F85*ave_appointment_cost_2011/'2011 population'!F85</f>
        <v>1615.9684418443449</v>
      </c>
      <c r="G85" s="2">
        <f>'2011 outpatient appointments'!G85*ave_appointment_cost_2011/'2011 population'!G85</f>
        <v>1590.6396503609569</v>
      </c>
      <c r="H85" s="2">
        <f>'2011 outpatient appointments'!H85*ave_appointment_cost_2011/'2011 population'!H85</f>
        <v>1589.2202919000449</v>
      </c>
      <c r="I85" s="2"/>
      <c r="J85" s="2">
        <f>'2011 outpatient appointments'!J85*ave_appointment_cost_2011/'2011 population'!J85</f>
        <v>2102.721124328119</v>
      </c>
      <c r="K85" s="2">
        <f>'2011 outpatient appointments'!K85*ave_appointment_cost_2011/'2011 population'!K85</f>
        <v>2070.8954287679758</v>
      </c>
      <c r="L85" s="2">
        <f>'2011 outpatient appointments'!L85*ave_appointment_cost_2011/'2011 population'!L85</f>
        <v>1963.3178842415934</v>
      </c>
      <c r="M85" s="2">
        <f>'2011 outpatient appointments'!M85*ave_appointment_cost_2011/'2011 population'!M85</f>
        <v>2005.3563337845937</v>
      </c>
      <c r="N85" s="2">
        <f>'2011 outpatient appointments'!N85*ave_appointment_cost_2011/'2011 population'!N85</f>
        <v>1970.9192185563152</v>
      </c>
    </row>
    <row r="86" spans="2:14" x14ac:dyDescent="0.25">
      <c r="B86">
        <v>82</v>
      </c>
      <c r="D86" s="2">
        <f>'2011 outpatient appointments'!D86*ave_appointment_cost_2011/'2011 population'!D86</f>
        <v>1776.3305544301659</v>
      </c>
      <c r="E86" s="2">
        <f>'2011 outpatient appointments'!E86*ave_appointment_cost_2011/'2011 population'!E86</f>
        <v>1694.1799984514585</v>
      </c>
      <c r="F86" s="2">
        <f>'2011 outpatient appointments'!F86*ave_appointment_cost_2011/'2011 population'!F86</f>
        <v>1659.5880503136893</v>
      </c>
      <c r="G86" s="2">
        <f>'2011 outpatient appointments'!G86*ave_appointment_cost_2011/'2011 population'!G86</f>
        <v>1675.3983724399993</v>
      </c>
      <c r="H86" s="2">
        <f>'2011 outpatient appointments'!H86*ave_appointment_cost_2011/'2011 population'!H86</f>
        <v>1653.7272714761798</v>
      </c>
      <c r="I86" s="2"/>
      <c r="J86" s="2">
        <f>'2011 outpatient appointments'!J86*ave_appointment_cost_2011/'2011 population'!J86</f>
        <v>2124.3859532371735</v>
      </c>
      <c r="K86" s="2">
        <f>'2011 outpatient appointments'!K86*ave_appointment_cost_2011/'2011 population'!K86</f>
        <v>2021.484819226353</v>
      </c>
      <c r="L86" s="2">
        <f>'2011 outpatient appointments'!L86*ave_appointment_cost_2011/'2011 population'!L86</f>
        <v>2024.5408670715553</v>
      </c>
      <c r="M86" s="2">
        <f>'2011 outpatient appointments'!M86*ave_appointment_cost_2011/'2011 population'!M86</f>
        <v>1994.8504848873743</v>
      </c>
      <c r="N86" s="2">
        <f>'2011 outpatient appointments'!N86*ave_appointment_cost_2011/'2011 population'!N86</f>
        <v>2063.8149357960469</v>
      </c>
    </row>
    <row r="87" spans="2:14" x14ac:dyDescent="0.25">
      <c r="B87">
        <v>83</v>
      </c>
      <c r="D87" s="2">
        <f>'2011 outpatient appointments'!D87*ave_appointment_cost_2011/'2011 population'!D87</f>
        <v>1765.2807863708488</v>
      </c>
      <c r="E87" s="2">
        <f>'2011 outpatient appointments'!E87*ave_appointment_cost_2011/'2011 population'!E87</f>
        <v>1729.3999579622987</v>
      </c>
      <c r="F87" s="2">
        <f>'2011 outpatient appointments'!F87*ave_appointment_cost_2011/'2011 population'!F87</f>
        <v>1677.8537571834065</v>
      </c>
      <c r="G87" s="2">
        <f>'2011 outpatient appointments'!G87*ave_appointment_cost_2011/'2011 population'!G87</f>
        <v>1655.5688124769363</v>
      </c>
      <c r="H87" s="2">
        <f>'2011 outpatient appointments'!H87*ave_appointment_cost_2011/'2011 population'!H87</f>
        <v>1673.4293363654297</v>
      </c>
      <c r="I87" s="2"/>
      <c r="J87" s="2">
        <f>'2011 outpatient appointments'!J87*ave_appointment_cost_2011/'2011 population'!J87</f>
        <v>2085.5151854413702</v>
      </c>
      <c r="K87" s="2">
        <f>'2011 outpatient appointments'!K87*ave_appointment_cost_2011/'2011 population'!K87</f>
        <v>2093.5525171689865</v>
      </c>
      <c r="L87" s="2">
        <f>'2011 outpatient appointments'!L87*ave_appointment_cost_2011/'2011 population'!L87</f>
        <v>2069.931365806749</v>
      </c>
      <c r="M87" s="2">
        <f>'2011 outpatient appointments'!M87*ave_appointment_cost_2011/'2011 population'!M87</f>
        <v>2073.1779943656584</v>
      </c>
      <c r="N87" s="2">
        <f>'2011 outpatient appointments'!N87*ave_appointment_cost_2011/'2011 population'!N87</f>
        <v>2059.3974102579691</v>
      </c>
    </row>
    <row r="88" spans="2:14" x14ac:dyDescent="0.25">
      <c r="B88">
        <v>84</v>
      </c>
      <c r="D88" s="2">
        <f>'2011 outpatient appointments'!D88*ave_appointment_cost_2011/'2011 population'!D88</f>
        <v>1686.7966799779535</v>
      </c>
      <c r="E88" s="2">
        <f>'2011 outpatient appointments'!E88*ave_appointment_cost_2011/'2011 population'!E88</f>
        <v>1661.9069842004099</v>
      </c>
      <c r="F88" s="2">
        <f>'2011 outpatient appointments'!F88*ave_appointment_cost_2011/'2011 population'!F88</f>
        <v>1655.1843468513632</v>
      </c>
      <c r="G88" s="2">
        <f>'2011 outpatient appointments'!G88*ave_appointment_cost_2011/'2011 population'!G88</f>
        <v>1676.9598407249573</v>
      </c>
      <c r="H88" s="2">
        <f>'2011 outpatient appointments'!H88*ave_appointment_cost_2011/'2011 population'!H88</f>
        <v>1623.4849931710166</v>
      </c>
      <c r="I88" s="2"/>
      <c r="J88" s="2">
        <f>'2011 outpatient appointments'!J88*ave_appointment_cost_2011/'2011 population'!J88</f>
        <v>2023.890072478298</v>
      </c>
      <c r="K88" s="2">
        <f>'2011 outpatient appointments'!K88*ave_appointment_cost_2011/'2011 population'!K88</f>
        <v>2009.0979107425651</v>
      </c>
      <c r="L88" s="2">
        <f>'2011 outpatient appointments'!L88*ave_appointment_cost_2011/'2011 population'!L88</f>
        <v>2028.4778211664623</v>
      </c>
      <c r="M88" s="2">
        <f>'2011 outpatient appointments'!M88*ave_appointment_cost_2011/'2011 population'!M88</f>
        <v>2036.7427419014214</v>
      </c>
      <c r="N88" s="2">
        <f>'2011 outpatient appointments'!N88*ave_appointment_cost_2011/'2011 population'!N88</f>
        <v>2071.1409191192874</v>
      </c>
    </row>
    <row r="89" spans="2:14" x14ac:dyDescent="0.25">
      <c r="B89" s="15" t="s">
        <v>21</v>
      </c>
      <c r="C89" s="5"/>
      <c r="D89" s="9">
        <f>'2011 outpatient appointments'!D89*ave_appointment_cost_2011/'2011 population'!D89</f>
        <v>1536.6286868005286</v>
      </c>
      <c r="E89" s="9">
        <f>'2011 outpatient appointments'!E89*ave_appointment_cost_2011/'2011 population'!E89</f>
        <v>1508.1915310529916</v>
      </c>
      <c r="F89" s="9">
        <f>'2011 outpatient appointments'!F89*ave_appointment_cost_2011/'2011 population'!F89</f>
        <v>1470.6596626938053</v>
      </c>
      <c r="G89" s="9">
        <f>'2011 outpatient appointments'!G89*ave_appointment_cost_2011/'2011 population'!G89</f>
        <v>1513.9996618804678</v>
      </c>
      <c r="H89" s="9">
        <f>'2011 outpatient appointments'!H89*ave_appointment_cost_2011/'2011 population'!H89</f>
        <v>1511.9059525039374</v>
      </c>
      <c r="I89" s="9"/>
      <c r="J89" s="9">
        <f>'2011 outpatient appointments'!J89*ave_appointment_cost_2011/'2011 population'!J89</f>
        <v>1960.440531882105</v>
      </c>
      <c r="K89" s="9">
        <f>'2011 outpatient appointments'!K89*ave_appointment_cost_2011/'2011 population'!K89</f>
        <v>1982.4011657345191</v>
      </c>
      <c r="L89" s="9">
        <f>'2011 outpatient appointments'!L89*ave_appointment_cost_2011/'2011 population'!L89</f>
        <v>1976.4646500089536</v>
      </c>
      <c r="M89" s="9">
        <f>'2011 outpatient appointments'!M89*ave_appointment_cost_2011/'2011 population'!M89</f>
        <v>2000.2574079224414</v>
      </c>
      <c r="N89" s="9">
        <f>'2011 outpatient appointments'!N89*ave_appointment_cost_2011/'2011 population'!N89</f>
        <v>2026.1505855995256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6">
        <f>'2011 outpatient costs'!D4/ave_outpatient_cost_2011</f>
        <v>0.40449806031084501</v>
      </c>
      <c r="E4" s="16">
        <f>'2011 outpatient costs'!E4/ave_outpatient_cost_2011</f>
        <v>0.4007364132379086</v>
      </c>
      <c r="F4" s="16">
        <f>'2011 outpatient costs'!F4/ave_outpatient_cost_2011</f>
        <v>0.41094391547773279</v>
      </c>
      <c r="G4" s="16">
        <f>'2011 outpatient costs'!G4/ave_outpatient_cost_2011</f>
        <v>0.45147955350054048</v>
      </c>
      <c r="H4" s="16">
        <f>'2011 outpatient costs'!H4/ave_outpatient_cost_2011</f>
        <v>0.44090226353765211</v>
      </c>
      <c r="I4" s="16"/>
      <c r="J4" s="16">
        <f>'2011 outpatient costs'!J4/ave_outpatient_cost_2011</f>
        <v>0.46308868224625871</v>
      </c>
      <c r="K4" s="16">
        <f>'2011 outpatient costs'!K4/ave_outpatient_cost_2011</f>
        <v>0.45119215652873051</v>
      </c>
      <c r="L4" s="16">
        <f>'2011 outpatient costs'!L4/ave_outpatient_cost_2011</f>
        <v>0.45252996508633553</v>
      </c>
      <c r="M4" s="16">
        <f>'2011 outpatient costs'!M4/ave_outpatient_cost_2011</f>
        <v>0.49089484815584833</v>
      </c>
      <c r="N4" s="16">
        <f>'2011 outpatient costs'!N4/ave_outpatient_cost_2011</f>
        <v>0.47401372211313714</v>
      </c>
    </row>
    <row r="5" spans="2:14" x14ac:dyDescent="0.25">
      <c r="B5">
        <v>1</v>
      </c>
      <c r="D5" s="16">
        <f>'2011 outpatient costs'!D5/ave_outpatient_cost_2011</f>
        <v>0.5589346389684281</v>
      </c>
      <c r="E5" s="16">
        <f>'2011 outpatient costs'!E5/ave_outpatient_cost_2011</f>
        <v>0.52404878883621508</v>
      </c>
      <c r="F5" s="16">
        <f>'2011 outpatient costs'!F5/ave_outpatient_cost_2011</f>
        <v>0.51038098942606025</v>
      </c>
      <c r="G5" s="16">
        <f>'2011 outpatient costs'!G5/ave_outpatient_cost_2011</f>
        <v>0.52670399325416684</v>
      </c>
      <c r="H5" s="16">
        <f>'2011 outpatient costs'!H5/ave_outpatient_cost_2011</f>
        <v>0.49573742144145744</v>
      </c>
      <c r="I5" s="16"/>
      <c r="J5" s="16">
        <f>'2011 outpatient costs'!J5/ave_outpatient_cost_2011</f>
        <v>0.68893991363514451</v>
      </c>
      <c r="K5" s="16">
        <f>'2011 outpatient costs'!K5/ave_outpatient_cost_2011</f>
        <v>0.65481071958018933</v>
      </c>
      <c r="L5" s="16">
        <f>'2011 outpatient costs'!L5/ave_outpatient_cost_2011</f>
        <v>0.63482413412930161</v>
      </c>
      <c r="M5" s="16">
        <f>'2011 outpatient costs'!M5/ave_outpatient_cost_2011</f>
        <v>0.6169554082928792</v>
      </c>
      <c r="N5" s="16">
        <f>'2011 outpatient costs'!N5/ave_outpatient_cost_2011</f>
        <v>0.59118888403214154</v>
      </c>
    </row>
    <row r="6" spans="2:14" x14ac:dyDescent="0.25">
      <c r="B6">
        <v>2</v>
      </c>
      <c r="D6" s="16">
        <f>'2011 outpatient costs'!D6/ave_outpatient_cost_2011</f>
        <v>0.50351374484445099</v>
      </c>
      <c r="E6" s="16">
        <f>'2011 outpatient costs'!E6/ave_outpatient_cost_2011</f>
        <v>0.46357181924140101</v>
      </c>
      <c r="F6" s="16">
        <f>'2011 outpatient costs'!F6/ave_outpatient_cost_2011</f>
        <v>0.45265328575819314</v>
      </c>
      <c r="G6" s="16">
        <f>'2011 outpatient costs'!G6/ave_outpatient_cost_2011</f>
        <v>0.44116324256923117</v>
      </c>
      <c r="H6" s="16">
        <f>'2011 outpatient costs'!H6/ave_outpatient_cost_2011</f>
        <v>0.41149411402247321</v>
      </c>
      <c r="I6" s="16"/>
      <c r="J6" s="16">
        <f>'2011 outpatient costs'!J6/ave_outpatient_cost_2011</f>
        <v>0.62278336898398556</v>
      </c>
      <c r="K6" s="16">
        <f>'2011 outpatient costs'!K6/ave_outpatient_cost_2011</f>
        <v>0.58464022226073176</v>
      </c>
      <c r="L6" s="16">
        <f>'2011 outpatient costs'!L6/ave_outpatient_cost_2011</f>
        <v>0.54279667227875772</v>
      </c>
      <c r="M6" s="16">
        <f>'2011 outpatient costs'!M6/ave_outpatient_cost_2011</f>
        <v>0.52936829918534967</v>
      </c>
      <c r="N6" s="16">
        <f>'2011 outpatient costs'!N6/ave_outpatient_cost_2011</f>
        <v>0.5028680442281438</v>
      </c>
    </row>
    <row r="7" spans="2:14" x14ac:dyDescent="0.25">
      <c r="B7">
        <v>3</v>
      </c>
      <c r="D7" s="16">
        <f>'2011 outpatient costs'!D7/ave_outpatient_cost_2011</f>
        <v>0.47765222102377652</v>
      </c>
      <c r="E7" s="16">
        <f>'2011 outpatient costs'!E7/ave_outpatient_cost_2011</f>
        <v>0.45281084349056688</v>
      </c>
      <c r="F7" s="16">
        <f>'2011 outpatient costs'!F7/ave_outpatient_cost_2011</f>
        <v>0.43704258364365017</v>
      </c>
      <c r="G7" s="16">
        <f>'2011 outpatient costs'!G7/ave_outpatient_cost_2011</f>
        <v>0.41889096357095984</v>
      </c>
      <c r="H7" s="16">
        <f>'2011 outpatient costs'!H7/ave_outpatient_cost_2011</f>
        <v>0.39857755170986647</v>
      </c>
      <c r="I7" s="16"/>
      <c r="J7" s="16">
        <f>'2011 outpatient costs'!J7/ave_outpatient_cost_2011</f>
        <v>0.61698202025548221</v>
      </c>
      <c r="K7" s="16">
        <f>'2011 outpatient costs'!K7/ave_outpatient_cost_2011</f>
        <v>0.57388018238520366</v>
      </c>
      <c r="L7" s="16">
        <f>'2011 outpatient costs'!L7/ave_outpatient_cost_2011</f>
        <v>0.55375621155082233</v>
      </c>
      <c r="M7" s="16">
        <f>'2011 outpatient costs'!M7/ave_outpatient_cost_2011</f>
        <v>0.52997971184767867</v>
      </c>
      <c r="N7" s="16">
        <f>'2011 outpatient costs'!N7/ave_outpatient_cost_2011</f>
        <v>0.49065271064817118</v>
      </c>
    </row>
    <row r="8" spans="2:14" x14ac:dyDescent="0.25">
      <c r="B8">
        <v>4</v>
      </c>
      <c r="D8" s="16">
        <f>'2011 outpatient costs'!D8/ave_outpatient_cost_2011</f>
        <v>0.52279690646044663</v>
      </c>
      <c r="E8" s="16">
        <f>'2011 outpatient costs'!E8/ave_outpatient_cost_2011</f>
        <v>0.49253221016575588</v>
      </c>
      <c r="F8" s="16">
        <f>'2011 outpatient costs'!F8/ave_outpatient_cost_2011</f>
        <v>0.48812038743645408</v>
      </c>
      <c r="G8" s="16">
        <f>'2011 outpatient costs'!G8/ave_outpatient_cost_2011</f>
        <v>0.46215392265876465</v>
      </c>
      <c r="H8" s="16">
        <f>'2011 outpatient costs'!H8/ave_outpatient_cost_2011</f>
        <v>0.4218778169714541</v>
      </c>
      <c r="I8" s="16"/>
      <c r="J8" s="16">
        <f>'2011 outpatient costs'!J8/ave_outpatient_cost_2011</f>
        <v>0.66373371220155108</v>
      </c>
      <c r="K8" s="16">
        <f>'2011 outpatient costs'!K8/ave_outpatient_cost_2011</f>
        <v>0.63502213253814344</v>
      </c>
      <c r="L8" s="16">
        <f>'2011 outpatient costs'!L8/ave_outpatient_cost_2011</f>
        <v>0.59896483043520066</v>
      </c>
      <c r="M8" s="16">
        <f>'2011 outpatient costs'!M8/ave_outpatient_cost_2011</f>
        <v>0.57283052161298587</v>
      </c>
      <c r="N8" s="16">
        <f>'2011 outpatient costs'!N8/ave_outpatient_cost_2011</f>
        <v>0.53785093272251605</v>
      </c>
    </row>
    <row r="9" spans="2:14" x14ac:dyDescent="0.25">
      <c r="B9">
        <v>5</v>
      </c>
      <c r="D9" s="16">
        <f>'2011 outpatient costs'!D9/ave_outpatient_cost_2011</f>
        <v>0.60130056247801611</v>
      </c>
      <c r="E9" s="16">
        <f>'2011 outpatient costs'!E9/ave_outpatient_cost_2011</f>
        <v>0.56843752184849017</v>
      </c>
      <c r="F9" s="16">
        <f>'2011 outpatient costs'!F9/ave_outpatient_cost_2011</f>
        <v>0.54210455476849506</v>
      </c>
      <c r="G9" s="16">
        <f>'2011 outpatient costs'!G9/ave_outpatient_cost_2011</f>
        <v>0.52881212174034731</v>
      </c>
      <c r="H9" s="16">
        <f>'2011 outpatient costs'!H9/ave_outpatient_cost_2011</f>
        <v>0.46890652506038</v>
      </c>
      <c r="I9" s="16"/>
      <c r="J9" s="16">
        <f>'2011 outpatient costs'!J9/ave_outpatient_cost_2011</f>
        <v>0.73658111356166989</v>
      </c>
      <c r="K9" s="16">
        <f>'2011 outpatient costs'!K9/ave_outpatient_cost_2011</f>
        <v>0.69005440407826657</v>
      </c>
      <c r="L9" s="16">
        <f>'2011 outpatient costs'!L9/ave_outpatient_cost_2011</f>
        <v>0.64756965718263837</v>
      </c>
      <c r="M9" s="16">
        <f>'2011 outpatient costs'!M9/ave_outpatient_cost_2011</f>
        <v>0.62182923695556569</v>
      </c>
      <c r="N9" s="16">
        <f>'2011 outpatient costs'!N9/ave_outpatient_cost_2011</f>
        <v>0.5608298174798596</v>
      </c>
    </row>
    <row r="10" spans="2:14" x14ac:dyDescent="0.25">
      <c r="B10">
        <v>6</v>
      </c>
      <c r="D10" s="16">
        <f>'2011 outpatient costs'!D10/ave_outpatient_cost_2011</f>
        <v>0.6053867527855612</v>
      </c>
      <c r="E10" s="16">
        <f>'2011 outpatient costs'!E10/ave_outpatient_cost_2011</f>
        <v>0.56463321288626755</v>
      </c>
      <c r="F10" s="16">
        <f>'2011 outpatient costs'!F10/ave_outpatient_cost_2011</f>
        <v>0.52729922012508657</v>
      </c>
      <c r="G10" s="16">
        <f>'2011 outpatient costs'!G10/ave_outpatient_cost_2011</f>
        <v>0.50745421599517571</v>
      </c>
      <c r="H10" s="16">
        <f>'2011 outpatient costs'!H10/ave_outpatient_cost_2011</f>
        <v>0.46598529815722278</v>
      </c>
      <c r="I10" s="16"/>
      <c r="J10" s="16">
        <f>'2011 outpatient costs'!J10/ave_outpatient_cost_2011</f>
        <v>0.7225845599756805</v>
      </c>
      <c r="K10" s="16">
        <f>'2011 outpatient costs'!K10/ave_outpatient_cost_2011</f>
        <v>0.67294262561960028</v>
      </c>
      <c r="L10" s="16">
        <f>'2011 outpatient costs'!L10/ave_outpatient_cost_2011</f>
        <v>0.62911983874042843</v>
      </c>
      <c r="M10" s="16">
        <f>'2011 outpatient costs'!M10/ave_outpatient_cost_2011</f>
        <v>0.60632965120213878</v>
      </c>
      <c r="N10" s="16">
        <f>'2011 outpatient costs'!N10/ave_outpatient_cost_2011</f>
        <v>0.54644612535795745</v>
      </c>
    </row>
    <row r="11" spans="2:14" x14ac:dyDescent="0.25">
      <c r="B11">
        <v>7</v>
      </c>
      <c r="D11" s="16">
        <f>'2011 outpatient costs'!D11/ave_outpatient_cost_2011</f>
        <v>0.52599217552171029</v>
      </c>
      <c r="E11" s="16">
        <f>'2011 outpatient costs'!E11/ave_outpatient_cost_2011</f>
        <v>0.4945553967765558</v>
      </c>
      <c r="F11" s="16">
        <f>'2011 outpatient costs'!F11/ave_outpatient_cost_2011</f>
        <v>0.45175797606703277</v>
      </c>
      <c r="G11" s="16">
        <f>'2011 outpatient costs'!G11/ave_outpatient_cost_2011</f>
        <v>0.43355414682711302</v>
      </c>
      <c r="H11" s="16">
        <f>'2011 outpatient costs'!H11/ave_outpatient_cost_2011</f>
        <v>0.39313946155594148</v>
      </c>
      <c r="I11" s="16"/>
      <c r="J11" s="16">
        <f>'2011 outpatient costs'!J11/ave_outpatient_cost_2011</f>
        <v>0.6428778276036573</v>
      </c>
      <c r="K11" s="16">
        <f>'2011 outpatient costs'!K11/ave_outpatient_cost_2011</f>
        <v>0.60238718485327492</v>
      </c>
      <c r="L11" s="16">
        <f>'2011 outpatient costs'!L11/ave_outpatient_cost_2011</f>
        <v>0.54765977954717049</v>
      </c>
      <c r="M11" s="16">
        <f>'2011 outpatient costs'!M11/ave_outpatient_cost_2011</f>
        <v>0.50681312737531869</v>
      </c>
      <c r="N11" s="16">
        <f>'2011 outpatient costs'!N11/ave_outpatient_cost_2011</f>
        <v>0.46506900167087328</v>
      </c>
    </row>
    <row r="12" spans="2:14" x14ac:dyDescent="0.25">
      <c r="B12">
        <v>8</v>
      </c>
      <c r="D12" s="16">
        <f>'2011 outpatient costs'!D12/ave_outpatient_cost_2011</f>
        <v>0.48062519957369582</v>
      </c>
      <c r="E12" s="16">
        <f>'2011 outpatient costs'!E12/ave_outpatient_cost_2011</f>
        <v>0.44688138725336463</v>
      </c>
      <c r="F12" s="16">
        <f>'2011 outpatient costs'!F12/ave_outpatient_cost_2011</f>
        <v>0.41575095201103357</v>
      </c>
      <c r="G12" s="16">
        <f>'2011 outpatient costs'!G12/ave_outpatient_cost_2011</f>
        <v>0.38491151703378729</v>
      </c>
      <c r="H12" s="16">
        <f>'2011 outpatient costs'!H12/ave_outpatient_cost_2011</f>
        <v>0.36509860206146838</v>
      </c>
      <c r="I12" s="16"/>
      <c r="J12" s="16">
        <f>'2011 outpatient costs'!J12/ave_outpatient_cost_2011</f>
        <v>0.57341032661396485</v>
      </c>
      <c r="K12" s="16">
        <f>'2011 outpatient costs'!K12/ave_outpatient_cost_2011</f>
        <v>0.54006395694600895</v>
      </c>
      <c r="L12" s="16">
        <f>'2011 outpatient costs'!L12/ave_outpatient_cost_2011</f>
        <v>0.49367390649031456</v>
      </c>
      <c r="M12" s="16">
        <f>'2011 outpatient costs'!M12/ave_outpatient_cost_2011</f>
        <v>0.44832679669243919</v>
      </c>
      <c r="N12" s="16">
        <f>'2011 outpatient costs'!N12/ave_outpatient_cost_2011</f>
        <v>0.42062670656298545</v>
      </c>
    </row>
    <row r="13" spans="2:14" x14ac:dyDescent="0.25">
      <c r="B13">
        <v>9</v>
      </c>
      <c r="D13" s="16">
        <f>'2011 outpatient costs'!D13/ave_outpatient_cost_2011</f>
        <v>0.45740499820583352</v>
      </c>
      <c r="E13" s="16">
        <f>'2011 outpatient costs'!E13/ave_outpatient_cost_2011</f>
        <v>0.43392371814251274</v>
      </c>
      <c r="F13" s="16">
        <f>'2011 outpatient costs'!F13/ave_outpatient_cost_2011</f>
        <v>0.38016144622689252</v>
      </c>
      <c r="G13" s="16">
        <f>'2011 outpatient costs'!G13/ave_outpatient_cost_2011</f>
        <v>0.35916275411254917</v>
      </c>
      <c r="H13" s="16">
        <f>'2011 outpatient costs'!H13/ave_outpatient_cost_2011</f>
        <v>0.34432168527222984</v>
      </c>
      <c r="I13" s="16"/>
      <c r="J13" s="16">
        <f>'2011 outpatient costs'!J13/ave_outpatient_cost_2011</f>
        <v>0.55851049969129363</v>
      </c>
      <c r="K13" s="16">
        <f>'2011 outpatient costs'!K13/ave_outpatient_cost_2011</f>
        <v>0.4963581680014697</v>
      </c>
      <c r="L13" s="16">
        <f>'2011 outpatient costs'!L13/ave_outpatient_cost_2011</f>
        <v>0.46103349415832473</v>
      </c>
      <c r="M13" s="16">
        <f>'2011 outpatient costs'!M13/ave_outpatient_cost_2011</f>
        <v>0.42038875503842016</v>
      </c>
      <c r="N13" s="16">
        <f>'2011 outpatient costs'!N13/ave_outpatient_cost_2011</f>
        <v>0.39803406729122742</v>
      </c>
    </row>
    <row r="14" spans="2:14" x14ac:dyDescent="0.25">
      <c r="B14">
        <v>10</v>
      </c>
      <c r="D14" s="16">
        <f>'2011 outpatient costs'!D14/ave_outpatient_cost_2011</f>
        <v>0.4632850296260716</v>
      </c>
      <c r="E14" s="16">
        <f>'2011 outpatient costs'!E14/ave_outpatient_cost_2011</f>
        <v>0.42312803975839175</v>
      </c>
      <c r="F14" s="16">
        <f>'2011 outpatient costs'!F14/ave_outpatient_cost_2011</f>
        <v>0.40588527077296022</v>
      </c>
      <c r="G14" s="16">
        <f>'2011 outpatient costs'!G14/ave_outpatient_cost_2011</f>
        <v>0.36778918701528229</v>
      </c>
      <c r="H14" s="16">
        <f>'2011 outpatient costs'!H14/ave_outpatient_cost_2011</f>
        <v>0.3339666908454817</v>
      </c>
      <c r="I14" s="16"/>
      <c r="J14" s="16">
        <f>'2011 outpatient costs'!J14/ave_outpatient_cost_2011</f>
        <v>0.55559269712623671</v>
      </c>
      <c r="K14" s="16">
        <f>'2011 outpatient costs'!K14/ave_outpatient_cost_2011</f>
        <v>0.51288320164936574</v>
      </c>
      <c r="L14" s="16">
        <f>'2011 outpatient costs'!L14/ave_outpatient_cost_2011</f>
        <v>0.44629428921911135</v>
      </c>
      <c r="M14" s="16">
        <f>'2011 outpatient costs'!M14/ave_outpatient_cost_2011</f>
        <v>0.41411929241881035</v>
      </c>
      <c r="N14" s="16">
        <f>'2011 outpatient costs'!N14/ave_outpatient_cost_2011</f>
        <v>0.37541478707008713</v>
      </c>
    </row>
    <row r="15" spans="2:14" x14ac:dyDescent="0.25">
      <c r="B15">
        <v>11</v>
      </c>
      <c r="D15" s="16">
        <f>'2011 outpatient costs'!D15/ave_outpatient_cost_2011</f>
        <v>0.48012969243826931</v>
      </c>
      <c r="E15" s="16">
        <f>'2011 outpatient costs'!E15/ave_outpatient_cost_2011</f>
        <v>0.4538315143213883</v>
      </c>
      <c r="F15" s="16">
        <f>'2011 outpatient costs'!F15/ave_outpatient_cost_2011</f>
        <v>0.41540606558359339</v>
      </c>
      <c r="G15" s="16">
        <f>'2011 outpatient costs'!G15/ave_outpatient_cost_2011</f>
        <v>0.38489264751395702</v>
      </c>
      <c r="H15" s="16">
        <f>'2011 outpatient costs'!H15/ave_outpatient_cost_2011</f>
        <v>0.3631472880714553</v>
      </c>
      <c r="I15" s="16"/>
      <c r="J15" s="16">
        <f>'2011 outpatient costs'!J15/ave_outpatient_cost_2011</f>
        <v>0.55146907127666389</v>
      </c>
      <c r="K15" s="16">
        <f>'2011 outpatient costs'!K15/ave_outpatient_cost_2011</f>
        <v>0.5129385582763869</v>
      </c>
      <c r="L15" s="16">
        <f>'2011 outpatient costs'!L15/ave_outpatient_cost_2011</f>
        <v>0.46530161434691986</v>
      </c>
      <c r="M15" s="16">
        <f>'2011 outpatient costs'!M15/ave_outpatient_cost_2011</f>
        <v>0.41920408951040283</v>
      </c>
      <c r="N15" s="16">
        <f>'2011 outpatient costs'!N15/ave_outpatient_cost_2011</f>
        <v>0.39807838574190935</v>
      </c>
    </row>
    <row r="16" spans="2:14" x14ac:dyDescent="0.25">
      <c r="B16">
        <v>12</v>
      </c>
      <c r="D16" s="16">
        <f>'2011 outpatient costs'!D16/ave_outpatient_cost_2011</f>
        <v>0.49753390798174385</v>
      </c>
      <c r="E16" s="16">
        <f>'2011 outpatient costs'!E16/ave_outpatient_cost_2011</f>
        <v>0.48266212104572565</v>
      </c>
      <c r="F16" s="16">
        <f>'2011 outpatient costs'!F16/ave_outpatient_cost_2011</f>
        <v>0.44784575505758972</v>
      </c>
      <c r="G16" s="16">
        <f>'2011 outpatient costs'!G16/ave_outpatient_cost_2011</f>
        <v>0.43346896681767227</v>
      </c>
      <c r="H16" s="16">
        <f>'2011 outpatient costs'!H16/ave_outpatient_cost_2011</f>
        <v>0.40053691010291431</v>
      </c>
      <c r="I16" s="16"/>
      <c r="J16" s="16">
        <f>'2011 outpatient costs'!J16/ave_outpatient_cost_2011</f>
        <v>0.57961246634887786</v>
      </c>
      <c r="K16" s="16">
        <f>'2011 outpatient costs'!K16/ave_outpatient_cost_2011</f>
        <v>0.54808712023298511</v>
      </c>
      <c r="L16" s="16">
        <f>'2011 outpatient costs'!L16/ave_outpatient_cost_2011</f>
        <v>0.49502944171884933</v>
      </c>
      <c r="M16" s="16">
        <f>'2011 outpatient costs'!M16/ave_outpatient_cost_2011</f>
        <v>0.46185342720200523</v>
      </c>
      <c r="N16" s="16">
        <f>'2011 outpatient costs'!N16/ave_outpatient_cost_2011</f>
        <v>0.42218156894631353</v>
      </c>
    </row>
    <row r="17" spans="2:14" x14ac:dyDescent="0.25">
      <c r="B17">
        <v>13</v>
      </c>
      <c r="D17" s="16">
        <f>'2011 outpatient costs'!D17/ave_outpatient_cost_2011</f>
        <v>0.54728897558119161</v>
      </c>
      <c r="E17" s="16">
        <f>'2011 outpatient costs'!E17/ave_outpatient_cost_2011</f>
        <v>0.52367218244974856</v>
      </c>
      <c r="F17" s="16">
        <f>'2011 outpatient costs'!F17/ave_outpatient_cost_2011</f>
        <v>0.521314826962471</v>
      </c>
      <c r="G17" s="16">
        <f>'2011 outpatient costs'!G17/ave_outpatient_cost_2011</f>
        <v>0.48817200391871024</v>
      </c>
      <c r="H17" s="16">
        <f>'2011 outpatient costs'!H17/ave_outpatient_cost_2011</f>
        <v>0.46507227553337455</v>
      </c>
      <c r="I17" s="16"/>
      <c r="J17" s="16">
        <f>'2011 outpatient costs'!J17/ave_outpatient_cost_2011</f>
        <v>0.6296121044178199</v>
      </c>
      <c r="K17" s="16">
        <f>'2011 outpatient costs'!K17/ave_outpatient_cost_2011</f>
        <v>0.6053344421041339</v>
      </c>
      <c r="L17" s="16">
        <f>'2011 outpatient costs'!L17/ave_outpatient_cost_2011</f>
        <v>0.54313729629741891</v>
      </c>
      <c r="M17" s="16">
        <f>'2011 outpatient costs'!M17/ave_outpatient_cost_2011</f>
        <v>0.52367111511544684</v>
      </c>
      <c r="N17" s="16">
        <f>'2011 outpatient costs'!N17/ave_outpatient_cost_2011</f>
        <v>0.47834403993607927</v>
      </c>
    </row>
    <row r="18" spans="2:14" x14ac:dyDescent="0.25">
      <c r="B18">
        <v>14</v>
      </c>
      <c r="D18" s="16">
        <f>'2011 outpatient costs'!D18/ave_outpatient_cost_2011</f>
        <v>0.58226578409147334</v>
      </c>
      <c r="E18" s="16">
        <f>'2011 outpatient costs'!E18/ave_outpatient_cost_2011</f>
        <v>0.59861491191148886</v>
      </c>
      <c r="F18" s="16">
        <f>'2011 outpatient costs'!F18/ave_outpatient_cost_2011</f>
        <v>0.58933333774728713</v>
      </c>
      <c r="G18" s="16">
        <f>'2011 outpatient costs'!G18/ave_outpatient_cost_2011</f>
        <v>0.54758692213024207</v>
      </c>
      <c r="H18" s="16">
        <f>'2011 outpatient costs'!H18/ave_outpatient_cost_2011</f>
        <v>0.52580640503687881</v>
      </c>
      <c r="I18" s="16"/>
      <c r="J18" s="16">
        <f>'2011 outpatient costs'!J18/ave_outpatient_cost_2011</f>
        <v>0.64296235236286692</v>
      </c>
      <c r="K18" s="16">
        <f>'2011 outpatient costs'!K18/ave_outpatient_cost_2011</f>
        <v>0.616338207028442</v>
      </c>
      <c r="L18" s="16">
        <f>'2011 outpatient costs'!L18/ave_outpatient_cost_2011</f>
        <v>0.58293143253619639</v>
      </c>
      <c r="M18" s="16">
        <f>'2011 outpatient costs'!M18/ave_outpatient_cost_2011</f>
        <v>0.55307235545529687</v>
      </c>
      <c r="N18" s="16">
        <f>'2011 outpatient costs'!N18/ave_outpatient_cost_2011</f>
        <v>0.50707521115265486</v>
      </c>
    </row>
    <row r="19" spans="2:14" x14ac:dyDescent="0.25">
      <c r="B19">
        <v>15</v>
      </c>
      <c r="D19" s="16">
        <f>'2011 outpatient costs'!D19/ave_outpatient_cost_2011</f>
        <v>0.69504243709991309</v>
      </c>
      <c r="E19" s="16">
        <f>'2011 outpatient costs'!E19/ave_outpatient_cost_2011</f>
        <v>0.67187430380797153</v>
      </c>
      <c r="F19" s="16">
        <f>'2011 outpatient costs'!F19/ave_outpatient_cost_2011</f>
        <v>0.66106955039254267</v>
      </c>
      <c r="G19" s="16">
        <f>'2011 outpatient costs'!G19/ave_outpatient_cost_2011</f>
        <v>0.60569156439377103</v>
      </c>
      <c r="H19" s="16">
        <f>'2011 outpatient costs'!H19/ave_outpatient_cost_2011</f>
        <v>0.56333976768979421</v>
      </c>
      <c r="I19" s="16"/>
      <c r="J19" s="16">
        <f>'2011 outpatient costs'!J19/ave_outpatient_cost_2011</f>
        <v>0.67890817038009699</v>
      </c>
      <c r="K19" s="16">
        <f>'2011 outpatient costs'!K19/ave_outpatient_cost_2011</f>
        <v>0.6296034823311033</v>
      </c>
      <c r="L19" s="16">
        <f>'2011 outpatient costs'!L19/ave_outpatient_cost_2011</f>
        <v>0.60663800700629256</v>
      </c>
      <c r="M19" s="16">
        <f>'2011 outpatient costs'!M19/ave_outpatient_cost_2011</f>
        <v>0.57610773093043277</v>
      </c>
      <c r="N19" s="16">
        <f>'2011 outpatient costs'!N19/ave_outpatient_cost_2011</f>
        <v>0.53714842817489605</v>
      </c>
    </row>
    <row r="20" spans="2:14" x14ac:dyDescent="0.25">
      <c r="B20">
        <v>16</v>
      </c>
      <c r="D20" s="16">
        <f>'2011 outpatient costs'!D20/ave_outpatient_cost_2011</f>
        <v>0.7573969352941673</v>
      </c>
      <c r="E20" s="16">
        <f>'2011 outpatient costs'!E20/ave_outpatient_cost_2011</f>
        <v>0.71385320706286093</v>
      </c>
      <c r="F20" s="16">
        <f>'2011 outpatient costs'!F20/ave_outpatient_cost_2011</f>
        <v>0.65661909838503962</v>
      </c>
      <c r="G20" s="16">
        <f>'2011 outpatient costs'!G20/ave_outpatient_cost_2011</f>
        <v>0.64395368434094102</v>
      </c>
      <c r="H20" s="16">
        <f>'2011 outpatient costs'!H20/ave_outpatient_cost_2011</f>
        <v>0.5723974367605168</v>
      </c>
      <c r="I20" s="16"/>
      <c r="J20" s="16">
        <f>'2011 outpatient costs'!J20/ave_outpatient_cost_2011</f>
        <v>0.61999862435278008</v>
      </c>
      <c r="K20" s="16">
        <f>'2011 outpatient costs'!K20/ave_outpatient_cost_2011</f>
        <v>0.59541470917744321</v>
      </c>
      <c r="L20" s="16">
        <f>'2011 outpatient costs'!L20/ave_outpatient_cost_2011</f>
        <v>0.57158853612624361</v>
      </c>
      <c r="M20" s="16">
        <f>'2011 outpatient costs'!M20/ave_outpatient_cost_2011</f>
        <v>0.54460738617020321</v>
      </c>
      <c r="N20" s="16">
        <f>'2011 outpatient costs'!N20/ave_outpatient_cost_2011</f>
        <v>0.51302892076915263</v>
      </c>
    </row>
    <row r="21" spans="2:14" x14ac:dyDescent="0.25">
      <c r="B21">
        <v>17</v>
      </c>
      <c r="D21" s="16">
        <f>'2011 outpatient costs'!D21/ave_outpatient_cost_2011</f>
        <v>0.78565697277199409</v>
      </c>
      <c r="E21" s="16">
        <f>'2011 outpatient costs'!E21/ave_outpatient_cost_2011</f>
        <v>0.72033252073500853</v>
      </c>
      <c r="F21" s="16">
        <f>'2011 outpatient costs'!F21/ave_outpatient_cost_2011</f>
        <v>0.65603753205011928</v>
      </c>
      <c r="G21" s="16">
        <f>'2011 outpatient costs'!G21/ave_outpatient_cost_2011</f>
        <v>0.60306685822851847</v>
      </c>
      <c r="H21" s="16">
        <f>'2011 outpatient costs'!H21/ave_outpatient_cost_2011</f>
        <v>0.55561047027334831</v>
      </c>
      <c r="I21" s="16"/>
      <c r="J21" s="16">
        <f>'2011 outpatient costs'!J21/ave_outpatient_cost_2011</f>
        <v>0.52081683891620134</v>
      </c>
      <c r="K21" s="16">
        <f>'2011 outpatient costs'!K21/ave_outpatient_cost_2011</f>
        <v>0.51733602449561922</v>
      </c>
      <c r="L21" s="16">
        <f>'2011 outpatient costs'!L21/ave_outpatient_cost_2011</f>
        <v>0.51139631362955063</v>
      </c>
      <c r="M21" s="16">
        <f>'2011 outpatient costs'!M21/ave_outpatient_cost_2011</f>
        <v>0.48346924107997608</v>
      </c>
      <c r="N21" s="16">
        <f>'2011 outpatient costs'!N21/ave_outpatient_cost_2011</f>
        <v>0.45122357525171974</v>
      </c>
    </row>
    <row r="22" spans="2:14" x14ac:dyDescent="0.25">
      <c r="B22">
        <v>18</v>
      </c>
      <c r="D22" s="16">
        <f>'2011 outpatient costs'!D22/ave_outpatient_cost_2011</f>
        <v>0.87470828871066908</v>
      </c>
      <c r="E22" s="16">
        <f>'2011 outpatient costs'!E22/ave_outpatient_cost_2011</f>
        <v>0.759423884311626</v>
      </c>
      <c r="F22" s="16">
        <f>'2011 outpatient costs'!F22/ave_outpatient_cost_2011</f>
        <v>0.666435588017259</v>
      </c>
      <c r="G22" s="16">
        <f>'2011 outpatient costs'!G22/ave_outpatient_cost_2011</f>
        <v>0.60274348599823802</v>
      </c>
      <c r="H22" s="16">
        <f>'2011 outpatient costs'!H22/ave_outpatient_cost_2011</f>
        <v>0.54308561242350728</v>
      </c>
      <c r="I22" s="16"/>
      <c r="J22" s="16">
        <f>'2011 outpatient costs'!J22/ave_outpatient_cost_2011</f>
        <v>0.47436105619439206</v>
      </c>
      <c r="K22" s="16">
        <f>'2011 outpatient costs'!K22/ave_outpatient_cost_2011</f>
        <v>0.46570915057938483</v>
      </c>
      <c r="L22" s="16">
        <f>'2011 outpatient costs'!L22/ave_outpatient_cost_2011</f>
        <v>0.46135541458101148</v>
      </c>
      <c r="M22" s="16">
        <f>'2011 outpatient costs'!M22/ave_outpatient_cost_2011</f>
        <v>0.43805490785186696</v>
      </c>
      <c r="N22" s="16">
        <f>'2011 outpatient costs'!N22/ave_outpatient_cost_2011</f>
        <v>0.43210373369766886</v>
      </c>
    </row>
    <row r="23" spans="2:14" x14ac:dyDescent="0.25">
      <c r="B23">
        <v>19</v>
      </c>
      <c r="D23" s="16">
        <f>'2011 outpatient costs'!D23/ave_outpatient_cost_2011</f>
        <v>0.90232318277522594</v>
      </c>
      <c r="E23" s="16">
        <f>'2011 outpatient costs'!E23/ave_outpatient_cost_2011</f>
        <v>0.72215180989544014</v>
      </c>
      <c r="F23" s="16">
        <f>'2011 outpatient costs'!F23/ave_outpatient_cost_2011</f>
        <v>0.64429357674488219</v>
      </c>
      <c r="G23" s="16">
        <f>'2011 outpatient costs'!G23/ave_outpatient_cost_2011</f>
        <v>0.59694070250555864</v>
      </c>
      <c r="H23" s="16">
        <f>'2011 outpatient costs'!H23/ave_outpatient_cost_2011</f>
        <v>0.55110924325483324</v>
      </c>
      <c r="I23" s="16"/>
      <c r="J23" s="16">
        <f>'2011 outpatient costs'!J23/ave_outpatient_cost_2011</f>
        <v>0.40483623754025794</v>
      </c>
      <c r="K23" s="16">
        <f>'2011 outpatient costs'!K23/ave_outpatient_cost_2011</f>
        <v>0.39751883678337263</v>
      </c>
      <c r="L23" s="16">
        <f>'2011 outpatient costs'!L23/ave_outpatient_cost_2011</f>
        <v>0.39558003940743058</v>
      </c>
      <c r="M23" s="16">
        <f>'2011 outpatient costs'!M23/ave_outpatient_cost_2011</f>
        <v>0.38877256563719403</v>
      </c>
      <c r="N23" s="16">
        <f>'2011 outpatient costs'!N23/ave_outpatient_cost_2011</f>
        <v>0.38309851557451496</v>
      </c>
    </row>
    <row r="24" spans="2:14" x14ac:dyDescent="0.25">
      <c r="B24">
        <v>20</v>
      </c>
      <c r="D24" s="16">
        <f>'2011 outpatient costs'!D24/ave_outpatient_cost_2011</f>
        <v>0.97398246582212944</v>
      </c>
      <c r="E24" s="16">
        <f>'2011 outpatient costs'!E24/ave_outpatient_cost_2011</f>
        <v>0.77461998434840074</v>
      </c>
      <c r="F24" s="16">
        <f>'2011 outpatient costs'!F24/ave_outpatient_cost_2011</f>
        <v>0.68623091608792575</v>
      </c>
      <c r="G24" s="16">
        <f>'2011 outpatient costs'!G24/ave_outpatient_cost_2011</f>
        <v>0.64478898457333211</v>
      </c>
      <c r="H24" s="16">
        <f>'2011 outpatient costs'!H24/ave_outpatient_cost_2011</f>
        <v>0.64294226253190845</v>
      </c>
      <c r="I24" s="16"/>
      <c r="J24" s="16">
        <f>'2011 outpatient costs'!J24/ave_outpatient_cost_2011</f>
        <v>0.40172616075796347</v>
      </c>
      <c r="K24" s="16">
        <f>'2011 outpatient costs'!K24/ave_outpatient_cost_2011</f>
        <v>0.36160019681542899</v>
      </c>
      <c r="L24" s="16">
        <f>'2011 outpatient costs'!L24/ave_outpatient_cost_2011</f>
        <v>0.36279614828988349</v>
      </c>
      <c r="M24" s="16">
        <f>'2011 outpatient costs'!M24/ave_outpatient_cost_2011</f>
        <v>0.37613415381064447</v>
      </c>
      <c r="N24" s="16">
        <f>'2011 outpatient costs'!N24/ave_outpatient_cost_2011</f>
        <v>0.39366682015510246</v>
      </c>
    </row>
    <row r="25" spans="2:14" x14ac:dyDescent="0.25">
      <c r="B25">
        <v>21</v>
      </c>
      <c r="D25" s="16">
        <f>'2011 outpatient costs'!D25/ave_outpatient_cost_2011</f>
        <v>1.0691715327706122</v>
      </c>
      <c r="E25" s="16">
        <f>'2011 outpatient costs'!E25/ave_outpatient_cost_2011</f>
        <v>0.81421180027402673</v>
      </c>
      <c r="F25" s="16">
        <f>'2011 outpatient costs'!F25/ave_outpatient_cost_2011</f>
        <v>0.74109649481805973</v>
      </c>
      <c r="G25" s="16">
        <f>'2011 outpatient costs'!G25/ave_outpatient_cost_2011</f>
        <v>0.68608722711162951</v>
      </c>
      <c r="H25" s="16">
        <f>'2011 outpatient costs'!H25/ave_outpatient_cost_2011</f>
        <v>0.67873185644811229</v>
      </c>
      <c r="I25" s="16"/>
      <c r="J25" s="16">
        <f>'2011 outpatient costs'!J25/ave_outpatient_cost_2011</f>
        <v>0.40857986047201511</v>
      </c>
      <c r="K25" s="16">
        <f>'2011 outpatient costs'!K25/ave_outpatient_cost_2011</f>
        <v>0.36909481057745086</v>
      </c>
      <c r="L25" s="16">
        <f>'2011 outpatient costs'!L25/ave_outpatient_cost_2011</f>
        <v>0.37328946482035952</v>
      </c>
      <c r="M25" s="16">
        <f>'2011 outpatient costs'!M25/ave_outpatient_cost_2011</f>
        <v>0.37627581615769912</v>
      </c>
      <c r="N25" s="16">
        <f>'2011 outpatient costs'!N25/ave_outpatient_cost_2011</f>
        <v>0.38912697715043104</v>
      </c>
    </row>
    <row r="26" spans="2:14" x14ac:dyDescent="0.25">
      <c r="B26">
        <v>22</v>
      </c>
      <c r="D26" s="16">
        <f>'2011 outpatient costs'!D26/ave_outpatient_cost_2011</f>
        <v>1.1601958939795771</v>
      </c>
      <c r="E26" s="16">
        <f>'2011 outpatient costs'!E26/ave_outpatient_cost_2011</f>
        <v>0.89554315800582218</v>
      </c>
      <c r="F26" s="16">
        <f>'2011 outpatient costs'!F26/ave_outpatient_cost_2011</f>
        <v>0.80989581118699239</v>
      </c>
      <c r="G26" s="16">
        <f>'2011 outpatient costs'!G26/ave_outpatient_cost_2011</f>
        <v>0.73168569847948917</v>
      </c>
      <c r="H26" s="16">
        <f>'2011 outpatient costs'!H26/ave_outpatient_cost_2011</f>
        <v>0.69337215000366459</v>
      </c>
      <c r="I26" s="16"/>
      <c r="J26" s="16">
        <f>'2011 outpatient costs'!J26/ave_outpatient_cost_2011</f>
        <v>0.41847031821858288</v>
      </c>
      <c r="K26" s="16">
        <f>'2011 outpatient costs'!K26/ave_outpatient_cost_2011</f>
        <v>0.36005601748316546</v>
      </c>
      <c r="L26" s="16">
        <f>'2011 outpatient costs'!L26/ave_outpatient_cost_2011</f>
        <v>0.36611747707360803</v>
      </c>
      <c r="M26" s="16">
        <f>'2011 outpatient costs'!M26/ave_outpatient_cost_2011</f>
        <v>0.35123609507668069</v>
      </c>
      <c r="N26" s="16">
        <f>'2011 outpatient costs'!N26/ave_outpatient_cost_2011</f>
        <v>0.38239116370212495</v>
      </c>
    </row>
    <row r="27" spans="2:14" x14ac:dyDescent="0.25">
      <c r="B27">
        <v>23</v>
      </c>
      <c r="D27" s="16">
        <f>'2011 outpatient costs'!D27/ave_outpatient_cost_2011</f>
        <v>1.2259931484122377</v>
      </c>
      <c r="E27" s="16">
        <f>'2011 outpatient costs'!E27/ave_outpatient_cost_2011</f>
        <v>0.96918172116980295</v>
      </c>
      <c r="F27" s="16">
        <f>'2011 outpatient costs'!F27/ave_outpatient_cost_2011</f>
        <v>0.8663274422829631</v>
      </c>
      <c r="G27" s="16">
        <f>'2011 outpatient costs'!G27/ave_outpatient_cost_2011</f>
        <v>0.78822006331049255</v>
      </c>
      <c r="H27" s="16">
        <f>'2011 outpatient costs'!H27/ave_outpatient_cost_2011</f>
        <v>0.72975324125657615</v>
      </c>
      <c r="I27" s="16"/>
      <c r="J27" s="16">
        <f>'2011 outpatient costs'!J27/ave_outpatient_cost_2011</f>
        <v>0.40744369967341404</v>
      </c>
      <c r="K27" s="16">
        <f>'2011 outpatient costs'!K27/ave_outpatient_cost_2011</f>
        <v>0.35298047662303089</v>
      </c>
      <c r="L27" s="16">
        <f>'2011 outpatient costs'!L27/ave_outpatient_cost_2011</f>
        <v>0.37086843336794934</v>
      </c>
      <c r="M27" s="16">
        <f>'2011 outpatient costs'!M27/ave_outpatient_cost_2011</f>
        <v>0.35503857972810832</v>
      </c>
      <c r="N27" s="16">
        <f>'2011 outpatient costs'!N27/ave_outpatient_cost_2011</f>
        <v>0.35971980473360232</v>
      </c>
    </row>
    <row r="28" spans="2:14" x14ac:dyDescent="0.25">
      <c r="B28">
        <v>24</v>
      </c>
      <c r="D28" s="16">
        <f>'2011 outpatient costs'!D28/ave_outpatient_cost_2011</f>
        <v>1.3379333461104921</v>
      </c>
      <c r="E28" s="16">
        <f>'2011 outpatient costs'!E28/ave_outpatient_cost_2011</f>
        <v>1.0482889883159641</v>
      </c>
      <c r="F28" s="16">
        <f>'2011 outpatient costs'!F28/ave_outpatient_cost_2011</f>
        <v>0.93697271554914729</v>
      </c>
      <c r="G28" s="16">
        <f>'2011 outpatient costs'!G28/ave_outpatient_cost_2011</f>
        <v>0.86681962670433332</v>
      </c>
      <c r="H28" s="16">
        <f>'2011 outpatient costs'!H28/ave_outpatient_cost_2011</f>
        <v>0.80952881556716838</v>
      </c>
      <c r="I28" s="16"/>
      <c r="J28" s="16">
        <f>'2011 outpatient costs'!J28/ave_outpatient_cost_2011</f>
        <v>0.42637724661844184</v>
      </c>
      <c r="K28" s="16">
        <f>'2011 outpatient costs'!K28/ave_outpatient_cost_2011</f>
        <v>0.37853612933141734</v>
      </c>
      <c r="L28" s="16">
        <f>'2011 outpatient costs'!L28/ave_outpatient_cost_2011</f>
        <v>0.37801602859306638</v>
      </c>
      <c r="M28" s="16">
        <f>'2011 outpatient costs'!M28/ave_outpatient_cost_2011</f>
        <v>0.36442938234266997</v>
      </c>
      <c r="N28" s="16">
        <f>'2011 outpatient costs'!N28/ave_outpatient_cost_2011</f>
        <v>0.3671575830471252</v>
      </c>
    </row>
    <row r="29" spans="2:14" x14ac:dyDescent="0.25">
      <c r="B29">
        <v>25</v>
      </c>
      <c r="D29" s="16">
        <f>'2011 outpatient costs'!D29/ave_outpatient_cost_2011</f>
        <v>1.3548128734625433</v>
      </c>
      <c r="E29" s="16">
        <f>'2011 outpatient costs'!E29/ave_outpatient_cost_2011</f>
        <v>1.1016017215595806</v>
      </c>
      <c r="F29" s="16">
        <f>'2011 outpatient costs'!F29/ave_outpatient_cost_2011</f>
        <v>0.9920346885121879</v>
      </c>
      <c r="G29" s="16">
        <f>'2011 outpatient costs'!G29/ave_outpatient_cost_2011</f>
        <v>0.9739739478223769</v>
      </c>
      <c r="H29" s="16">
        <f>'2011 outpatient costs'!H29/ave_outpatient_cost_2011</f>
        <v>0.88393593944071069</v>
      </c>
      <c r="I29" s="16"/>
      <c r="J29" s="16">
        <f>'2011 outpatient costs'!J29/ave_outpatient_cost_2011</f>
        <v>0.43539829410246289</v>
      </c>
      <c r="K29" s="16">
        <f>'2011 outpatient costs'!K29/ave_outpatient_cost_2011</f>
        <v>0.37865089000343294</v>
      </c>
      <c r="L29" s="16">
        <f>'2011 outpatient costs'!L29/ave_outpatient_cost_2011</f>
        <v>0.38222199677671259</v>
      </c>
      <c r="M29" s="16">
        <f>'2011 outpatient costs'!M29/ave_outpatient_cost_2011</f>
        <v>0.35937144578018637</v>
      </c>
      <c r="N29" s="16">
        <f>'2011 outpatient costs'!N29/ave_outpatient_cost_2011</f>
        <v>0.36839034169212087</v>
      </c>
    </row>
    <row r="30" spans="2:14" x14ac:dyDescent="0.25">
      <c r="B30">
        <v>26</v>
      </c>
      <c r="D30" s="16">
        <f>'2011 outpatient costs'!D30/ave_outpatient_cost_2011</f>
        <v>1.4120581717684748</v>
      </c>
      <c r="E30" s="16">
        <f>'2011 outpatient costs'!E30/ave_outpatient_cost_2011</f>
        <v>1.1828336266815078</v>
      </c>
      <c r="F30" s="16">
        <f>'2011 outpatient costs'!F30/ave_outpatient_cost_2011</f>
        <v>1.096545779657573</v>
      </c>
      <c r="G30" s="16">
        <f>'2011 outpatient costs'!G30/ave_outpatient_cost_2011</f>
        <v>1.0317621298323898</v>
      </c>
      <c r="H30" s="16">
        <f>'2011 outpatient costs'!H30/ave_outpatient_cost_2011</f>
        <v>0.9821050128612292</v>
      </c>
      <c r="I30" s="16"/>
      <c r="J30" s="16">
        <f>'2011 outpatient costs'!J30/ave_outpatient_cost_2011</f>
        <v>0.44849014772615331</v>
      </c>
      <c r="K30" s="16">
        <f>'2011 outpatient costs'!K30/ave_outpatient_cost_2011</f>
        <v>0.38607927024611544</v>
      </c>
      <c r="L30" s="16">
        <f>'2011 outpatient costs'!L30/ave_outpatient_cost_2011</f>
        <v>0.380556622371646</v>
      </c>
      <c r="M30" s="16">
        <f>'2011 outpatient costs'!M30/ave_outpatient_cost_2011</f>
        <v>0.36699354729295458</v>
      </c>
      <c r="N30" s="16">
        <f>'2011 outpatient costs'!N30/ave_outpatient_cost_2011</f>
        <v>0.36928225097684975</v>
      </c>
    </row>
    <row r="31" spans="2:14" x14ac:dyDescent="0.25">
      <c r="B31">
        <v>27</v>
      </c>
      <c r="D31" s="16">
        <f>'2011 outpatient costs'!D31/ave_outpatient_cost_2011</f>
        <v>1.5124956399787988</v>
      </c>
      <c r="E31" s="16">
        <f>'2011 outpatient costs'!E31/ave_outpatient_cost_2011</f>
        <v>1.2717224159497551</v>
      </c>
      <c r="F31" s="16">
        <f>'2011 outpatient costs'!F31/ave_outpatient_cost_2011</f>
        <v>1.1716106112075144</v>
      </c>
      <c r="G31" s="16">
        <f>'2011 outpatient costs'!G31/ave_outpatient_cost_2011</f>
        <v>1.1169455859414168</v>
      </c>
      <c r="H31" s="16">
        <f>'2011 outpatient costs'!H31/ave_outpatient_cost_2011</f>
        <v>1.0726798628828689</v>
      </c>
      <c r="I31" s="16"/>
      <c r="J31" s="16">
        <f>'2011 outpatient costs'!J31/ave_outpatient_cost_2011</f>
        <v>0.4786988827123661</v>
      </c>
      <c r="K31" s="16">
        <f>'2011 outpatient costs'!K31/ave_outpatient_cost_2011</f>
        <v>0.40926805515197817</v>
      </c>
      <c r="L31" s="16">
        <f>'2011 outpatient costs'!L31/ave_outpatient_cost_2011</f>
        <v>0.39456389634236255</v>
      </c>
      <c r="M31" s="16">
        <f>'2011 outpatient costs'!M31/ave_outpatient_cost_2011</f>
        <v>0.37261221309028053</v>
      </c>
      <c r="N31" s="16">
        <f>'2011 outpatient costs'!N31/ave_outpatient_cost_2011</f>
        <v>0.37940516799633567</v>
      </c>
    </row>
    <row r="32" spans="2:14" x14ac:dyDescent="0.25">
      <c r="B32">
        <v>28</v>
      </c>
      <c r="D32" s="16">
        <f>'2011 outpatient costs'!D32/ave_outpatient_cost_2011</f>
        <v>1.5575071467064572</v>
      </c>
      <c r="E32" s="16">
        <f>'2011 outpatient costs'!E32/ave_outpatient_cost_2011</f>
        <v>1.3593940187105238</v>
      </c>
      <c r="F32" s="16">
        <f>'2011 outpatient costs'!F32/ave_outpatient_cost_2011</f>
        <v>1.2620414670774072</v>
      </c>
      <c r="G32" s="16">
        <f>'2011 outpatient costs'!G32/ave_outpatient_cost_2011</f>
        <v>1.2496563420506275</v>
      </c>
      <c r="H32" s="16">
        <f>'2011 outpatient costs'!H32/ave_outpatient_cost_2011</f>
        <v>1.2152606792896501</v>
      </c>
      <c r="I32" s="16"/>
      <c r="J32" s="16">
        <f>'2011 outpatient costs'!J32/ave_outpatient_cost_2011</f>
        <v>0.49608901161689561</v>
      </c>
      <c r="K32" s="16">
        <f>'2011 outpatient costs'!K32/ave_outpatient_cost_2011</f>
        <v>0.42406417035274618</v>
      </c>
      <c r="L32" s="16">
        <f>'2011 outpatient costs'!L32/ave_outpatient_cost_2011</f>
        <v>0.40879790857350756</v>
      </c>
      <c r="M32" s="16">
        <f>'2011 outpatient costs'!M32/ave_outpatient_cost_2011</f>
        <v>0.38882623855677972</v>
      </c>
      <c r="N32" s="16">
        <f>'2011 outpatient costs'!N32/ave_outpatient_cost_2011</f>
        <v>0.39743780241961291</v>
      </c>
    </row>
    <row r="33" spans="2:14" x14ac:dyDescent="0.25">
      <c r="B33">
        <v>29</v>
      </c>
      <c r="D33" s="16">
        <f>'2011 outpatient costs'!D33/ave_outpatient_cost_2011</f>
        <v>1.6216229051399393</v>
      </c>
      <c r="E33" s="16">
        <f>'2011 outpatient costs'!E33/ave_outpatient_cost_2011</f>
        <v>1.4136748068906664</v>
      </c>
      <c r="F33" s="16">
        <f>'2011 outpatient costs'!F33/ave_outpatient_cost_2011</f>
        <v>1.3475819982525234</v>
      </c>
      <c r="G33" s="16">
        <f>'2011 outpatient costs'!G33/ave_outpatient_cost_2011</f>
        <v>1.3119386294277897</v>
      </c>
      <c r="H33" s="16">
        <f>'2011 outpatient costs'!H33/ave_outpatient_cost_2011</f>
        <v>1.2912938503420743</v>
      </c>
      <c r="I33" s="16"/>
      <c r="J33" s="16">
        <f>'2011 outpatient costs'!J33/ave_outpatient_cost_2011</f>
        <v>0.54547467210305167</v>
      </c>
      <c r="K33" s="16">
        <f>'2011 outpatient costs'!K33/ave_outpatient_cost_2011</f>
        <v>0.4611574950677686</v>
      </c>
      <c r="L33" s="16">
        <f>'2011 outpatient costs'!L33/ave_outpatient_cost_2011</f>
        <v>0.43466367429181801</v>
      </c>
      <c r="M33" s="16">
        <f>'2011 outpatient costs'!M33/ave_outpatient_cost_2011</f>
        <v>0.40160407330677483</v>
      </c>
      <c r="N33" s="16">
        <f>'2011 outpatient costs'!N33/ave_outpatient_cost_2011</f>
        <v>0.40034973867128343</v>
      </c>
    </row>
    <row r="34" spans="2:14" x14ac:dyDescent="0.25">
      <c r="B34">
        <v>30</v>
      </c>
      <c r="D34" s="16">
        <f>'2011 outpatient costs'!D34/ave_outpatient_cost_2011</f>
        <v>1.6388476212518917</v>
      </c>
      <c r="E34" s="16">
        <f>'2011 outpatient costs'!E34/ave_outpatient_cost_2011</f>
        <v>1.4420682036980292</v>
      </c>
      <c r="F34" s="16">
        <f>'2011 outpatient costs'!F34/ave_outpatient_cost_2011</f>
        <v>1.3959855875036453</v>
      </c>
      <c r="G34" s="16">
        <f>'2011 outpatient costs'!G34/ave_outpatient_cost_2011</f>
        <v>1.3369282980275676</v>
      </c>
      <c r="H34" s="16">
        <f>'2011 outpatient costs'!H34/ave_outpatient_cost_2011</f>
        <v>1.2838801675190068</v>
      </c>
      <c r="I34" s="16"/>
      <c r="J34" s="16">
        <f>'2011 outpatient costs'!J34/ave_outpatient_cost_2011</f>
        <v>0.56480154243531067</v>
      </c>
      <c r="K34" s="16">
        <f>'2011 outpatient costs'!K34/ave_outpatient_cost_2011</f>
        <v>0.46246717372857948</v>
      </c>
      <c r="L34" s="16">
        <f>'2011 outpatient costs'!L34/ave_outpatient_cost_2011</f>
        <v>0.44061634157255708</v>
      </c>
      <c r="M34" s="16">
        <f>'2011 outpatient costs'!M34/ave_outpatient_cost_2011</f>
        <v>0.40122659114889092</v>
      </c>
      <c r="N34" s="16">
        <f>'2011 outpatient costs'!N34/ave_outpatient_cost_2011</f>
        <v>0.38530813052543234</v>
      </c>
    </row>
    <row r="35" spans="2:14" x14ac:dyDescent="0.25">
      <c r="B35">
        <v>31</v>
      </c>
      <c r="D35" s="16">
        <f>'2011 outpatient costs'!D35/ave_outpatient_cost_2011</f>
        <v>1.6594015123515757</v>
      </c>
      <c r="E35" s="16">
        <f>'2011 outpatient costs'!E35/ave_outpatient_cost_2011</f>
        <v>1.5232266148012383</v>
      </c>
      <c r="F35" s="16">
        <f>'2011 outpatient costs'!F35/ave_outpatient_cost_2011</f>
        <v>1.4811547566299883</v>
      </c>
      <c r="G35" s="16">
        <f>'2011 outpatient costs'!G35/ave_outpatient_cost_2011</f>
        <v>1.427985998400858</v>
      </c>
      <c r="H35" s="16">
        <f>'2011 outpatient costs'!H35/ave_outpatient_cost_2011</f>
        <v>1.4267813107224308</v>
      </c>
      <c r="I35" s="16"/>
      <c r="J35" s="16">
        <f>'2011 outpatient costs'!J35/ave_outpatient_cost_2011</f>
        <v>0.60881281498266238</v>
      </c>
      <c r="K35" s="16">
        <f>'2011 outpatient costs'!K35/ave_outpatient_cost_2011</f>
        <v>0.50147298067093971</v>
      </c>
      <c r="L35" s="16">
        <f>'2011 outpatient costs'!L35/ave_outpatient_cost_2011</f>
        <v>0.48217586969519682</v>
      </c>
      <c r="M35" s="16">
        <f>'2011 outpatient costs'!M35/ave_outpatient_cost_2011</f>
        <v>0.42559219571997842</v>
      </c>
      <c r="N35" s="16">
        <f>'2011 outpatient costs'!N35/ave_outpatient_cost_2011</f>
        <v>0.40493873765810684</v>
      </c>
    </row>
    <row r="36" spans="2:14" x14ac:dyDescent="0.25">
      <c r="B36">
        <v>32</v>
      </c>
      <c r="D36" s="16">
        <f>'2011 outpatient costs'!D36/ave_outpatient_cost_2011</f>
        <v>1.7739831143905811</v>
      </c>
      <c r="E36" s="16">
        <f>'2011 outpatient costs'!E36/ave_outpatient_cost_2011</f>
        <v>1.5671693106862634</v>
      </c>
      <c r="F36" s="16">
        <f>'2011 outpatient costs'!F36/ave_outpatient_cost_2011</f>
        <v>1.5192194454762293</v>
      </c>
      <c r="G36" s="16">
        <f>'2011 outpatient costs'!G36/ave_outpatient_cost_2011</f>
        <v>1.4814894544168173</v>
      </c>
      <c r="H36" s="16">
        <f>'2011 outpatient costs'!H36/ave_outpatient_cost_2011</f>
        <v>1.4643449567289528</v>
      </c>
      <c r="I36" s="16"/>
      <c r="J36" s="16">
        <f>'2011 outpatient costs'!J36/ave_outpatient_cost_2011</f>
        <v>0.67026361495969855</v>
      </c>
      <c r="K36" s="16">
        <f>'2011 outpatient costs'!K36/ave_outpatient_cost_2011</f>
        <v>0.53641354780007477</v>
      </c>
      <c r="L36" s="16">
        <f>'2011 outpatient costs'!L36/ave_outpatient_cost_2011</f>
        <v>0.50110857313393364</v>
      </c>
      <c r="M36" s="16">
        <f>'2011 outpatient costs'!M36/ave_outpatient_cost_2011</f>
        <v>0.44573936351316079</v>
      </c>
      <c r="N36" s="16">
        <f>'2011 outpatient costs'!N36/ave_outpatient_cost_2011</f>
        <v>0.42568756679956871</v>
      </c>
    </row>
    <row r="37" spans="2:14" x14ac:dyDescent="0.25">
      <c r="B37">
        <v>33</v>
      </c>
      <c r="D37" s="16">
        <f>'2011 outpatient costs'!D37/ave_outpatient_cost_2011</f>
        <v>1.7438311961427246</v>
      </c>
      <c r="E37" s="16">
        <f>'2011 outpatient costs'!E37/ave_outpatient_cost_2011</f>
        <v>1.570609644251012</v>
      </c>
      <c r="F37" s="16">
        <f>'2011 outpatient costs'!F37/ave_outpatient_cost_2011</f>
        <v>1.5011279382766454</v>
      </c>
      <c r="G37" s="16">
        <f>'2011 outpatient costs'!G37/ave_outpatient_cost_2011</f>
        <v>1.4743482088279132</v>
      </c>
      <c r="H37" s="16">
        <f>'2011 outpatient costs'!H37/ave_outpatient_cost_2011</f>
        <v>1.4413148661919171</v>
      </c>
      <c r="I37" s="16"/>
      <c r="J37" s="16">
        <f>'2011 outpatient costs'!J37/ave_outpatient_cost_2011</f>
        <v>0.6897680426201902</v>
      </c>
      <c r="K37" s="16">
        <f>'2011 outpatient costs'!K37/ave_outpatient_cost_2011</f>
        <v>0.55933065309976826</v>
      </c>
      <c r="L37" s="16">
        <f>'2011 outpatient costs'!L37/ave_outpatient_cost_2011</f>
        <v>0.52311963415584462</v>
      </c>
      <c r="M37" s="16">
        <f>'2011 outpatient costs'!M37/ave_outpatient_cost_2011</f>
        <v>0.46832119449205456</v>
      </c>
      <c r="N37" s="16">
        <f>'2011 outpatient costs'!N37/ave_outpatient_cost_2011</f>
        <v>0.42276097502096155</v>
      </c>
    </row>
    <row r="38" spans="2:14" x14ac:dyDescent="0.25">
      <c r="B38">
        <v>34</v>
      </c>
      <c r="D38" s="16">
        <f>'2011 outpatient costs'!D38/ave_outpatient_cost_2011</f>
        <v>1.6525810242607726</v>
      </c>
      <c r="E38" s="16">
        <f>'2011 outpatient costs'!E38/ave_outpatient_cost_2011</f>
        <v>1.5095244745230845</v>
      </c>
      <c r="F38" s="16">
        <f>'2011 outpatient costs'!F38/ave_outpatient_cost_2011</f>
        <v>1.4182795477241408</v>
      </c>
      <c r="G38" s="16">
        <f>'2011 outpatient costs'!G38/ave_outpatient_cost_2011</f>
        <v>1.355917266693341</v>
      </c>
      <c r="H38" s="16">
        <f>'2011 outpatient costs'!H38/ave_outpatient_cost_2011</f>
        <v>1.3613158810384454</v>
      </c>
      <c r="I38" s="16"/>
      <c r="J38" s="16">
        <f>'2011 outpatient costs'!J38/ave_outpatient_cost_2011</f>
        <v>0.67186726467281299</v>
      </c>
      <c r="K38" s="16">
        <f>'2011 outpatient costs'!K38/ave_outpatient_cost_2011</f>
        <v>0.55136506841462862</v>
      </c>
      <c r="L38" s="16">
        <f>'2011 outpatient costs'!L38/ave_outpatient_cost_2011</f>
        <v>0.50095087030761032</v>
      </c>
      <c r="M38" s="16">
        <f>'2011 outpatient costs'!M38/ave_outpatient_cost_2011</f>
        <v>0.44077345586985406</v>
      </c>
      <c r="N38" s="16">
        <f>'2011 outpatient costs'!N38/ave_outpatient_cost_2011</f>
        <v>0.39778235481772029</v>
      </c>
    </row>
    <row r="39" spans="2:14" x14ac:dyDescent="0.25">
      <c r="B39">
        <v>35</v>
      </c>
      <c r="D39" s="16">
        <f>'2011 outpatient costs'!D39/ave_outpatient_cost_2011</f>
        <v>1.5772510471577592</v>
      </c>
      <c r="E39" s="16">
        <f>'2011 outpatient costs'!E39/ave_outpatient_cost_2011</f>
        <v>1.4487340215098519</v>
      </c>
      <c r="F39" s="16">
        <f>'2011 outpatient costs'!F39/ave_outpatient_cost_2011</f>
        <v>1.3409404593124061</v>
      </c>
      <c r="G39" s="16">
        <f>'2011 outpatient costs'!G39/ave_outpatient_cost_2011</f>
        <v>1.3132065639883841</v>
      </c>
      <c r="H39" s="16">
        <f>'2011 outpatient costs'!H39/ave_outpatient_cost_2011</f>
        <v>1.2509043859115168</v>
      </c>
      <c r="I39" s="16"/>
      <c r="J39" s="16">
        <f>'2011 outpatient costs'!J39/ave_outpatient_cost_2011</f>
        <v>0.68184561722199721</v>
      </c>
      <c r="K39" s="16">
        <f>'2011 outpatient costs'!K39/ave_outpatient_cost_2011</f>
        <v>0.54340513556668546</v>
      </c>
      <c r="L39" s="16">
        <f>'2011 outpatient costs'!L39/ave_outpatient_cost_2011</f>
        <v>0.50433640595148543</v>
      </c>
      <c r="M39" s="16">
        <f>'2011 outpatient costs'!M39/ave_outpatient_cost_2011</f>
        <v>0.44327450344403396</v>
      </c>
      <c r="N39" s="16">
        <f>'2011 outpatient costs'!N39/ave_outpatient_cost_2011</f>
        <v>0.40222700921148841</v>
      </c>
    </row>
    <row r="40" spans="2:14" x14ac:dyDescent="0.25">
      <c r="B40">
        <v>36</v>
      </c>
      <c r="D40" s="16">
        <f>'2011 outpatient costs'!D40/ave_outpatient_cost_2011</f>
        <v>1.5417474957585795</v>
      </c>
      <c r="E40" s="16">
        <f>'2011 outpatient costs'!E40/ave_outpatient_cost_2011</f>
        <v>1.385066974455665</v>
      </c>
      <c r="F40" s="16">
        <f>'2011 outpatient costs'!F40/ave_outpatient_cost_2011</f>
        <v>1.2721348905197452</v>
      </c>
      <c r="G40" s="16">
        <f>'2011 outpatient costs'!G40/ave_outpatient_cost_2011</f>
        <v>1.210795332564554</v>
      </c>
      <c r="H40" s="16">
        <f>'2011 outpatient costs'!H40/ave_outpatient_cost_2011</f>
        <v>1.1602047437698833</v>
      </c>
      <c r="I40" s="16"/>
      <c r="J40" s="16">
        <f>'2011 outpatient costs'!J40/ave_outpatient_cost_2011</f>
        <v>0.71384764441314486</v>
      </c>
      <c r="K40" s="16">
        <f>'2011 outpatient costs'!K40/ave_outpatient_cost_2011</f>
        <v>0.56657133940405391</v>
      </c>
      <c r="L40" s="16">
        <f>'2011 outpatient costs'!L40/ave_outpatient_cost_2011</f>
        <v>0.51050744318288144</v>
      </c>
      <c r="M40" s="16">
        <f>'2011 outpatient costs'!M40/ave_outpatient_cost_2011</f>
        <v>0.43730361519569089</v>
      </c>
      <c r="N40" s="16">
        <f>'2011 outpatient costs'!N40/ave_outpatient_cost_2011</f>
        <v>0.39630763730337809</v>
      </c>
    </row>
    <row r="41" spans="2:14" x14ac:dyDescent="0.25">
      <c r="B41">
        <v>37</v>
      </c>
      <c r="D41" s="16">
        <f>'2011 outpatient costs'!D41/ave_outpatient_cost_2011</f>
        <v>1.4816396354671222</v>
      </c>
      <c r="E41" s="16">
        <f>'2011 outpatient costs'!E41/ave_outpatient_cost_2011</f>
        <v>1.3395823107892104</v>
      </c>
      <c r="F41" s="16">
        <f>'2011 outpatient costs'!F41/ave_outpatient_cost_2011</f>
        <v>1.214410978326488</v>
      </c>
      <c r="G41" s="16">
        <f>'2011 outpatient costs'!G41/ave_outpatient_cost_2011</f>
        <v>1.1520081193261718</v>
      </c>
      <c r="H41" s="16">
        <f>'2011 outpatient costs'!H41/ave_outpatient_cost_2011</f>
        <v>1.087367615122143</v>
      </c>
      <c r="I41" s="16"/>
      <c r="J41" s="16">
        <f>'2011 outpatient costs'!J41/ave_outpatient_cost_2011</f>
        <v>0.77026621719221877</v>
      </c>
      <c r="K41" s="16">
        <f>'2011 outpatient costs'!K41/ave_outpatient_cost_2011</f>
        <v>0.60526473923923862</v>
      </c>
      <c r="L41" s="16">
        <f>'2011 outpatient costs'!L41/ave_outpatient_cost_2011</f>
        <v>0.51129276474865459</v>
      </c>
      <c r="M41" s="16">
        <f>'2011 outpatient costs'!M41/ave_outpatient_cost_2011</f>
        <v>0.46810935957248467</v>
      </c>
      <c r="N41" s="16">
        <f>'2011 outpatient costs'!N41/ave_outpatient_cost_2011</f>
        <v>0.41508903804136182</v>
      </c>
    </row>
    <row r="42" spans="2:14" x14ac:dyDescent="0.25">
      <c r="B42">
        <v>38</v>
      </c>
      <c r="D42" s="16">
        <f>'2011 outpatient costs'!D42/ave_outpatient_cost_2011</f>
        <v>1.3915373188564286</v>
      </c>
      <c r="E42" s="16">
        <f>'2011 outpatient costs'!E42/ave_outpatient_cost_2011</f>
        <v>1.2437554016765071</v>
      </c>
      <c r="F42" s="16">
        <f>'2011 outpatient costs'!F42/ave_outpatient_cost_2011</f>
        <v>1.1324446281960212</v>
      </c>
      <c r="G42" s="16">
        <f>'2011 outpatient costs'!G42/ave_outpatient_cost_2011</f>
        <v>1.0373789082195091</v>
      </c>
      <c r="H42" s="16">
        <f>'2011 outpatient costs'!H42/ave_outpatient_cost_2011</f>
        <v>0.98828589037914005</v>
      </c>
      <c r="I42" s="16"/>
      <c r="J42" s="16">
        <f>'2011 outpatient costs'!J42/ave_outpatient_cost_2011</f>
        <v>0.77487317243710085</v>
      </c>
      <c r="K42" s="16">
        <f>'2011 outpatient costs'!K42/ave_outpatient_cost_2011</f>
        <v>0.59969748712778193</v>
      </c>
      <c r="L42" s="16">
        <f>'2011 outpatient costs'!L42/ave_outpatient_cost_2011</f>
        <v>0.53943335551383398</v>
      </c>
      <c r="M42" s="16">
        <f>'2011 outpatient costs'!M42/ave_outpatient_cost_2011</f>
        <v>0.45488709724218146</v>
      </c>
      <c r="N42" s="16">
        <f>'2011 outpatient costs'!N42/ave_outpatient_cost_2011</f>
        <v>0.40665342060867476</v>
      </c>
    </row>
    <row r="43" spans="2:14" x14ac:dyDescent="0.25">
      <c r="B43">
        <v>39</v>
      </c>
      <c r="D43" s="16">
        <f>'2011 outpatient costs'!D43/ave_outpatient_cost_2011</f>
        <v>1.3077332133196151</v>
      </c>
      <c r="E43" s="16">
        <f>'2011 outpatient costs'!E43/ave_outpatient_cost_2011</f>
        <v>1.1899110190228537</v>
      </c>
      <c r="F43" s="16">
        <f>'2011 outpatient costs'!F43/ave_outpatient_cost_2011</f>
        <v>1.0339018481929094</v>
      </c>
      <c r="G43" s="16">
        <f>'2011 outpatient costs'!G43/ave_outpatient_cost_2011</f>
        <v>0.97276198200016473</v>
      </c>
      <c r="H43" s="16">
        <f>'2011 outpatient costs'!H43/ave_outpatient_cost_2011</f>
        <v>0.91516133280318546</v>
      </c>
      <c r="I43" s="16"/>
      <c r="J43" s="16">
        <f>'2011 outpatient costs'!J43/ave_outpatient_cost_2011</f>
        <v>0.80666225650440682</v>
      </c>
      <c r="K43" s="16">
        <f>'2011 outpatient costs'!K43/ave_outpatient_cost_2011</f>
        <v>0.63858613320580337</v>
      </c>
      <c r="L43" s="16">
        <f>'2011 outpatient costs'!L43/ave_outpatient_cost_2011</f>
        <v>0.54417814255990238</v>
      </c>
      <c r="M43" s="16">
        <f>'2011 outpatient costs'!M43/ave_outpatient_cost_2011</f>
        <v>0.47025031885784585</v>
      </c>
      <c r="N43" s="16">
        <f>'2011 outpatient costs'!N43/ave_outpatient_cost_2011</f>
        <v>0.41969843105293064</v>
      </c>
    </row>
    <row r="44" spans="2:14" x14ac:dyDescent="0.25">
      <c r="B44">
        <v>40</v>
      </c>
      <c r="D44" s="16">
        <f>'2011 outpatient costs'!D44/ave_outpatient_cost_2011</f>
        <v>1.2628202812522817</v>
      </c>
      <c r="E44" s="16">
        <f>'2011 outpatient costs'!E44/ave_outpatient_cost_2011</f>
        <v>1.1624087041972897</v>
      </c>
      <c r="F44" s="16">
        <f>'2011 outpatient costs'!F44/ave_outpatient_cost_2011</f>
        <v>1.0416740732013245</v>
      </c>
      <c r="G44" s="16">
        <f>'2011 outpatient costs'!G44/ave_outpatient_cost_2011</f>
        <v>0.94611946453852858</v>
      </c>
      <c r="H44" s="16">
        <f>'2011 outpatient costs'!H44/ave_outpatient_cost_2011</f>
        <v>0.85129038578755833</v>
      </c>
      <c r="I44" s="16"/>
      <c r="J44" s="16">
        <f>'2011 outpatient costs'!J44/ave_outpatient_cost_2011</f>
        <v>0.83120391307278529</v>
      </c>
      <c r="K44" s="16">
        <f>'2011 outpatient costs'!K44/ave_outpatient_cost_2011</f>
        <v>0.65397406573241579</v>
      </c>
      <c r="L44" s="16">
        <f>'2011 outpatient costs'!L44/ave_outpatient_cost_2011</f>
        <v>0.57668315263233549</v>
      </c>
      <c r="M44" s="16">
        <f>'2011 outpatient costs'!M44/ave_outpatient_cost_2011</f>
        <v>0.49718381682966001</v>
      </c>
      <c r="N44" s="16">
        <f>'2011 outpatient costs'!N44/ave_outpatient_cost_2011</f>
        <v>0.43246244822131352</v>
      </c>
    </row>
    <row r="45" spans="2:14" x14ac:dyDescent="0.25">
      <c r="B45">
        <v>41</v>
      </c>
      <c r="D45" s="16">
        <f>'2011 outpatient costs'!D45/ave_outpatient_cost_2011</f>
        <v>1.3050371128669329</v>
      </c>
      <c r="E45" s="16">
        <f>'2011 outpatient costs'!E45/ave_outpatient_cost_2011</f>
        <v>1.1561071425430056</v>
      </c>
      <c r="F45" s="16">
        <f>'2011 outpatient costs'!F45/ave_outpatient_cost_2011</f>
        <v>1.0216582196913706</v>
      </c>
      <c r="G45" s="16">
        <f>'2011 outpatient costs'!G45/ave_outpatient_cost_2011</f>
        <v>0.91756550662274894</v>
      </c>
      <c r="H45" s="16">
        <f>'2011 outpatient costs'!H45/ave_outpatient_cost_2011</f>
        <v>0.84339049804846555</v>
      </c>
      <c r="I45" s="16"/>
      <c r="J45" s="16">
        <f>'2011 outpatient costs'!J45/ave_outpatient_cost_2011</f>
        <v>0.87331773373061905</v>
      </c>
      <c r="K45" s="16">
        <f>'2011 outpatient costs'!K45/ave_outpatient_cost_2011</f>
        <v>0.7102798048632325</v>
      </c>
      <c r="L45" s="16">
        <f>'2011 outpatient costs'!L45/ave_outpatient_cost_2011</f>
        <v>0.59309629938260622</v>
      </c>
      <c r="M45" s="16">
        <f>'2011 outpatient costs'!M45/ave_outpatient_cost_2011</f>
        <v>0.53404591780323518</v>
      </c>
      <c r="N45" s="16">
        <f>'2011 outpatient costs'!N45/ave_outpatient_cost_2011</f>
        <v>0.45672799810134185</v>
      </c>
    </row>
    <row r="46" spans="2:14" x14ac:dyDescent="0.25">
      <c r="B46">
        <v>42</v>
      </c>
      <c r="D46" s="16">
        <f>'2011 outpatient costs'!D46/ave_outpatient_cost_2011</f>
        <v>1.2286690190354976</v>
      </c>
      <c r="E46" s="16">
        <f>'2011 outpatient costs'!E46/ave_outpatient_cost_2011</f>
        <v>1.0720367042148391</v>
      </c>
      <c r="F46" s="16">
        <f>'2011 outpatient costs'!F46/ave_outpatient_cost_2011</f>
        <v>0.93237607426333879</v>
      </c>
      <c r="G46" s="16">
        <f>'2011 outpatient costs'!G46/ave_outpatient_cost_2011</f>
        <v>0.82929905167623452</v>
      </c>
      <c r="H46" s="16">
        <f>'2011 outpatient costs'!H46/ave_outpatient_cost_2011</f>
        <v>0.76620895006206968</v>
      </c>
      <c r="I46" s="16"/>
      <c r="J46" s="16">
        <f>'2011 outpatient costs'!J46/ave_outpatient_cost_2011</f>
        <v>0.86209219378447388</v>
      </c>
      <c r="K46" s="16">
        <f>'2011 outpatient costs'!K46/ave_outpatient_cost_2011</f>
        <v>0.6905083380061664</v>
      </c>
      <c r="L46" s="16">
        <f>'2011 outpatient costs'!L46/ave_outpatient_cost_2011</f>
        <v>0.60313449341755843</v>
      </c>
      <c r="M46" s="16">
        <f>'2011 outpatient costs'!M46/ave_outpatient_cost_2011</f>
        <v>0.50310325836965542</v>
      </c>
      <c r="N46" s="16">
        <f>'2011 outpatient costs'!N46/ave_outpatient_cost_2011</f>
        <v>0.45020627813266462</v>
      </c>
    </row>
    <row r="47" spans="2:14" x14ac:dyDescent="0.25">
      <c r="B47">
        <v>43</v>
      </c>
      <c r="D47" s="16">
        <f>'2011 outpatient costs'!D47/ave_outpatient_cost_2011</f>
        <v>1.2558192167365076</v>
      </c>
      <c r="E47" s="16">
        <f>'2011 outpatient costs'!E47/ave_outpatient_cost_2011</f>
        <v>1.0895462279749093</v>
      </c>
      <c r="F47" s="16">
        <f>'2011 outpatient costs'!F47/ave_outpatient_cost_2011</f>
        <v>0.93787921303660882</v>
      </c>
      <c r="G47" s="16">
        <f>'2011 outpatient costs'!G47/ave_outpatient_cost_2011</f>
        <v>0.83335873120990756</v>
      </c>
      <c r="H47" s="16">
        <f>'2011 outpatient costs'!H47/ave_outpatient_cost_2011</f>
        <v>0.75795011858580108</v>
      </c>
      <c r="I47" s="16"/>
      <c r="J47" s="16">
        <f>'2011 outpatient costs'!J47/ave_outpatient_cost_2011</f>
        <v>0.88861441805184138</v>
      </c>
      <c r="K47" s="16">
        <f>'2011 outpatient costs'!K47/ave_outpatient_cost_2011</f>
        <v>0.71437326831215586</v>
      </c>
      <c r="L47" s="16">
        <f>'2011 outpatient costs'!L47/ave_outpatient_cost_2011</f>
        <v>0.62349596120844941</v>
      </c>
      <c r="M47" s="16">
        <f>'2011 outpatient costs'!M47/ave_outpatient_cost_2011</f>
        <v>0.52782650170059764</v>
      </c>
      <c r="N47" s="16">
        <f>'2011 outpatient costs'!N47/ave_outpatient_cost_2011</f>
        <v>0.46177517713251615</v>
      </c>
    </row>
    <row r="48" spans="2:14" x14ac:dyDescent="0.25">
      <c r="B48">
        <v>44</v>
      </c>
      <c r="D48" s="16">
        <f>'2011 outpatient costs'!D48/ave_outpatient_cost_2011</f>
        <v>1.2085637040611483</v>
      </c>
      <c r="E48" s="16">
        <f>'2011 outpatient costs'!E48/ave_outpatient_cost_2011</f>
        <v>1.0432072995801898</v>
      </c>
      <c r="F48" s="16">
        <f>'2011 outpatient costs'!F48/ave_outpatient_cost_2011</f>
        <v>0.90740534532863293</v>
      </c>
      <c r="G48" s="16">
        <f>'2011 outpatient costs'!G48/ave_outpatient_cost_2011</f>
        <v>0.80138479023219067</v>
      </c>
      <c r="H48" s="16">
        <f>'2011 outpatient costs'!H48/ave_outpatient_cost_2011</f>
        <v>0.71993596830051676</v>
      </c>
      <c r="I48" s="16"/>
      <c r="J48" s="16">
        <f>'2011 outpatient costs'!J48/ave_outpatient_cost_2011</f>
        <v>0.91809923468333976</v>
      </c>
      <c r="K48" s="16">
        <f>'2011 outpatient costs'!K48/ave_outpatient_cost_2011</f>
        <v>0.71139683237282691</v>
      </c>
      <c r="L48" s="16">
        <f>'2011 outpatient costs'!L48/ave_outpatient_cost_2011</f>
        <v>0.61625158964402726</v>
      </c>
      <c r="M48" s="16">
        <f>'2011 outpatient costs'!M48/ave_outpatient_cost_2011</f>
        <v>0.53006878838770577</v>
      </c>
      <c r="N48" s="16">
        <f>'2011 outpatient costs'!N48/ave_outpatient_cost_2011</f>
        <v>0.46962324324936172</v>
      </c>
    </row>
    <row r="49" spans="2:14" x14ac:dyDescent="0.25">
      <c r="B49">
        <v>45</v>
      </c>
      <c r="D49" s="16">
        <f>'2011 outpatient costs'!D49/ave_outpatient_cost_2011</f>
        <v>1.2369070744173711</v>
      </c>
      <c r="E49" s="16">
        <f>'2011 outpatient costs'!E49/ave_outpatient_cost_2011</f>
        <v>1.08049339160464</v>
      </c>
      <c r="F49" s="16">
        <f>'2011 outpatient costs'!F49/ave_outpatient_cost_2011</f>
        <v>0.9326641826044566</v>
      </c>
      <c r="G49" s="16">
        <f>'2011 outpatient costs'!G49/ave_outpatient_cost_2011</f>
        <v>0.81053972994517931</v>
      </c>
      <c r="H49" s="16">
        <f>'2011 outpatient costs'!H49/ave_outpatient_cost_2011</f>
        <v>0.71343262030497245</v>
      </c>
      <c r="I49" s="16"/>
      <c r="J49" s="16">
        <f>'2011 outpatient costs'!J49/ave_outpatient_cost_2011</f>
        <v>0.94183983407545546</v>
      </c>
      <c r="K49" s="16">
        <f>'2011 outpatient costs'!K49/ave_outpatient_cost_2011</f>
        <v>0.76814702509693489</v>
      </c>
      <c r="L49" s="16">
        <f>'2011 outpatient costs'!L49/ave_outpatient_cost_2011</f>
        <v>0.64528530128044526</v>
      </c>
      <c r="M49" s="16">
        <f>'2011 outpatient costs'!M49/ave_outpatient_cost_2011</f>
        <v>0.56086927879739978</v>
      </c>
      <c r="N49" s="16">
        <f>'2011 outpatient costs'!N49/ave_outpatient_cost_2011</f>
        <v>0.48470423135781221</v>
      </c>
    </row>
    <row r="50" spans="2:14" x14ac:dyDescent="0.25">
      <c r="B50">
        <v>46</v>
      </c>
      <c r="D50" s="16">
        <f>'2011 outpatient costs'!D50/ave_outpatient_cost_2011</f>
        <v>1.2602295559993384</v>
      </c>
      <c r="E50" s="16">
        <f>'2011 outpatient costs'!E50/ave_outpatient_cost_2011</f>
        <v>1.118570071219176</v>
      </c>
      <c r="F50" s="16">
        <f>'2011 outpatient costs'!F50/ave_outpatient_cost_2011</f>
        <v>0.95581185151613846</v>
      </c>
      <c r="G50" s="16">
        <f>'2011 outpatient costs'!G50/ave_outpatient_cost_2011</f>
        <v>0.85081826876299416</v>
      </c>
      <c r="H50" s="16">
        <f>'2011 outpatient costs'!H50/ave_outpatient_cost_2011</f>
        <v>0.74283696963563728</v>
      </c>
      <c r="I50" s="16"/>
      <c r="J50" s="16">
        <f>'2011 outpatient costs'!J50/ave_outpatient_cost_2011</f>
        <v>0.97110038661748166</v>
      </c>
      <c r="K50" s="16">
        <f>'2011 outpatient costs'!K50/ave_outpatient_cost_2011</f>
        <v>0.79165902894543383</v>
      </c>
      <c r="L50" s="16">
        <f>'2011 outpatient costs'!L50/ave_outpatient_cost_2011</f>
        <v>0.6675369931599221</v>
      </c>
      <c r="M50" s="16">
        <f>'2011 outpatient costs'!M50/ave_outpatient_cost_2011</f>
        <v>0.57137390316416636</v>
      </c>
      <c r="N50" s="16">
        <f>'2011 outpatient costs'!N50/ave_outpatient_cost_2011</f>
        <v>0.5057706807127228</v>
      </c>
    </row>
    <row r="51" spans="2:14" x14ac:dyDescent="0.25">
      <c r="B51">
        <v>47</v>
      </c>
      <c r="D51" s="16">
        <f>'2011 outpatient costs'!D51/ave_outpatient_cost_2011</f>
        <v>1.3355565341419273</v>
      </c>
      <c r="E51" s="16">
        <f>'2011 outpatient costs'!E51/ave_outpatient_cost_2011</f>
        <v>1.15667885881099</v>
      </c>
      <c r="F51" s="16">
        <f>'2011 outpatient costs'!F51/ave_outpatient_cost_2011</f>
        <v>1.0056794754786891</v>
      </c>
      <c r="G51" s="16">
        <f>'2011 outpatient costs'!G51/ave_outpatient_cost_2011</f>
        <v>0.86990390597984157</v>
      </c>
      <c r="H51" s="16">
        <f>'2011 outpatient costs'!H51/ave_outpatient_cost_2011</f>
        <v>0.77343608888718074</v>
      </c>
      <c r="I51" s="16"/>
      <c r="J51" s="16">
        <f>'2011 outpatient costs'!J51/ave_outpatient_cost_2011</f>
        <v>1.0132257063463648</v>
      </c>
      <c r="K51" s="16">
        <f>'2011 outpatient costs'!K51/ave_outpatient_cost_2011</f>
        <v>0.82481947094143127</v>
      </c>
      <c r="L51" s="16">
        <f>'2011 outpatient costs'!L51/ave_outpatient_cost_2011</f>
        <v>0.69846644369756361</v>
      </c>
      <c r="M51" s="16">
        <f>'2011 outpatient costs'!M51/ave_outpatient_cost_2011</f>
        <v>0.60928285304939467</v>
      </c>
      <c r="N51" s="16">
        <f>'2011 outpatient costs'!N51/ave_outpatient_cost_2011</f>
        <v>0.53281099453360881</v>
      </c>
    </row>
    <row r="52" spans="2:14" x14ac:dyDescent="0.25">
      <c r="B52">
        <v>48</v>
      </c>
      <c r="D52" s="16">
        <f>'2011 outpatient costs'!D52/ave_outpatient_cost_2011</f>
        <v>1.3398365867171589</v>
      </c>
      <c r="E52" s="16">
        <f>'2011 outpatient costs'!E52/ave_outpatient_cost_2011</f>
        <v>1.1758455163711334</v>
      </c>
      <c r="F52" s="16">
        <f>'2011 outpatient costs'!F52/ave_outpatient_cost_2011</f>
        <v>1.0193344862634679</v>
      </c>
      <c r="G52" s="16">
        <f>'2011 outpatient costs'!G52/ave_outpatient_cost_2011</f>
        <v>0.88697621492399659</v>
      </c>
      <c r="H52" s="16">
        <f>'2011 outpatient costs'!H52/ave_outpatient_cost_2011</f>
        <v>0.7939052809875865</v>
      </c>
      <c r="I52" s="16"/>
      <c r="J52" s="16">
        <f>'2011 outpatient costs'!J52/ave_outpatient_cost_2011</f>
        <v>1.0361478872188552</v>
      </c>
      <c r="K52" s="16">
        <f>'2011 outpatient costs'!K52/ave_outpatient_cost_2011</f>
        <v>0.86536312686625971</v>
      </c>
      <c r="L52" s="16">
        <f>'2011 outpatient costs'!L52/ave_outpatient_cost_2011</f>
        <v>0.71678070868473409</v>
      </c>
      <c r="M52" s="16">
        <f>'2011 outpatient costs'!M52/ave_outpatient_cost_2011</f>
        <v>0.63469640676423833</v>
      </c>
      <c r="N52" s="16">
        <f>'2011 outpatient costs'!N52/ave_outpatient_cost_2011</f>
        <v>0.54632069392619309</v>
      </c>
    </row>
    <row r="53" spans="2:14" x14ac:dyDescent="0.25">
      <c r="B53">
        <v>49</v>
      </c>
      <c r="D53" s="16">
        <f>'2011 outpatient costs'!D53/ave_outpatient_cost_2011</f>
        <v>1.3549311078257784</v>
      </c>
      <c r="E53" s="16">
        <f>'2011 outpatient costs'!E53/ave_outpatient_cost_2011</f>
        <v>1.2239584798987777</v>
      </c>
      <c r="F53" s="16">
        <f>'2011 outpatient costs'!F53/ave_outpatient_cost_2011</f>
        <v>1.0190065125566694</v>
      </c>
      <c r="G53" s="16">
        <f>'2011 outpatient costs'!G53/ave_outpatient_cost_2011</f>
        <v>0.93276658512095278</v>
      </c>
      <c r="H53" s="16">
        <f>'2011 outpatient costs'!H53/ave_outpatient_cost_2011</f>
        <v>0.82742718368632029</v>
      </c>
      <c r="I53" s="16"/>
      <c r="J53" s="16">
        <f>'2011 outpatient costs'!J53/ave_outpatient_cost_2011</f>
        <v>1.1022195803538464</v>
      </c>
      <c r="K53" s="16">
        <f>'2011 outpatient costs'!K53/ave_outpatient_cost_2011</f>
        <v>0.91117356038344044</v>
      </c>
      <c r="L53" s="16">
        <f>'2011 outpatient costs'!L53/ave_outpatient_cost_2011</f>
        <v>0.74716227219682341</v>
      </c>
      <c r="M53" s="16">
        <f>'2011 outpatient costs'!M53/ave_outpatient_cost_2011</f>
        <v>0.65166673319931556</v>
      </c>
      <c r="N53" s="16">
        <f>'2011 outpatient costs'!N53/ave_outpatient_cost_2011</f>
        <v>0.57601197313952746</v>
      </c>
    </row>
    <row r="54" spans="2:14" x14ac:dyDescent="0.25">
      <c r="B54">
        <v>50</v>
      </c>
      <c r="D54" s="16">
        <f>'2011 outpatient costs'!D54/ave_outpatient_cost_2011</f>
        <v>1.4092369476313662</v>
      </c>
      <c r="E54" s="16">
        <f>'2011 outpatient costs'!E54/ave_outpatient_cost_2011</f>
        <v>1.2224857954298931</v>
      </c>
      <c r="F54" s="16">
        <f>'2011 outpatient costs'!F54/ave_outpatient_cost_2011</f>
        <v>1.065488192949148</v>
      </c>
      <c r="G54" s="16">
        <f>'2011 outpatient costs'!G54/ave_outpatient_cost_2011</f>
        <v>0.94906302417330157</v>
      </c>
      <c r="H54" s="16">
        <f>'2011 outpatient costs'!H54/ave_outpatient_cost_2011</f>
        <v>0.84701474598037729</v>
      </c>
      <c r="I54" s="16"/>
      <c r="J54" s="16">
        <f>'2011 outpatient costs'!J54/ave_outpatient_cost_2011</f>
        <v>1.121717022153919</v>
      </c>
      <c r="K54" s="16">
        <f>'2011 outpatient costs'!K54/ave_outpatient_cost_2011</f>
        <v>0.93080980837201732</v>
      </c>
      <c r="L54" s="16">
        <f>'2011 outpatient costs'!L54/ave_outpatient_cost_2011</f>
        <v>0.78547511159614303</v>
      </c>
      <c r="M54" s="16">
        <f>'2011 outpatient costs'!M54/ave_outpatient_cost_2011</f>
        <v>0.68341514605434206</v>
      </c>
      <c r="N54" s="16">
        <f>'2011 outpatient costs'!N54/ave_outpatient_cost_2011</f>
        <v>0.605197091232897</v>
      </c>
    </row>
    <row r="55" spans="2:14" x14ac:dyDescent="0.25">
      <c r="B55">
        <v>51</v>
      </c>
      <c r="D55" s="16">
        <f>'2011 outpatient costs'!D55/ave_outpatient_cost_2011</f>
        <v>1.4538217243438001</v>
      </c>
      <c r="E55" s="16">
        <f>'2011 outpatient costs'!E55/ave_outpatient_cost_2011</f>
        <v>1.2703648523789379</v>
      </c>
      <c r="F55" s="16">
        <f>'2011 outpatient costs'!F55/ave_outpatient_cost_2011</f>
        <v>1.1016707080851822</v>
      </c>
      <c r="G55" s="16">
        <f>'2011 outpatient costs'!G55/ave_outpatient_cost_2011</f>
        <v>0.99274659864358683</v>
      </c>
      <c r="H55" s="16">
        <f>'2011 outpatient costs'!H55/ave_outpatient_cost_2011</f>
        <v>0.90698763570245045</v>
      </c>
      <c r="I55" s="16"/>
      <c r="J55" s="16">
        <f>'2011 outpatient costs'!J55/ave_outpatient_cost_2011</f>
        <v>1.1657399535727146</v>
      </c>
      <c r="K55" s="16">
        <f>'2011 outpatient costs'!K55/ave_outpatient_cost_2011</f>
        <v>0.98813549837634285</v>
      </c>
      <c r="L55" s="16">
        <f>'2011 outpatient costs'!L55/ave_outpatient_cost_2011</f>
        <v>0.82031983473143311</v>
      </c>
      <c r="M55" s="16">
        <f>'2011 outpatient costs'!M55/ave_outpatient_cost_2011</f>
        <v>0.72196444571407647</v>
      </c>
      <c r="N55" s="16">
        <f>'2011 outpatient costs'!N55/ave_outpatient_cost_2011</f>
        <v>0.62509642862029391</v>
      </c>
    </row>
    <row r="56" spans="2:14" x14ac:dyDescent="0.25">
      <c r="B56">
        <v>52</v>
      </c>
      <c r="D56" s="16">
        <f>'2011 outpatient costs'!D56/ave_outpatient_cost_2011</f>
        <v>1.4597422743097679</v>
      </c>
      <c r="E56" s="16">
        <f>'2011 outpatient costs'!E56/ave_outpatient_cost_2011</f>
        <v>1.2747580589586571</v>
      </c>
      <c r="F56" s="16">
        <f>'2011 outpatient costs'!F56/ave_outpatient_cost_2011</f>
        <v>1.105821426087866</v>
      </c>
      <c r="G56" s="16">
        <f>'2011 outpatient costs'!G56/ave_outpatient_cost_2011</f>
        <v>0.97917494637317026</v>
      </c>
      <c r="H56" s="16">
        <f>'2011 outpatient costs'!H56/ave_outpatient_cost_2011</f>
        <v>0.89207806815081814</v>
      </c>
      <c r="I56" s="16"/>
      <c r="J56" s="16">
        <f>'2011 outpatient costs'!J56/ave_outpatient_cost_2011</f>
        <v>1.1861141028166131</v>
      </c>
      <c r="K56" s="16">
        <f>'2011 outpatient costs'!K56/ave_outpatient_cost_2011</f>
        <v>0.98281745434325551</v>
      </c>
      <c r="L56" s="16">
        <f>'2011 outpatient costs'!L56/ave_outpatient_cost_2011</f>
        <v>0.83753265947054334</v>
      </c>
      <c r="M56" s="16">
        <f>'2011 outpatient costs'!M56/ave_outpatient_cost_2011</f>
        <v>0.7227560480301769</v>
      </c>
      <c r="N56" s="16">
        <f>'2011 outpatient costs'!N56/ave_outpatient_cost_2011</f>
        <v>0.63585609861888293</v>
      </c>
    </row>
    <row r="57" spans="2:14" x14ac:dyDescent="0.25">
      <c r="B57">
        <v>53</v>
      </c>
      <c r="D57" s="16">
        <f>'2011 outpatient costs'!D57/ave_outpatient_cost_2011</f>
        <v>1.4685557501301938</v>
      </c>
      <c r="E57" s="16">
        <f>'2011 outpatient costs'!E57/ave_outpatient_cost_2011</f>
        <v>1.3164765860513761</v>
      </c>
      <c r="F57" s="16">
        <f>'2011 outpatient costs'!F57/ave_outpatient_cost_2011</f>
        <v>1.1265984729001204</v>
      </c>
      <c r="G57" s="16">
        <f>'2011 outpatient costs'!G57/ave_outpatient_cost_2011</f>
        <v>0.99927202283463779</v>
      </c>
      <c r="H57" s="16">
        <f>'2011 outpatient costs'!H57/ave_outpatient_cost_2011</f>
        <v>0.91901478234939704</v>
      </c>
      <c r="I57" s="16"/>
      <c r="J57" s="16">
        <f>'2011 outpatient costs'!J57/ave_outpatient_cost_2011</f>
        <v>1.2247125437284661</v>
      </c>
      <c r="K57" s="16">
        <f>'2011 outpatient costs'!K57/ave_outpatient_cost_2011</f>
        <v>1.0162744570778779</v>
      </c>
      <c r="L57" s="16">
        <f>'2011 outpatient costs'!L57/ave_outpatient_cost_2011</f>
        <v>0.84671803651620259</v>
      </c>
      <c r="M57" s="16">
        <f>'2011 outpatient costs'!M57/ave_outpatient_cost_2011</f>
        <v>0.73442965419818973</v>
      </c>
      <c r="N57" s="16">
        <f>'2011 outpatient costs'!N57/ave_outpatient_cost_2011</f>
        <v>0.65876293173234979</v>
      </c>
    </row>
    <row r="58" spans="2:14" x14ac:dyDescent="0.25">
      <c r="B58">
        <v>54</v>
      </c>
      <c r="D58" s="16">
        <f>'2011 outpatient costs'!D58/ave_outpatient_cost_2011</f>
        <v>1.4905068433626725</v>
      </c>
      <c r="E58" s="16">
        <f>'2011 outpatient costs'!E58/ave_outpatient_cost_2011</f>
        <v>1.3117943057361945</v>
      </c>
      <c r="F58" s="16">
        <f>'2011 outpatient costs'!F58/ave_outpatient_cost_2011</f>
        <v>1.1498263862132636</v>
      </c>
      <c r="G58" s="16">
        <f>'2011 outpatient costs'!G58/ave_outpatient_cost_2011</f>
        <v>1.0443057137133793</v>
      </c>
      <c r="H58" s="16">
        <f>'2011 outpatient costs'!H58/ave_outpatient_cost_2011</f>
        <v>0.95732000137805495</v>
      </c>
      <c r="I58" s="16"/>
      <c r="J58" s="16">
        <f>'2011 outpatient costs'!J58/ave_outpatient_cost_2011</f>
        <v>1.2742055082005614</v>
      </c>
      <c r="K58" s="16">
        <f>'2011 outpatient costs'!K58/ave_outpatient_cost_2011</f>
        <v>1.0572936870001401</v>
      </c>
      <c r="L58" s="16">
        <f>'2011 outpatient costs'!L58/ave_outpatient_cost_2011</f>
        <v>0.8882032171642642</v>
      </c>
      <c r="M58" s="16">
        <f>'2011 outpatient costs'!M58/ave_outpatient_cost_2011</f>
        <v>0.78442679317667074</v>
      </c>
      <c r="N58" s="16">
        <f>'2011 outpatient costs'!N58/ave_outpatient_cost_2011</f>
        <v>0.70955426142392664</v>
      </c>
    </row>
    <row r="59" spans="2:14" x14ac:dyDescent="0.25">
      <c r="B59">
        <v>55</v>
      </c>
      <c r="D59" s="16">
        <f>'2011 outpatient costs'!D59/ave_outpatient_cost_2011</f>
        <v>1.5621217417233624</v>
      </c>
      <c r="E59" s="16">
        <f>'2011 outpatient costs'!E59/ave_outpatient_cost_2011</f>
        <v>1.3620799986761238</v>
      </c>
      <c r="F59" s="16">
        <f>'2011 outpatient costs'!F59/ave_outpatient_cost_2011</f>
        <v>1.1688327071313811</v>
      </c>
      <c r="G59" s="16">
        <f>'2011 outpatient costs'!G59/ave_outpatient_cost_2011</f>
        <v>1.0652629024167373</v>
      </c>
      <c r="H59" s="16">
        <f>'2011 outpatient costs'!H59/ave_outpatient_cost_2011</f>
        <v>0.96188402987662003</v>
      </c>
      <c r="I59" s="16"/>
      <c r="J59" s="16">
        <f>'2011 outpatient costs'!J59/ave_outpatient_cost_2011</f>
        <v>1.3040822967416945</v>
      </c>
      <c r="K59" s="16">
        <f>'2011 outpatient costs'!K59/ave_outpatient_cost_2011</f>
        <v>1.1258676441168871</v>
      </c>
      <c r="L59" s="16">
        <f>'2011 outpatient costs'!L59/ave_outpatient_cost_2011</f>
        <v>0.93845071243134648</v>
      </c>
      <c r="M59" s="16">
        <f>'2011 outpatient costs'!M59/ave_outpatient_cost_2011</f>
        <v>0.82527754351612159</v>
      </c>
      <c r="N59" s="16">
        <f>'2011 outpatient costs'!N59/ave_outpatient_cost_2011</f>
        <v>0.75511382030021823</v>
      </c>
    </row>
    <row r="60" spans="2:14" x14ac:dyDescent="0.25">
      <c r="B60">
        <v>56</v>
      </c>
      <c r="D60" s="16">
        <f>'2011 outpatient costs'!D60/ave_outpatient_cost_2011</f>
        <v>1.5664103334124357</v>
      </c>
      <c r="E60" s="16">
        <f>'2011 outpatient costs'!E60/ave_outpatient_cost_2011</f>
        <v>1.3820952652107665</v>
      </c>
      <c r="F60" s="16">
        <f>'2011 outpatient costs'!F60/ave_outpatient_cost_2011</f>
        <v>1.1662251395547472</v>
      </c>
      <c r="G60" s="16">
        <f>'2011 outpatient costs'!G60/ave_outpatient_cost_2011</f>
        <v>1.0587347729992134</v>
      </c>
      <c r="H60" s="16">
        <f>'2011 outpatient costs'!H60/ave_outpatient_cost_2011</f>
        <v>0.97201628241001581</v>
      </c>
      <c r="I60" s="16"/>
      <c r="J60" s="16">
        <f>'2011 outpatient costs'!J60/ave_outpatient_cost_2011</f>
        <v>1.3733475131924215</v>
      </c>
      <c r="K60" s="16">
        <f>'2011 outpatient costs'!K60/ave_outpatient_cost_2011</f>
        <v>1.1574560011409583</v>
      </c>
      <c r="L60" s="16">
        <f>'2011 outpatient costs'!L60/ave_outpatient_cost_2011</f>
        <v>0.98718357078674657</v>
      </c>
      <c r="M60" s="16">
        <f>'2011 outpatient costs'!M60/ave_outpatient_cost_2011</f>
        <v>0.8532808616942249</v>
      </c>
      <c r="N60" s="16">
        <f>'2011 outpatient costs'!N60/ave_outpatient_cost_2011</f>
        <v>0.76398656325255843</v>
      </c>
    </row>
    <row r="61" spans="2:14" x14ac:dyDescent="0.25">
      <c r="B61">
        <v>57</v>
      </c>
      <c r="D61" s="16">
        <f>'2011 outpatient costs'!D61/ave_outpatient_cost_2011</f>
        <v>1.5410148855952757</v>
      </c>
      <c r="E61" s="16">
        <f>'2011 outpatient costs'!E61/ave_outpatient_cost_2011</f>
        <v>1.3310280832729708</v>
      </c>
      <c r="F61" s="16">
        <f>'2011 outpatient costs'!F61/ave_outpatient_cost_2011</f>
        <v>1.1787171762207407</v>
      </c>
      <c r="G61" s="16">
        <f>'2011 outpatient costs'!G61/ave_outpatient_cost_2011</f>
        <v>1.0651522264913089</v>
      </c>
      <c r="H61" s="16">
        <f>'2011 outpatient costs'!H61/ave_outpatient_cost_2011</f>
        <v>0.97540927327956084</v>
      </c>
      <c r="I61" s="16"/>
      <c r="J61" s="16">
        <f>'2011 outpatient costs'!J61/ave_outpatient_cost_2011</f>
        <v>1.3778932167754856</v>
      </c>
      <c r="K61" s="16">
        <f>'2011 outpatient costs'!K61/ave_outpatient_cost_2011</f>
        <v>1.1920223969763828</v>
      </c>
      <c r="L61" s="16">
        <f>'2011 outpatient costs'!L61/ave_outpatient_cost_2011</f>
        <v>0.98563919569268688</v>
      </c>
      <c r="M61" s="16">
        <f>'2011 outpatient costs'!M61/ave_outpatient_cost_2011</f>
        <v>0.87323147425903902</v>
      </c>
      <c r="N61" s="16">
        <f>'2011 outpatient costs'!N61/ave_outpatient_cost_2011</f>
        <v>0.78284729167090361</v>
      </c>
    </row>
    <row r="62" spans="2:14" x14ac:dyDescent="0.25">
      <c r="B62">
        <v>58</v>
      </c>
      <c r="D62" s="16">
        <f>'2011 outpatient costs'!D62/ave_outpatient_cost_2011</f>
        <v>1.6094364553151002</v>
      </c>
      <c r="E62" s="16">
        <f>'2011 outpatient costs'!E62/ave_outpatient_cost_2011</f>
        <v>1.4076590281332586</v>
      </c>
      <c r="F62" s="16">
        <f>'2011 outpatient costs'!F62/ave_outpatient_cost_2011</f>
        <v>1.2196518265148337</v>
      </c>
      <c r="G62" s="16">
        <f>'2011 outpatient costs'!G62/ave_outpatient_cost_2011</f>
        <v>1.1168475734663874</v>
      </c>
      <c r="H62" s="16">
        <f>'2011 outpatient costs'!H62/ave_outpatient_cost_2011</f>
        <v>1.0177834679459348</v>
      </c>
      <c r="I62" s="16"/>
      <c r="J62" s="16">
        <f>'2011 outpatient costs'!J62/ave_outpatient_cost_2011</f>
        <v>1.4667332265525839</v>
      </c>
      <c r="K62" s="16">
        <f>'2011 outpatient costs'!K62/ave_outpatient_cost_2011</f>
        <v>1.2567309914398017</v>
      </c>
      <c r="L62" s="16">
        <f>'2011 outpatient costs'!L62/ave_outpatient_cost_2011</f>
        <v>1.0637097873502943</v>
      </c>
      <c r="M62" s="16">
        <f>'2011 outpatient costs'!M62/ave_outpatient_cost_2011</f>
        <v>0.93655459132274166</v>
      </c>
      <c r="N62" s="16">
        <f>'2011 outpatient costs'!N62/ave_outpatient_cost_2011</f>
        <v>0.85472871169281106</v>
      </c>
    </row>
    <row r="63" spans="2:14" x14ac:dyDescent="0.25">
      <c r="B63">
        <v>59</v>
      </c>
      <c r="D63" s="16">
        <f>'2011 outpatient costs'!D63/ave_outpatient_cost_2011</f>
        <v>1.6209575998730141</v>
      </c>
      <c r="E63" s="16">
        <f>'2011 outpatient costs'!E63/ave_outpatient_cost_2011</f>
        <v>1.4232267612463319</v>
      </c>
      <c r="F63" s="16">
        <f>'2011 outpatient costs'!F63/ave_outpatient_cost_2011</f>
        <v>1.2252799803445091</v>
      </c>
      <c r="G63" s="16">
        <f>'2011 outpatient costs'!G63/ave_outpatient_cost_2011</f>
        <v>1.124686523604731</v>
      </c>
      <c r="H63" s="16">
        <f>'2011 outpatient costs'!H63/ave_outpatient_cost_2011</f>
        <v>1.0321315775009956</v>
      </c>
      <c r="I63" s="16"/>
      <c r="J63" s="16">
        <f>'2011 outpatient costs'!J63/ave_outpatient_cost_2011</f>
        <v>1.5108186993636414</v>
      </c>
      <c r="K63" s="16">
        <f>'2011 outpatient costs'!K63/ave_outpatient_cost_2011</f>
        <v>1.2942580773117927</v>
      </c>
      <c r="L63" s="16">
        <f>'2011 outpatient costs'!L63/ave_outpatient_cost_2011</f>
        <v>1.1041226137813596</v>
      </c>
      <c r="M63" s="16">
        <f>'2011 outpatient costs'!M63/ave_outpatient_cost_2011</f>
        <v>0.99101116373875686</v>
      </c>
      <c r="N63" s="16">
        <f>'2011 outpatient costs'!N63/ave_outpatient_cost_2011</f>
        <v>0.87924339782966543</v>
      </c>
    </row>
    <row r="64" spans="2:14" x14ac:dyDescent="0.25">
      <c r="B64">
        <v>60</v>
      </c>
      <c r="D64" s="16">
        <f>'2011 outpatient costs'!D64/ave_outpatient_cost_2011</f>
        <v>1.5909155014132439</v>
      </c>
      <c r="E64" s="16">
        <f>'2011 outpatient costs'!E64/ave_outpatient_cost_2011</f>
        <v>1.4107352032792031</v>
      </c>
      <c r="F64" s="16">
        <f>'2011 outpatient costs'!F64/ave_outpatient_cost_2011</f>
        <v>1.2366747244678693</v>
      </c>
      <c r="G64" s="16">
        <f>'2011 outpatient costs'!G64/ave_outpatient_cost_2011</f>
        <v>1.1306296979860566</v>
      </c>
      <c r="H64" s="16">
        <f>'2011 outpatient costs'!H64/ave_outpatient_cost_2011</f>
        <v>1.0459777392022807</v>
      </c>
      <c r="I64" s="16"/>
      <c r="J64" s="16">
        <f>'2011 outpatient costs'!J64/ave_outpatient_cost_2011</f>
        <v>1.527352011416137</v>
      </c>
      <c r="K64" s="16">
        <f>'2011 outpatient costs'!K64/ave_outpatient_cost_2011</f>
        <v>1.29647432432544</v>
      </c>
      <c r="L64" s="16">
        <f>'2011 outpatient costs'!L64/ave_outpatient_cost_2011</f>
        <v>1.1146629232155878</v>
      </c>
      <c r="M64" s="16">
        <f>'2011 outpatient costs'!M64/ave_outpatient_cost_2011</f>
        <v>1.0207969147969227</v>
      </c>
      <c r="N64" s="16">
        <f>'2011 outpatient costs'!N64/ave_outpatient_cost_2011</f>
        <v>0.92754355178907932</v>
      </c>
    </row>
    <row r="65" spans="2:14" x14ac:dyDescent="0.25">
      <c r="B65">
        <v>61</v>
      </c>
      <c r="D65" s="16">
        <f>'2011 outpatient costs'!D65/ave_outpatient_cost_2011</f>
        <v>1.5973049533953474</v>
      </c>
      <c r="E65" s="16">
        <f>'2011 outpatient costs'!E65/ave_outpatient_cost_2011</f>
        <v>1.3911626074932923</v>
      </c>
      <c r="F65" s="16">
        <f>'2011 outpatient costs'!F65/ave_outpatient_cost_2011</f>
        <v>1.2377894214643197</v>
      </c>
      <c r="G65" s="16">
        <f>'2011 outpatient costs'!G65/ave_outpatient_cost_2011</f>
        <v>1.1285891396297512</v>
      </c>
      <c r="H65" s="16">
        <f>'2011 outpatient costs'!H65/ave_outpatient_cost_2011</f>
        <v>1.0217321076201396</v>
      </c>
      <c r="I65" s="16"/>
      <c r="J65" s="16">
        <f>'2011 outpatient costs'!J65/ave_outpatient_cost_2011</f>
        <v>1.5253871035355515</v>
      </c>
      <c r="K65" s="16">
        <f>'2011 outpatient costs'!K65/ave_outpatient_cost_2011</f>
        <v>1.3412540758439584</v>
      </c>
      <c r="L65" s="16">
        <f>'2011 outpatient costs'!L65/ave_outpatient_cost_2011</f>
        <v>1.1449571689243698</v>
      </c>
      <c r="M65" s="16">
        <f>'2011 outpatient costs'!M65/ave_outpatient_cost_2011</f>
        <v>1.0346560710790136</v>
      </c>
      <c r="N65" s="16">
        <f>'2011 outpatient costs'!N65/ave_outpatient_cost_2011</f>
        <v>0.95824255196521069</v>
      </c>
    </row>
    <row r="66" spans="2:14" x14ac:dyDescent="0.25">
      <c r="B66">
        <v>62</v>
      </c>
      <c r="D66" s="16">
        <f>'2011 outpatient costs'!D66/ave_outpatient_cost_2011</f>
        <v>1.6036747474465296</v>
      </c>
      <c r="E66" s="16">
        <f>'2011 outpatient costs'!E66/ave_outpatient_cost_2011</f>
        <v>1.4201036124041146</v>
      </c>
      <c r="F66" s="16">
        <f>'2011 outpatient costs'!F66/ave_outpatient_cost_2011</f>
        <v>1.2317334043764006</v>
      </c>
      <c r="G66" s="16">
        <f>'2011 outpatient costs'!G66/ave_outpatient_cost_2011</f>
        <v>1.1437642176578413</v>
      </c>
      <c r="H66" s="16">
        <f>'2011 outpatient costs'!H66/ave_outpatient_cost_2011</f>
        <v>1.0787112472127405</v>
      </c>
      <c r="I66" s="16"/>
      <c r="J66" s="16">
        <f>'2011 outpatient costs'!J66/ave_outpatient_cost_2011</f>
        <v>1.5691818768167303</v>
      </c>
      <c r="K66" s="16">
        <f>'2011 outpatient costs'!K66/ave_outpatient_cost_2011</f>
        <v>1.3864045321223839</v>
      </c>
      <c r="L66" s="16">
        <f>'2011 outpatient costs'!L66/ave_outpatient_cost_2011</f>
        <v>1.179802482728048</v>
      </c>
      <c r="M66" s="16">
        <f>'2011 outpatient costs'!M66/ave_outpatient_cost_2011</f>
        <v>1.0598342004794805</v>
      </c>
      <c r="N66" s="16">
        <f>'2011 outpatient costs'!N66/ave_outpatient_cost_2011</f>
        <v>0.99116393922810286</v>
      </c>
    </row>
    <row r="67" spans="2:14" x14ac:dyDescent="0.25">
      <c r="B67">
        <v>63</v>
      </c>
      <c r="D67" s="16">
        <f>'2011 outpatient costs'!D67/ave_outpatient_cost_2011</f>
        <v>1.5683512615565536</v>
      </c>
      <c r="E67" s="16">
        <f>'2011 outpatient costs'!E67/ave_outpatient_cost_2011</f>
        <v>1.3881906503907848</v>
      </c>
      <c r="F67" s="16">
        <f>'2011 outpatient costs'!F67/ave_outpatient_cost_2011</f>
        <v>1.2139356175028233</v>
      </c>
      <c r="G67" s="16">
        <f>'2011 outpatient costs'!G67/ave_outpatient_cost_2011</f>
        <v>1.1170609673383982</v>
      </c>
      <c r="H67" s="16">
        <f>'2011 outpatient costs'!H67/ave_outpatient_cost_2011</f>
        <v>1.0565158569341191</v>
      </c>
      <c r="I67" s="16"/>
      <c r="J67" s="16">
        <f>'2011 outpatient costs'!J67/ave_outpatient_cost_2011</f>
        <v>1.5258505737892687</v>
      </c>
      <c r="K67" s="16">
        <f>'2011 outpatient costs'!K67/ave_outpatient_cost_2011</f>
        <v>1.3566982356823802</v>
      </c>
      <c r="L67" s="16">
        <f>'2011 outpatient costs'!L67/ave_outpatient_cost_2011</f>
        <v>1.1795027936880733</v>
      </c>
      <c r="M67" s="16">
        <f>'2011 outpatient costs'!M67/ave_outpatient_cost_2011</f>
        <v>1.0852254777466768</v>
      </c>
      <c r="N67" s="16">
        <f>'2011 outpatient costs'!N67/ave_outpatient_cost_2011</f>
        <v>1.0041501389904557</v>
      </c>
    </row>
    <row r="68" spans="2:14" x14ac:dyDescent="0.25">
      <c r="B68">
        <v>64</v>
      </c>
      <c r="D68" s="16">
        <f>'2011 outpatient costs'!D68/ave_outpatient_cost_2011</f>
        <v>1.6339700185680368</v>
      </c>
      <c r="E68" s="16">
        <f>'2011 outpatient costs'!E68/ave_outpatient_cost_2011</f>
        <v>1.4467864231819154</v>
      </c>
      <c r="F68" s="16">
        <f>'2011 outpatient costs'!F68/ave_outpatient_cost_2011</f>
        <v>1.2894966899636666</v>
      </c>
      <c r="G68" s="16">
        <f>'2011 outpatient costs'!G68/ave_outpatient_cost_2011</f>
        <v>1.199808973046911</v>
      </c>
      <c r="H68" s="16">
        <f>'2011 outpatient costs'!H68/ave_outpatient_cost_2011</f>
        <v>1.1171763993972557</v>
      </c>
      <c r="I68" s="16"/>
      <c r="J68" s="16">
        <f>'2011 outpatient costs'!J68/ave_outpatient_cost_2011</f>
        <v>1.6603478238076441</v>
      </c>
      <c r="K68" s="16">
        <f>'2011 outpatient costs'!K68/ave_outpatient_cost_2011</f>
        <v>1.4308730816854194</v>
      </c>
      <c r="L68" s="16">
        <f>'2011 outpatient costs'!L68/ave_outpatient_cost_2011</f>
        <v>1.28035548088389</v>
      </c>
      <c r="M68" s="16">
        <f>'2011 outpatient costs'!M68/ave_outpatient_cost_2011</f>
        <v>1.1519579604761483</v>
      </c>
      <c r="N68" s="16">
        <f>'2011 outpatient costs'!N68/ave_outpatient_cost_2011</f>
        <v>1.0861496389363163</v>
      </c>
    </row>
    <row r="69" spans="2:14" x14ac:dyDescent="0.25">
      <c r="B69">
        <v>65</v>
      </c>
      <c r="D69" s="16">
        <f>'2011 outpatient costs'!D69/ave_outpatient_cost_2011</f>
        <v>2.0543819519304454</v>
      </c>
      <c r="E69" s="16">
        <f>'2011 outpatient costs'!E69/ave_outpatient_cost_2011</f>
        <v>1.8053619066918574</v>
      </c>
      <c r="F69" s="16">
        <f>'2011 outpatient costs'!F69/ave_outpatient_cost_2011</f>
        <v>1.6654853812520765</v>
      </c>
      <c r="G69" s="16">
        <f>'2011 outpatient costs'!G69/ave_outpatient_cost_2011</f>
        <v>1.5859905927713764</v>
      </c>
      <c r="H69" s="16">
        <f>'2011 outpatient costs'!H69/ave_outpatient_cost_2011</f>
        <v>1.5003261366219813</v>
      </c>
      <c r="I69" s="16"/>
      <c r="J69" s="16">
        <f>'2011 outpatient costs'!J69/ave_outpatient_cost_2011</f>
        <v>2.1289321277399083</v>
      </c>
      <c r="K69" s="16">
        <f>'2011 outpatient costs'!K69/ave_outpatient_cost_2011</f>
        <v>1.8801104147974839</v>
      </c>
      <c r="L69" s="16">
        <f>'2011 outpatient costs'!L69/ave_outpatient_cost_2011</f>
        <v>1.6603790527611444</v>
      </c>
      <c r="M69" s="16">
        <f>'2011 outpatient costs'!M69/ave_outpatient_cost_2011</f>
        <v>1.5788675541656614</v>
      </c>
      <c r="N69" s="16">
        <f>'2011 outpatient costs'!N69/ave_outpatient_cost_2011</f>
        <v>1.4835961561689608</v>
      </c>
    </row>
    <row r="70" spans="2:14" x14ac:dyDescent="0.25">
      <c r="B70">
        <v>66</v>
      </c>
      <c r="D70" s="16">
        <f>'2011 outpatient costs'!D70/ave_outpatient_cost_2011</f>
        <v>1.814579555037249</v>
      </c>
      <c r="E70" s="16">
        <f>'2011 outpatient costs'!E70/ave_outpatient_cost_2011</f>
        <v>1.5857234744738731</v>
      </c>
      <c r="F70" s="16">
        <f>'2011 outpatient costs'!F70/ave_outpatient_cost_2011</f>
        <v>1.4479215803199661</v>
      </c>
      <c r="G70" s="16">
        <f>'2011 outpatient costs'!G70/ave_outpatient_cost_2011</f>
        <v>1.3604144538023362</v>
      </c>
      <c r="H70" s="16">
        <f>'2011 outpatient costs'!H70/ave_outpatient_cost_2011</f>
        <v>1.262165494342822</v>
      </c>
      <c r="I70" s="16"/>
      <c r="J70" s="16">
        <f>'2011 outpatient costs'!J70/ave_outpatient_cost_2011</f>
        <v>1.8304225400898351</v>
      </c>
      <c r="K70" s="16">
        <f>'2011 outpatient costs'!K70/ave_outpatient_cost_2011</f>
        <v>1.6202064261720737</v>
      </c>
      <c r="L70" s="16">
        <f>'2011 outpatient costs'!L70/ave_outpatient_cost_2011</f>
        <v>1.4444624157317458</v>
      </c>
      <c r="M70" s="16">
        <f>'2011 outpatient costs'!M70/ave_outpatient_cost_2011</f>
        <v>1.3533902052013451</v>
      </c>
      <c r="N70" s="16">
        <f>'2011 outpatient costs'!N70/ave_outpatient_cost_2011</f>
        <v>1.288962120344469</v>
      </c>
    </row>
    <row r="71" spans="2:14" x14ac:dyDescent="0.25">
      <c r="B71">
        <v>67</v>
      </c>
      <c r="D71" s="16">
        <f>'2011 outpatient costs'!D71/ave_outpatient_cost_2011</f>
        <v>1.8600048000028981</v>
      </c>
      <c r="E71" s="16">
        <f>'2011 outpatient costs'!E71/ave_outpatient_cost_2011</f>
        <v>1.737281389897025</v>
      </c>
      <c r="F71" s="16">
        <f>'2011 outpatient costs'!F71/ave_outpatient_cost_2011</f>
        <v>1.5284553388901136</v>
      </c>
      <c r="G71" s="16">
        <f>'2011 outpatient costs'!G71/ave_outpatient_cost_2011</f>
        <v>1.4370862882924498</v>
      </c>
      <c r="H71" s="16">
        <f>'2011 outpatient costs'!H71/ave_outpatient_cost_2011</f>
        <v>1.4031798352245235</v>
      </c>
      <c r="I71" s="16"/>
      <c r="J71" s="16">
        <f>'2011 outpatient costs'!J71/ave_outpatient_cost_2011</f>
        <v>1.9440099545994849</v>
      </c>
      <c r="K71" s="16">
        <f>'2011 outpatient costs'!K71/ave_outpatient_cost_2011</f>
        <v>1.7507843485368739</v>
      </c>
      <c r="L71" s="16">
        <f>'2011 outpatient costs'!L71/ave_outpatient_cost_2011</f>
        <v>1.5781494224013024</v>
      </c>
      <c r="M71" s="16">
        <f>'2011 outpatient costs'!M71/ave_outpatient_cost_2011</f>
        <v>1.4955421624289491</v>
      </c>
      <c r="N71" s="16">
        <f>'2011 outpatient costs'!N71/ave_outpatient_cost_2011</f>
        <v>1.4229046150600968</v>
      </c>
    </row>
    <row r="72" spans="2:14" x14ac:dyDescent="0.25">
      <c r="B72">
        <v>68</v>
      </c>
      <c r="D72" s="16">
        <f>'2011 outpatient costs'!D72/ave_outpatient_cost_2011</f>
        <v>1.890985703949132</v>
      </c>
      <c r="E72" s="16">
        <f>'2011 outpatient costs'!E72/ave_outpatient_cost_2011</f>
        <v>1.7392921256065461</v>
      </c>
      <c r="F72" s="16">
        <f>'2011 outpatient costs'!F72/ave_outpatient_cost_2011</f>
        <v>1.615804875231418</v>
      </c>
      <c r="G72" s="16">
        <f>'2011 outpatient costs'!G72/ave_outpatient_cost_2011</f>
        <v>1.5340042188215339</v>
      </c>
      <c r="H72" s="16">
        <f>'2011 outpatient costs'!H72/ave_outpatient_cost_2011</f>
        <v>1.4803856639856652</v>
      </c>
      <c r="I72" s="16"/>
      <c r="J72" s="16">
        <f>'2011 outpatient costs'!J72/ave_outpatient_cost_2011</f>
        <v>2.010158367546155</v>
      </c>
      <c r="K72" s="16">
        <f>'2011 outpatient costs'!K72/ave_outpatient_cost_2011</f>
        <v>1.8267472607314832</v>
      </c>
      <c r="L72" s="16">
        <f>'2011 outpatient costs'!L72/ave_outpatient_cost_2011</f>
        <v>1.6704786107927463</v>
      </c>
      <c r="M72" s="16">
        <f>'2011 outpatient costs'!M72/ave_outpatient_cost_2011</f>
        <v>1.6264363343780375</v>
      </c>
      <c r="N72" s="16">
        <f>'2011 outpatient costs'!N72/ave_outpatient_cost_2011</f>
        <v>1.564194924665389</v>
      </c>
    </row>
    <row r="73" spans="2:14" x14ac:dyDescent="0.25">
      <c r="B73">
        <v>69</v>
      </c>
      <c r="D73" s="16">
        <f>'2011 outpatient costs'!D73/ave_outpatient_cost_2011</f>
        <v>2.018228965779465</v>
      </c>
      <c r="E73" s="16">
        <f>'2011 outpatient costs'!E73/ave_outpatient_cost_2011</f>
        <v>1.8832555733035867</v>
      </c>
      <c r="F73" s="16">
        <f>'2011 outpatient costs'!F73/ave_outpatient_cost_2011</f>
        <v>1.7426735372048241</v>
      </c>
      <c r="G73" s="16">
        <f>'2011 outpatient costs'!G73/ave_outpatient_cost_2011</f>
        <v>1.6529093186308219</v>
      </c>
      <c r="H73" s="16">
        <f>'2011 outpatient costs'!H73/ave_outpatient_cost_2011</f>
        <v>1.6354837801993851</v>
      </c>
      <c r="I73" s="16"/>
      <c r="J73" s="16">
        <f>'2011 outpatient costs'!J73/ave_outpatient_cost_2011</f>
        <v>2.1211027772658078</v>
      </c>
      <c r="K73" s="16">
        <f>'2011 outpatient costs'!K73/ave_outpatient_cost_2011</f>
        <v>2.0412924772981342</v>
      </c>
      <c r="L73" s="16">
        <f>'2011 outpatient costs'!L73/ave_outpatient_cost_2011</f>
        <v>1.8284020824787215</v>
      </c>
      <c r="M73" s="16">
        <f>'2011 outpatient costs'!M73/ave_outpatient_cost_2011</f>
        <v>1.7931815403540847</v>
      </c>
      <c r="N73" s="16">
        <f>'2011 outpatient costs'!N73/ave_outpatient_cost_2011</f>
        <v>1.7334891620036093</v>
      </c>
    </row>
    <row r="74" spans="2:14" x14ac:dyDescent="0.25">
      <c r="B74">
        <v>70</v>
      </c>
      <c r="D74" s="16">
        <f>'2011 outpatient costs'!D74/ave_outpatient_cost_2011</f>
        <v>1.9890623519561486</v>
      </c>
      <c r="E74" s="16">
        <f>'2011 outpatient costs'!E74/ave_outpatient_cost_2011</f>
        <v>1.8523767785035545</v>
      </c>
      <c r="F74" s="16">
        <f>'2011 outpatient costs'!F74/ave_outpatient_cost_2011</f>
        <v>1.7390532740200138</v>
      </c>
      <c r="G74" s="16">
        <f>'2011 outpatient costs'!G74/ave_outpatient_cost_2011</f>
        <v>1.6664150719274486</v>
      </c>
      <c r="H74" s="16">
        <f>'2011 outpatient costs'!H74/ave_outpatient_cost_2011</f>
        <v>1.5923731081006156</v>
      </c>
      <c r="I74" s="16"/>
      <c r="J74" s="16">
        <f>'2011 outpatient costs'!J74/ave_outpatient_cost_2011</f>
        <v>2.099905081429414</v>
      </c>
      <c r="K74" s="16">
        <f>'2011 outpatient costs'!K74/ave_outpatient_cost_2011</f>
        <v>1.9407607394599846</v>
      </c>
      <c r="L74" s="16">
        <f>'2011 outpatient costs'!L74/ave_outpatient_cost_2011</f>
        <v>1.8329389711338855</v>
      </c>
      <c r="M74" s="16">
        <f>'2011 outpatient costs'!M74/ave_outpatient_cost_2011</f>
        <v>1.7742271577652871</v>
      </c>
      <c r="N74" s="16">
        <f>'2011 outpatient costs'!N74/ave_outpatient_cost_2011</f>
        <v>1.7193256558176926</v>
      </c>
    </row>
    <row r="75" spans="2:14" x14ac:dyDescent="0.25">
      <c r="B75">
        <v>71</v>
      </c>
      <c r="D75" s="16">
        <f>'2011 outpatient costs'!D75/ave_outpatient_cost_2011</f>
        <v>1.9068814086522763</v>
      </c>
      <c r="E75" s="16">
        <f>'2011 outpatient costs'!E75/ave_outpatient_cost_2011</f>
        <v>1.7626739901961659</v>
      </c>
      <c r="F75" s="16">
        <f>'2011 outpatient costs'!F75/ave_outpatient_cost_2011</f>
        <v>1.6102458390280179</v>
      </c>
      <c r="G75" s="16">
        <f>'2011 outpatient costs'!G75/ave_outpatient_cost_2011</f>
        <v>1.5497844879694094</v>
      </c>
      <c r="H75" s="16">
        <f>'2011 outpatient costs'!H75/ave_outpatient_cost_2011</f>
        <v>1.4606965171510853</v>
      </c>
      <c r="I75" s="16"/>
      <c r="J75" s="16">
        <f>'2011 outpatient costs'!J75/ave_outpatient_cost_2011</f>
        <v>2.0550323800951604</v>
      </c>
      <c r="K75" s="16">
        <f>'2011 outpatient costs'!K75/ave_outpatient_cost_2011</f>
        <v>1.9070284099733066</v>
      </c>
      <c r="L75" s="16">
        <f>'2011 outpatient costs'!L75/ave_outpatient_cost_2011</f>
        <v>1.7532375996017708</v>
      </c>
      <c r="M75" s="16">
        <f>'2011 outpatient costs'!M75/ave_outpatient_cost_2011</f>
        <v>1.6541267679228546</v>
      </c>
      <c r="N75" s="16">
        <f>'2011 outpatient costs'!N75/ave_outpatient_cost_2011</f>
        <v>1.6070983236736123</v>
      </c>
    </row>
    <row r="76" spans="2:14" x14ac:dyDescent="0.25">
      <c r="B76">
        <v>72</v>
      </c>
      <c r="D76" s="16">
        <f>'2011 outpatient costs'!D76/ave_outpatient_cost_2011</f>
        <v>2.0223570349613342</v>
      </c>
      <c r="E76" s="16">
        <f>'2011 outpatient costs'!E76/ave_outpatient_cost_2011</f>
        <v>1.8737098300508319</v>
      </c>
      <c r="F76" s="16">
        <f>'2011 outpatient costs'!F76/ave_outpatient_cost_2011</f>
        <v>1.7545934361382445</v>
      </c>
      <c r="G76" s="16">
        <f>'2011 outpatient costs'!G76/ave_outpatient_cost_2011</f>
        <v>1.6419402951273254</v>
      </c>
      <c r="H76" s="16">
        <f>'2011 outpatient costs'!H76/ave_outpatient_cost_2011</f>
        <v>1.5764890192160901</v>
      </c>
      <c r="I76" s="16"/>
      <c r="J76" s="16">
        <f>'2011 outpatient costs'!J76/ave_outpatient_cost_2011</f>
        <v>2.1735201883363442</v>
      </c>
      <c r="K76" s="16">
        <f>'2011 outpatient costs'!K76/ave_outpatient_cost_2011</f>
        <v>2.0079161596952888</v>
      </c>
      <c r="L76" s="16">
        <f>'2011 outpatient costs'!L76/ave_outpatient_cost_2011</f>
        <v>1.8637752652191528</v>
      </c>
      <c r="M76" s="16">
        <f>'2011 outpatient costs'!M76/ave_outpatient_cost_2011</f>
        <v>1.7896397894742788</v>
      </c>
      <c r="N76" s="16">
        <f>'2011 outpatient costs'!N76/ave_outpatient_cost_2011</f>
        <v>1.7525191773780968</v>
      </c>
    </row>
    <row r="77" spans="2:14" x14ac:dyDescent="0.25">
      <c r="B77">
        <v>73</v>
      </c>
      <c r="D77" s="16">
        <f>'2011 outpatient costs'!D77/ave_outpatient_cost_2011</f>
        <v>2.0756859014726405</v>
      </c>
      <c r="E77" s="16">
        <f>'2011 outpatient costs'!E77/ave_outpatient_cost_2011</f>
        <v>1.9675142172462046</v>
      </c>
      <c r="F77" s="16">
        <f>'2011 outpatient costs'!F77/ave_outpatient_cost_2011</f>
        <v>1.8094605018772341</v>
      </c>
      <c r="G77" s="16">
        <f>'2011 outpatient costs'!G77/ave_outpatient_cost_2011</f>
        <v>1.7566884035846619</v>
      </c>
      <c r="H77" s="16">
        <f>'2011 outpatient costs'!H77/ave_outpatient_cost_2011</f>
        <v>1.678728365872586</v>
      </c>
      <c r="I77" s="16"/>
      <c r="J77" s="16">
        <f>'2011 outpatient costs'!J77/ave_outpatient_cost_2011</f>
        <v>2.2703415029278697</v>
      </c>
      <c r="K77" s="16">
        <f>'2011 outpatient costs'!K77/ave_outpatient_cost_2011</f>
        <v>2.1370529531761853</v>
      </c>
      <c r="L77" s="16">
        <f>'2011 outpatient costs'!L77/ave_outpatient_cost_2011</f>
        <v>1.9808557307750925</v>
      </c>
      <c r="M77" s="16">
        <f>'2011 outpatient costs'!M77/ave_outpatient_cost_2011</f>
        <v>1.9191294868000892</v>
      </c>
      <c r="N77" s="16">
        <f>'2011 outpatient costs'!N77/ave_outpatient_cost_2011</f>
        <v>1.9021773213155315</v>
      </c>
    </row>
    <row r="78" spans="2:14" x14ac:dyDescent="0.25">
      <c r="B78">
        <v>74</v>
      </c>
      <c r="D78" s="16">
        <f>'2011 outpatient costs'!D78/ave_outpatient_cost_2011</f>
        <v>2.1381521935330929</v>
      </c>
      <c r="E78" s="16">
        <f>'2011 outpatient costs'!E78/ave_outpatient_cost_2011</f>
        <v>2.0073510857959707</v>
      </c>
      <c r="F78" s="16">
        <f>'2011 outpatient costs'!F78/ave_outpatient_cost_2011</f>
        <v>1.8584309705333617</v>
      </c>
      <c r="G78" s="16">
        <f>'2011 outpatient costs'!G78/ave_outpatient_cost_2011</f>
        <v>1.7888699506036447</v>
      </c>
      <c r="H78" s="16">
        <f>'2011 outpatient costs'!H78/ave_outpatient_cost_2011</f>
        <v>1.7452747369299162</v>
      </c>
      <c r="I78" s="16"/>
      <c r="J78" s="16">
        <f>'2011 outpatient costs'!J78/ave_outpatient_cost_2011</f>
        <v>2.3624213293801639</v>
      </c>
      <c r="K78" s="16">
        <f>'2011 outpatient costs'!K78/ave_outpatient_cost_2011</f>
        <v>2.250742948837718</v>
      </c>
      <c r="L78" s="16">
        <f>'2011 outpatient costs'!L78/ave_outpatient_cost_2011</f>
        <v>2.0939677306906002</v>
      </c>
      <c r="M78" s="16">
        <f>'2011 outpatient costs'!M78/ave_outpatient_cost_2011</f>
        <v>2.0588075493126934</v>
      </c>
      <c r="N78" s="16">
        <f>'2011 outpatient costs'!N78/ave_outpatient_cost_2011</f>
        <v>2.0399104495642102</v>
      </c>
    </row>
    <row r="79" spans="2:14" x14ac:dyDescent="0.25">
      <c r="B79">
        <v>75</v>
      </c>
      <c r="D79" s="16">
        <f>'2011 outpatient costs'!D79/ave_outpatient_cost_2011</f>
        <v>2.1614160987975994</v>
      </c>
      <c r="E79" s="16">
        <f>'2011 outpatient costs'!E79/ave_outpatient_cost_2011</f>
        <v>2.0369036180916162</v>
      </c>
      <c r="F79" s="16">
        <f>'2011 outpatient costs'!F79/ave_outpatient_cost_2011</f>
        <v>1.8916469321339084</v>
      </c>
      <c r="G79" s="16">
        <f>'2011 outpatient costs'!G79/ave_outpatient_cost_2011</f>
        <v>1.8587082797865708</v>
      </c>
      <c r="H79" s="16">
        <f>'2011 outpatient costs'!H79/ave_outpatient_cost_2011</f>
        <v>1.8062067258099013</v>
      </c>
      <c r="I79" s="16"/>
      <c r="J79" s="16">
        <f>'2011 outpatient costs'!J79/ave_outpatient_cost_2011</f>
        <v>2.4452116856444941</v>
      </c>
      <c r="K79" s="16">
        <f>'2011 outpatient costs'!K79/ave_outpatient_cost_2011</f>
        <v>2.3346836004786171</v>
      </c>
      <c r="L79" s="16">
        <f>'2011 outpatient costs'!L79/ave_outpatient_cost_2011</f>
        <v>2.2321061965236355</v>
      </c>
      <c r="M79" s="16">
        <f>'2011 outpatient costs'!M79/ave_outpatient_cost_2011</f>
        <v>2.0775714135192058</v>
      </c>
      <c r="N79" s="16">
        <f>'2011 outpatient costs'!N79/ave_outpatient_cost_2011</f>
        <v>2.0761522387218814</v>
      </c>
    </row>
    <row r="80" spans="2:14" x14ac:dyDescent="0.25">
      <c r="B80">
        <v>76</v>
      </c>
      <c r="D80" s="16">
        <f>'2011 outpatient costs'!D80/ave_outpatient_cost_2011</f>
        <v>2.1935214695564804</v>
      </c>
      <c r="E80" s="16">
        <f>'2011 outpatient costs'!E80/ave_outpatient_cost_2011</f>
        <v>2.1030222882719034</v>
      </c>
      <c r="F80" s="16">
        <f>'2011 outpatient costs'!F80/ave_outpatient_cost_2011</f>
        <v>1.9796168261808054</v>
      </c>
      <c r="G80" s="16">
        <f>'2011 outpatient costs'!G80/ave_outpatient_cost_2011</f>
        <v>1.913503326540281</v>
      </c>
      <c r="H80" s="16">
        <f>'2011 outpatient costs'!H80/ave_outpatient_cost_2011</f>
        <v>1.8385710399881998</v>
      </c>
      <c r="I80" s="16"/>
      <c r="J80" s="16">
        <f>'2011 outpatient costs'!J80/ave_outpatient_cost_2011</f>
        <v>2.5478388081315888</v>
      </c>
      <c r="K80" s="16">
        <f>'2011 outpatient costs'!K80/ave_outpatient_cost_2011</f>
        <v>2.3810887845876914</v>
      </c>
      <c r="L80" s="16">
        <f>'2011 outpatient costs'!L80/ave_outpatient_cost_2011</f>
        <v>2.2489626794653255</v>
      </c>
      <c r="M80" s="16">
        <f>'2011 outpatient costs'!M80/ave_outpatient_cost_2011</f>
        <v>2.2330624177488034</v>
      </c>
      <c r="N80" s="16">
        <f>'2011 outpatient costs'!N80/ave_outpatient_cost_2011</f>
        <v>2.1588578928504152</v>
      </c>
    </row>
    <row r="81" spans="2:14" x14ac:dyDescent="0.25">
      <c r="B81">
        <v>77</v>
      </c>
      <c r="D81" s="16">
        <f>'2011 outpatient costs'!D81/ave_outpatient_cost_2011</f>
        <v>2.3150592723073049</v>
      </c>
      <c r="E81" s="16">
        <f>'2011 outpatient costs'!E81/ave_outpatient_cost_2011</f>
        <v>2.1324326387050268</v>
      </c>
      <c r="F81" s="16">
        <f>'2011 outpatient costs'!F81/ave_outpatient_cost_2011</f>
        <v>2.0761628780167243</v>
      </c>
      <c r="G81" s="16">
        <f>'2011 outpatient costs'!G81/ave_outpatient_cost_2011</f>
        <v>1.9872244596622795</v>
      </c>
      <c r="H81" s="16">
        <f>'2011 outpatient costs'!H81/ave_outpatient_cost_2011</f>
        <v>1.931497657026426</v>
      </c>
      <c r="I81" s="16"/>
      <c r="J81" s="16">
        <f>'2011 outpatient costs'!J81/ave_outpatient_cost_2011</f>
        <v>2.6981241864319232</v>
      </c>
      <c r="K81" s="16">
        <f>'2011 outpatient costs'!K81/ave_outpatient_cost_2011</f>
        <v>2.5599190160301983</v>
      </c>
      <c r="L81" s="16">
        <f>'2011 outpatient costs'!L81/ave_outpatient_cost_2011</f>
        <v>2.3765764180847895</v>
      </c>
      <c r="M81" s="16">
        <f>'2011 outpatient costs'!M81/ave_outpatient_cost_2011</f>
        <v>2.3704106584923026</v>
      </c>
      <c r="N81" s="16">
        <f>'2011 outpatient costs'!N81/ave_outpatient_cost_2011</f>
        <v>2.3438380024407612</v>
      </c>
    </row>
    <row r="82" spans="2:14" x14ac:dyDescent="0.25">
      <c r="B82">
        <v>78</v>
      </c>
      <c r="D82" s="16">
        <f>'2011 outpatient costs'!D82/ave_outpatient_cost_2011</f>
        <v>2.2224860341950339</v>
      </c>
      <c r="E82" s="16">
        <f>'2011 outpatient costs'!E82/ave_outpatient_cost_2011</f>
        <v>2.1182693119452871</v>
      </c>
      <c r="F82" s="16">
        <f>'2011 outpatient costs'!F82/ave_outpatient_cost_2011</f>
        <v>2.0293830110135231</v>
      </c>
      <c r="G82" s="16">
        <f>'2011 outpatient costs'!G82/ave_outpatient_cost_2011</f>
        <v>1.959284343275298</v>
      </c>
      <c r="H82" s="16">
        <f>'2011 outpatient costs'!H82/ave_outpatient_cost_2011</f>
        <v>1.9369785036315215</v>
      </c>
      <c r="I82" s="16"/>
      <c r="J82" s="16">
        <f>'2011 outpatient costs'!J82/ave_outpatient_cost_2011</f>
        <v>2.6512377739499717</v>
      </c>
      <c r="K82" s="16">
        <f>'2011 outpatient costs'!K82/ave_outpatient_cost_2011</f>
        <v>2.5212024169369291</v>
      </c>
      <c r="L82" s="16">
        <f>'2011 outpatient costs'!L82/ave_outpatient_cost_2011</f>
        <v>2.4042120278982604</v>
      </c>
      <c r="M82" s="16">
        <f>'2011 outpatient costs'!M82/ave_outpatient_cost_2011</f>
        <v>2.3777600668391643</v>
      </c>
      <c r="N82" s="16">
        <f>'2011 outpatient costs'!N82/ave_outpatient_cost_2011</f>
        <v>2.3147715562537439</v>
      </c>
    </row>
    <row r="83" spans="2:14" x14ac:dyDescent="0.25">
      <c r="B83">
        <v>79</v>
      </c>
      <c r="D83" s="16">
        <f>'2011 outpatient costs'!D83/ave_outpatient_cost_2011</f>
        <v>2.2613437875358735</v>
      </c>
      <c r="E83" s="16">
        <f>'2011 outpatient costs'!E83/ave_outpatient_cost_2011</f>
        <v>2.114500240958642</v>
      </c>
      <c r="F83" s="16">
        <f>'2011 outpatient costs'!F83/ave_outpatient_cost_2011</f>
        <v>2.0439714871447574</v>
      </c>
      <c r="G83" s="16">
        <f>'2011 outpatient costs'!G83/ave_outpatient_cost_2011</f>
        <v>2.0420436744672257</v>
      </c>
      <c r="H83" s="16">
        <f>'2011 outpatient costs'!H83/ave_outpatient_cost_2011</f>
        <v>1.9700657874377849</v>
      </c>
      <c r="I83" s="16"/>
      <c r="J83" s="16">
        <f>'2011 outpatient costs'!J83/ave_outpatient_cost_2011</f>
        <v>2.6788012027929895</v>
      </c>
      <c r="K83" s="16">
        <f>'2011 outpatient costs'!K83/ave_outpatient_cost_2011</f>
        <v>2.5486032450295966</v>
      </c>
      <c r="L83" s="16">
        <f>'2011 outpatient costs'!L83/ave_outpatient_cost_2011</f>
        <v>2.3885952842871014</v>
      </c>
      <c r="M83" s="16">
        <f>'2011 outpatient costs'!M83/ave_outpatient_cost_2011</f>
        <v>2.3739933228107479</v>
      </c>
      <c r="N83" s="16">
        <f>'2011 outpatient costs'!N83/ave_outpatient_cost_2011</f>
        <v>2.3907196101605694</v>
      </c>
    </row>
    <row r="84" spans="2:14" x14ac:dyDescent="0.25">
      <c r="B84">
        <v>80</v>
      </c>
      <c r="D84" s="16">
        <f>'2011 outpatient costs'!D84/ave_outpatient_cost_2011</f>
        <v>2.1917056318707089</v>
      </c>
      <c r="E84" s="16">
        <f>'2011 outpatient costs'!E84/ave_outpatient_cost_2011</f>
        <v>2.1289110272307745</v>
      </c>
      <c r="F84" s="16">
        <f>'2011 outpatient costs'!F84/ave_outpatient_cost_2011</f>
        <v>2.0470110570562632</v>
      </c>
      <c r="G84" s="16">
        <f>'2011 outpatient costs'!G84/ave_outpatient_cost_2011</f>
        <v>2.0462486960480999</v>
      </c>
      <c r="H84" s="16">
        <f>'2011 outpatient costs'!H84/ave_outpatient_cost_2011</f>
        <v>1.9535092643171987</v>
      </c>
      <c r="I84" s="16"/>
      <c r="J84" s="16">
        <f>'2011 outpatient costs'!J84/ave_outpatient_cost_2011</f>
        <v>2.6464894330958044</v>
      </c>
      <c r="K84" s="16">
        <f>'2011 outpatient costs'!K84/ave_outpatient_cost_2011</f>
        <v>2.5686853821017079</v>
      </c>
      <c r="L84" s="16">
        <f>'2011 outpatient costs'!L84/ave_outpatient_cost_2011</f>
        <v>2.4398046836540788</v>
      </c>
      <c r="M84" s="16">
        <f>'2011 outpatient costs'!M84/ave_outpatient_cost_2011</f>
        <v>2.4304228380106125</v>
      </c>
      <c r="N84" s="16">
        <f>'2011 outpatient costs'!N84/ave_outpatient_cost_2011</f>
        <v>2.4457064212205579</v>
      </c>
    </row>
    <row r="85" spans="2:14" x14ac:dyDescent="0.25">
      <c r="B85">
        <v>81</v>
      </c>
      <c r="D85" s="16">
        <f>'2011 outpatient costs'!D85/ave_outpatient_cost_2011</f>
        <v>2.2663351456900269</v>
      </c>
      <c r="E85" s="16">
        <f>'2011 outpatient costs'!E85/ave_outpatient_cost_2011</f>
        <v>2.2119660575982865</v>
      </c>
      <c r="F85" s="16">
        <f>'2011 outpatient costs'!F85/ave_outpatient_cost_2011</f>
        <v>2.0578186828840965</v>
      </c>
      <c r="G85" s="16">
        <f>'2011 outpatient costs'!G85/ave_outpatient_cost_2011</f>
        <v>2.0255643027986148</v>
      </c>
      <c r="H85" s="16">
        <f>'2011 outpatient costs'!H85/ave_outpatient_cost_2011</f>
        <v>2.0237568526758634</v>
      </c>
      <c r="I85" s="16"/>
      <c r="J85" s="16">
        <f>'2011 outpatient costs'!J85/ave_outpatient_cost_2011</f>
        <v>2.6776629434662245</v>
      </c>
      <c r="K85" s="16">
        <f>'2011 outpatient costs'!K85/ave_outpatient_cost_2011</f>
        <v>2.6371352269442996</v>
      </c>
      <c r="L85" s="16">
        <f>'2011 outpatient costs'!L85/ave_outpatient_cost_2011</f>
        <v>2.5001430213709503</v>
      </c>
      <c r="M85" s="16">
        <f>'2011 outpatient costs'!M85/ave_outpatient_cost_2011</f>
        <v>2.5536759398543913</v>
      </c>
      <c r="N85" s="16">
        <f>'2011 outpatient costs'!N85/ave_outpatient_cost_2011</f>
        <v>2.5098227696646913</v>
      </c>
    </row>
    <row r="86" spans="2:14" x14ac:dyDescent="0.25">
      <c r="B86">
        <v>82</v>
      </c>
      <c r="D86" s="16">
        <f>'2011 outpatient costs'!D86/ave_outpatient_cost_2011</f>
        <v>2.2620282099768612</v>
      </c>
      <c r="E86" s="16">
        <f>'2011 outpatient costs'!E86/ave_outpatient_cost_2011</f>
        <v>2.1574154313328937</v>
      </c>
      <c r="F86" s="16">
        <f>'2011 outpatient costs'!F86/ave_outpatient_cost_2011</f>
        <v>2.1133650926554779</v>
      </c>
      <c r="G86" s="16">
        <f>'2011 outpatient costs'!G86/ave_outpatient_cost_2011</f>
        <v>2.1334983919275872</v>
      </c>
      <c r="H86" s="16">
        <f>'2011 outpatient costs'!H86/ave_outpatient_cost_2011</f>
        <v>2.1059018156039073</v>
      </c>
      <c r="I86" s="16"/>
      <c r="J86" s="16">
        <f>'2011 outpatient costs'!J86/ave_outpatient_cost_2011</f>
        <v>2.7052515327827686</v>
      </c>
      <c r="K86" s="16">
        <f>'2011 outpatient costs'!K86/ave_outpatient_cost_2011</f>
        <v>2.5742143970477733</v>
      </c>
      <c r="L86" s="16">
        <f>'2011 outpatient costs'!L86/ave_outpatient_cost_2011</f>
        <v>2.5781060524717292</v>
      </c>
      <c r="M86" s="16">
        <f>'2011 outpatient costs'!M86/ave_outpatient_cost_2011</f>
        <v>2.5402975027633916</v>
      </c>
      <c r="N86" s="16">
        <f>'2011 outpatient costs'!N86/ave_outpatient_cost_2011</f>
        <v>2.6281187323492472</v>
      </c>
    </row>
    <row r="87" spans="2:14" x14ac:dyDescent="0.25">
      <c r="B87">
        <v>83</v>
      </c>
      <c r="D87" s="16">
        <f>'2011 outpatient costs'!D87/ave_outpatient_cost_2011</f>
        <v>2.247957131257003</v>
      </c>
      <c r="E87" s="16">
        <f>'2011 outpatient costs'!E87/ave_outpatient_cost_2011</f>
        <v>2.2022654969747135</v>
      </c>
      <c r="F87" s="16">
        <f>'2011 outpatient costs'!F87/ave_outpatient_cost_2011</f>
        <v>2.1366251464283654</v>
      </c>
      <c r="G87" s="16">
        <f>'2011 outpatient costs'!G87/ave_outpatient_cost_2011</f>
        <v>2.1082468845907303</v>
      </c>
      <c r="H87" s="16">
        <f>'2011 outpatient costs'!H87/ave_outpatient_cost_2011</f>
        <v>2.1309909672052965</v>
      </c>
      <c r="I87" s="16"/>
      <c r="J87" s="16">
        <f>'2011 outpatient costs'!J87/ave_outpatient_cost_2011</f>
        <v>2.6557524274060822</v>
      </c>
      <c r="K87" s="16">
        <f>'2011 outpatient costs'!K87/ave_outpatient_cost_2011</f>
        <v>2.6659873868034012</v>
      </c>
      <c r="L87" s="16">
        <f>'2011 outpatient costs'!L87/ave_outpatient_cost_2011</f>
        <v>2.6359075626398996</v>
      </c>
      <c r="M87" s="16">
        <f>'2011 outpatient costs'!M87/ave_outpatient_cost_2011</f>
        <v>2.6400419087891867</v>
      </c>
      <c r="N87" s="16">
        <f>'2011 outpatient costs'!N87/ave_outpatient_cost_2011</f>
        <v>2.6224933337653495</v>
      </c>
    </row>
    <row r="88" spans="2:14" x14ac:dyDescent="0.25">
      <c r="B88">
        <v>84</v>
      </c>
      <c r="D88" s="13">
        <f>'2011 outpatient costs'!D88/ave_outpatient_cost_2011</f>
        <v>2.1480133104108283</v>
      </c>
      <c r="E88" s="13">
        <f>'2011 outpatient costs'!E88/ave_outpatient_cost_2011</f>
        <v>2.116318086880427</v>
      </c>
      <c r="F88" s="13">
        <f>'2011 outpatient costs'!F88/ave_outpatient_cost_2011</f>
        <v>2.1077572954832053</v>
      </c>
      <c r="G88" s="13">
        <f>'2011 outpatient costs'!G88/ave_outpatient_cost_2011</f>
        <v>2.1354868086109291</v>
      </c>
      <c r="H88" s="13">
        <f>'2011 outpatient costs'!H88/ave_outpatient_cost_2011</f>
        <v>2.0673904661877538</v>
      </c>
      <c r="I88" s="13"/>
      <c r="J88" s="13">
        <f>'2011 outpatient costs'!J88/ave_outpatient_cost_2011</f>
        <v>2.5772773127277793</v>
      </c>
      <c r="K88" s="13">
        <f>'2011 outpatient costs'!K88/ave_outpatient_cost_2011</f>
        <v>2.558440566915285</v>
      </c>
      <c r="L88" s="13">
        <f>'2011 outpatient costs'!L88/ave_outpatient_cost_2011</f>
        <v>2.5831194781552842</v>
      </c>
      <c r="M88" s="13">
        <f>'2011 outpatient costs'!M88/ave_outpatient_cost_2011</f>
        <v>2.593644255657463</v>
      </c>
      <c r="N88" s="13">
        <f>'2011 outpatient costs'!N88/ave_outpatient_cost_2011</f>
        <v>2.6374478411131879</v>
      </c>
    </row>
    <row r="89" spans="2:14" x14ac:dyDescent="0.25">
      <c r="B89" s="15" t="s">
        <v>21</v>
      </c>
      <c r="C89" s="5"/>
      <c r="D89" s="14">
        <f>'2011 outpatient costs'!D89/ave_outpatient_cost_2011</f>
        <v>1.9567852554996656</v>
      </c>
      <c r="E89" s="14">
        <f>'2011 outpatient costs'!E89/ave_outpatient_cost_2011</f>
        <v>1.9205725988226714</v>
      </c>
      <c r="F89" s="14">
        <f>'2011 outpatient costs'!F89/ave_outpatient_cost_2011</f>
        <v>1.8727784848330868</v>
      </c>
      <c r="G89" s="14">
        <f>'2011 outpatient costs'!G89/ave_outpatient_cost_2011</f>
        <v>1.9279688324494706</v>
      </c>
      <c r="H89" s="14">
        <f>'2011 outpatient costs'!H89/ave_outpatient_cost_2011</f>
        <v>1.9253026453136399</v>
      </c>
      <c r="I89" s="14"/>
      <c r="J89" s="14">
        <f>'2011 outpatient costs'!J89/ave_outpatient_cost_2011</f>
        <v>2.4964789216959358</v>
      </c>
      <c r="K89" s="14">
        <f>'2011 outpatient costs'!K89/ave_outpatient_cost_2011</f>
        <v>2.5244441971674645</v>
      </c>
      <c r="L89" s="14">
        <f>'2011 outpatient costs'!L89/ave_outpatient_cost_2011</f>
        <v>2.5168844746784775</v>
      </c>
      <c r="M89" s="14">
        <f>'2011 outpatient costs'!M89/ave_outpatient_cost_2011</f>
        <v>2.5471828273466977</v>
      </c>
      <c r="N89" s="14">
        <f>'2011 outpatient costs'!N89/ave_outpatient_cost_2011</f>
        <v>2.5801559123422977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weights'!D4*ave_outpatient_cost_2011*'2011 population'!D4</f>
        <v>28282170.184378438</v>
      </c>
      <c r="E4" s="2">
        <f>'2011 outpatient weights'!E4*ave_outpatient_cost_2011*'2011 population'!E4</f>
        <v>23578236.943586256</v>
      </c>
      <c r="F4" s="2">
        <f>'2011 outpatient weights'!F4*ave_outpatient_cost_2011*'2011 population'!F4</f>
        <v>20469302.084271971</v>
      </c>
      <c r="G4" s="2">
        <f>'2011 outpatient weights'!G4*ave_outpatient_cost_2011*'2011 population'!G4</f>
        <v>19682579.909624092</v>
      </c>
      <c r="H4" s="2">
        <f>'2011 outpatient weights'!H4*ave_outpatient_cost_2011*'2011 population'!H4</f>
        <v>18381840.924024023</v>
      </c>
      <c r="I4" s="2"/>
      <c r="J4" s="2">
        <f>'2011 outpatient weights'!J4*ave_outpatient_cost_2011*'2011 population'!J4</f>
        <v>33965406.191706687</v>
      </c>
      <c r="K4" s="2">
        <f>'2011 outpatient weights'!K4*ave_outpatient_cost_2011*'2011 population'!K4</f>
        <v>28031487.41878188</v>
      </c>
      <c r="L4" s="2">
        <f>'2011 outpatient weights'!L4*ave_outpatient_cost_2011*'2011 population'!L4</f>
        <v>23871559.207630076</v>
      </c>
      <c r="M4" s="2">
        <f>'2011 outpatient weights'!M4*ave_outpatient_cost_2011*'2011 population'!M4</f>
        <v>22551609.019432887</v>
      </c>
      <c r="N4" s="2">
        <f>'2011 outpatient weights'!N4*ave_outpatient_cost_2011*'2011 population'!N4</f>
        <v>20877891.563898508</v>
      </c>
    </row>
    <row r="5" spans="2:14" x14ac:dyDescent="0.25">
      <c r="B5">
        <v>1</v>
      </c>
      <c r="D5" s="2">
        <f>'2011 outpatient weights'!D5*ave_outpatient_cost_2011*'2011 population'!D5</f>
        <v>37727053.37340603</v>
      </c>
      <c r="E5" s="2">
        <f>'2011 outpatient weights'!E5*ave_outpatient_cost_2011*'2011 population'!E5</f>
        <v>29833591.935575061</v>
      </c>
      <c r="F5" s="2">
        <f>'2011 outpatient weights'!F5*ave_outpatient_cost_2011*'2011 population'!F5</f>
        <v>24841959.221743092</v>
      </c>
      <c r="G5" s="2">
        <f>'2011 outpatient weights'!G5*ave_outpatient_cost_2011*'2011 population'!G5</f>
        <v>22764337.945752207</v>
      </c>
      <c r="H5" s="2">
        <f>'2011 outpatient weights'!H5*ave_outpatient_cost_2011*'2011 population'!H5</f>
        <v>21010964.284327332</v>
      </c>
      <c r="I5" s="2"/>
      <c r="J5" s="2">
        <f>'2011 outpatient weights'!J5*ave_outpatient_cost_2011*'2011 population'!J5</f>
        <v>48683530.210684992</v>
      </c>
      <c r="K5" s="2">
        <f>'2011 outpatient weights'!K5*ave_outpatient_cost_2011*'2011 population'!K5</f>
        <v>39066683.33011733</v>
      </c>
      <c r="L5" s="2">
        <f>'2011 outpatient weights'!L5*ave_outpatient_cost_2011*'2011 population'!L5</f>
        <v>32631867.591916416</v>
      </c>
      <c r="M5" s="2">
        <f>'2011 outpatient weights'!M5*ave_outpatient_cost_2011*'2011 population'!M5</f>
        <v>28237187.85634616</v>
      </c>
      <c r="N5" s="2">
        <f>'2011 outpatient weights'!N5*ave_outpatient_cost_2011*'2011 population'!N5</f>
        <v>26613138.388014078</v>
      </c>
    </row>
    <row r="6" spans="2:14" x14ac:dyDescent="0.25">
      <c r="B6">
        <v>2</v>
      </c>
      <c r="D6" s="2">
        <f>'2011 outpatient weights'!D6*ave_outpatient_cost_2011*'2011 population'!D6</f>
        <v>33116364.750097428</v>
      </c>
      <c r="E6" s="2">
        <f>'2011 outpatient weights'!E6*ave_outpatient_cost_2011*'2011 population'!E6</f>
        <v>25382684.289964449</v>
      </c>
      <c r="F6" s="2">
        <f>'2011 outpatient weights'!F6*ave_outpatient_cost_2011*'2011 population'!F6</f>
        <v>21417210.934368853</v>
      </c>
      <c r="G6" s="2">
        <f>'2011 outpatient weights'!G6*ave_outpatient_cost_2011*'2011 population'!G6</f>
        <v>19050953.053504173</v>
      </c>
      <c r="H6" s="2">
        <f>'2011 outpatient weights'!H6*ave_outpatient_cost_2011*'2011 population'!H6</f>
        <v>17943263.225709304</v>
      </c>
      <c r="I6" s="2"/>
      <c r="J6" s="2">
        <f>'2011 outpatient weights'!J6*ave_outpatient_cost_2011*'2011 population'!J6</f>
        <v>42991860.016850688</v>
      </c>
      <c r="K6" s="2">
        <f>'2011 outpatient weights'!K6*ave_outpatient_cost_2011*'2011 population'!K6</f>
        <v>33570405.123673245</v>
      </c>
      <c r="L6" s="2">
        <f>'2011 outpatient weights'!L6*ave_outpatient_cost_2011*'2011 population'!L6</f>
        <v>27147772.099314403</v>
      </c>
      <c r="M6" s="2">
        <f>'2011 outpatient weights'!M6*ave_outpatient_cost_2011*'2011 population'!M6</f>
        <v>24146138.83499378</v>
      </c>
      <c r="N6" s="2">
        <f>'2011 outpatient weights'!N6*ave_outpatient_cost_2011*'2011 population'!N6</f>
        <v>23134036.454267502</v>
      </c>
    </row>
    <row r="7" spans="2:14" x14ac:dyDescent="0.25">
      <c r="B7">
        <v>3</v>
      </c>
      <c r="D7" s="2">
        <f>'2011 outpatient weights'!D7*ave_outpatient_cost_2011*'2011 population'!D7</f>
        <v>31024217.930679444</v>
      </c>
      <c r="E7" s="2">
        <f>'2011 outpatient weights'!E7*ave_outpatient_cost_2011*'2011 population'!E7</f>
        <v>24362147.722732119</v>
      </c>
      <c r="F7" s="2">
        <f>'2011 outpatient weights'!F7*ave_outpatient_cost_2011*'2011 population'!F7</f>
        <v>20755127.293643747</v>
      </c>
      <c r="G7" s="2">
        <f>'2011 outpatient weights'!G7*ave_outpatient_cost_2011*'2011 population'!G7</f>
        <v>18467119.92091855</v>
      </c>
      <c r="H7" s="2">
        <f>'2011 outpatient weights'!H7*ave_outpatient_cost_2011*'2011 population'!H7</f>
        <v>18176609.052376751</v>
      </c>
      <c r="I7" s="2"/>
      <c r="J7" s="2">
        <f>'2011 outpatient weights'!J7*ave_outpatient_cost_2011*'2011 population'!J7</f>
        <v>41661132.812562428</v>
      </c>
      <c r="K7" s="2">
        <f>'2011 outpatient weights'!K7*ave_outpatient_cost_2011*'2011 population'!K7</f>
        <v>32627181.932746388</v>
      </c>
      <c r="L7" s="2">
        <f>'2011 outpatient weights'!L7*ave_outpatient_cost_2011*'2011 population'!L7</f>
        <v>27483265.29588848</v>
      </c>
      <c r="M7" s="2">
        <f>'2011 outpatient weights'!M7*ave_outpatient_cost_2011*'2011 population'!M7</f>
        <v>24626418.89992176</v>
      </c>
      <c r="N7" s="2">
        <f>'2011 outpatient weights'!N7*ave_outpatient_cost_2011*'2011 population'!N7</f>
        <v>23928724.249504432</v>
      </c>
    </row>
    <row r="8" spans="2:14" x14ac:dyDescent="0.25">
      <c r="B8">
        <v>4</v>
      </c>
      <c r="D8" s="2">
        <f>'2011 outpatient weights'!D8*ave_outpatient_cost_2011*'2011 population'!D8</f>
        <v>31728003.938017808</v>
      </c>
      <c r="E8" s="2">
        <f>'2011 outpatient weights'!E8*ave_outpatient_cost_2011*'2011 population'!E8</f>
        <v>25080927.839414578</v>
      </c>
      <c r="F8" s="2">
        <f>'2011 outpatient weights'!F8*ave_outpatient_cost_2011*'2011 population'!F8</f>
        <v>21825800.413995385</v>
      </c>
      <c r="G8" s="2">
        <f>'2011 outpatient weights'!G8*ave_outpatient_cost_2011*'2011 population'!G8</f>
        <v>19953411.009651773</v>
      </c>
      <c r="H8" s="2">
        <f>'2011 outpatient weights'!H8*ave_outpatient_cost_2011*'2011 population'!H8</f>
        <v>19402846.057173356</v>
      </c>
      <c r="I8" s="2"/>
      <c r="J8" s="2">
        <f>'2011 outpatient weights'!J8*ave_outpatient_cost_2011*'2011 population'!J8</f>
        <v>42534539.68185585</v>
      </c>
      <c r="K8" s="2">
        <f>'2011 outpatient weights'!K8*ave_outpatient_cost_2011*'2011 population'!K8</f>
        <v>33754082.963138379</v>
      </c>
      <c r="L8" s="2">
        <f>'2011 outpatient weights'!L8*ave_outpatient_cost_2011*'2011 population'!L8</f>
        <v>28433516.975570377</v>
      </c>
      <c r="M8" s="2">
        <f>'2011 outpatient weights'!M8*ave_outpatient_cost_2011*'2011 population'!M8</f>
        <v>26071007.622041721</v>
      </c>
      <c r="N8" s="2">
        <f>'2011 outpatient weights'!N8*ave_outpatient_cost_2011*'2011 population'!N8</f>
        <v>26026962.425843447</v>
      </c>
    </row>
    <row r="9" spans="2:14" x14ac:dyDescent="0.25">
      <c r="B9">
        <v>5</v>
      </c>
      <c r="D9" s="2">
        <f>'2011 outpatient weights'!D9*ave_outpatient_cost_2011*'2011 population'!D9</f>
        <v>34914720.739554577</v>
      </c>
      <c r="E9" s="2">
        <f>'2011 outpatient weights'!E9*ave_outpatient_cost_2011*'2011 population'!E9</f>
        <v>27448591.418030269</v>
      </c>
      <c r="F9" s="2">
        <f>'2011 outpatient weights'!F9*ave_outpatient_cost_2011*'2011 population'!F9</f>
        <v>23427827.284228325</v>
      </c>
      <c r="G9" s="2">
        <f>'2011 outpatient weights'!G9*ave_outpatient_cost_2011*'2011 population'!G9</f>
        <v>22349657.109204635</v>
      </c>
      <c r="H9" s="2">
        <f>'2011 outpatient weights'!H9*ave_outpatient_cost_2011*'2011 population'!H9</f>
        <v>21416273.802534845</v>
      </c>
      <c r="I9" s="2"/>
      <c r="J9" s="2">
        <f>'2011 outpatient weights'!J9*ave_outpatient_cost_2011*'2011 population'!J9</f>
        <v>44905951.787807554</v>
      </c>
      <c r="K9" s="2">
        <f>'2011 outpatient weights'!K9*ave_outpatient_cost_2011*'2011 population'!K9</f>
        <v>34712768.829326324</v>
      </c>
      <c r="L9" s="2">
        <f>'2011 outpatient weights'!L9*ave_outpatient_cost_2011*'2011 population'!L9</f>
        <v>29701924.91289724</v>
      </c>
      <c r="M9" s="2">
        <f>'2011 outpatient weights'!M9*ave_outpatient_cost_2011*'2011 population'!M9</f>
        <v>27833752.601806659</v>
      </c>
      <c r="N9" s="2">
        <f>'2011 outpatient weights'!N9*ave_outpatient_cost_2011*'2011 population'!N9</f>
        <v>26751365.333529942</v>
      </c>
    </row>
    <row r="10" spans="2:14" x14ac:dyDescent="0.25">
      <c r="B10">
        <v>6</v>
      </c>
      <c r="D10" s="2">
        <f>'2011 outpatient weights'!D10*ave_outpatient_cost_2011*'2011 population'!D10</f>
        <v>33770951.336150475</v>
      </c>
      <c r="E10" s="2">
        <f>'2011 outpatient weights'!E10*ave_outpatient_cost_2011*'2011 population'!E10</f>
        <v>26232662.863407724</v>
      </c>
      <c r="F10" s="2">
        <f>'2011 outpatient weights'!F10*ave_outpatient_cost_2011*'2011 population'!F10</f>
        <v>22551140.453515887</v>
      </c>
      <c r="G10" s="2">
        <f>'2011 outpatient weights'!G10*ave_outpatient_cost_2011*'2011 population'!G10</f>
        <v>21445793.455306031</v>
      </c>
      <c r="H10" s="2">
        <f>'2011 outpatient weights'!H10*ave_outpatient_cost_2011*'2011 population'!H10</f>
        <v>21253212.863417834</v>
      </c>
      <c r="I10" s="2"/>
      <c r="J10" s="2">
        <f>'2011 outpatient weights'!J10*ave_outpatient_cost_2011*'2011 population'!J10</f>
        <v>42087059.231118068</v>
      </c>
      <c r="K10" s="2">
        <f>'2011 outpatient weights'!K10*ave_outpatient_cost_2011*'2011 population'!K10</f>
        <v>32690438.33154178</v>
      </c>
      <c r="L10" s="2">
        <f>'2011 outpatient weights'!L10*ave_outpatient_cost_2011*'2011 population'!L10</f>
        <v>28210479.59907699</v>
      </c>
      <c r="M10" s="2">
        <f>'2011 outpatient weights'!M10*ave_outpatient_cost_2011*'2011 population'!M10</f>
        <v>26658120.716046359</v>
      </c>
      <c r="N10" s="2">
        <f>'2011 outpatient weights'!N10*ave_outpatient_cost_2011*'2011 population'!N10</f>
        <v>26232194.29749072</v>
      </c>
    </row>
    <row r="11" spans="2:14" x14ac:dyDescent="0.25">
      <c r="B11">
        <v>7</v>
      </c>
      <c r="D11" s="2">
        <f>'2011 outpatient weights'!D11*ave_outpatient_cost_2011*'2011 population'!D11</f>
        <v>27919031.598701183</v>
      </c>
      <c r="E11" s="2">
        <f>'2011 outpatient weights'!E11*ave_outpatient_cost_2011*'2011 population'!E11</f>
        <v>22336068.697611552</v>
      </c>
      <c r="F11" s="2">
        <f>'2011 outpatient weights'!F11*ave_outpatient_cost_2011*'2011 population'!F11</f>
        <v>19063604.333263252</v>
      </c>
      <c r="G11" s="2">
        <f>'2011 outpatient weights'!G11*ave_outpatient_cost_2011*'2011 population'!G11</f>
        <v>18311087.470556583</v>
      </c>
      <c r="H11" s="2">
        <f>'2011 outpatient weights'!H11*ave_outpatient_cost_2011*'2011 population'!H11</f>
        <v>18353726.969003849</v>
      </c>
      <c r="I11" s="2"/>
      <c r="J11" s="2">
        <f>'2011 outpatient weights'!J11*ave_outpatient_cost_2011*'2011 population'!J11</f>
        <v>35670517.563680269</v>
      </c>
      <c r="K11" s="2">
        <f>'2011 outpatient weights'!K11*ave_outpatient_cost_2011*'2011 population'!K11</f>
        <v>28461162.364673551</v>
      </c>
      <c r="L11" s="2">
        <f>'2011 outpatient weights'!L11*ave_outpatient_cost_2011*'2011 population'!L11</f>
        <v>24329348.108541917</v>
      </c>
      <c r="M11" s="2">
        <f>'2011 outpatient weights'!M11*ave_outpatient_cost_2011*'2011 population'!M11</f>
        <v>22563323.167357966</v>
      </c>
      <c r="N11" s="2">
        <f>'2011 outpatient weights'!N11*ave_outpatient_cost_2011*'2011 population'!N11</f>
        <v>22808851.707867485</v>
      </c>
    </row>
    <row r="12" spans="2:14" x14ac:dyDescent="0.25">
      <c r="B12">
        <v>8</v>
      </c>
      <c r="D12" s="2">
        <f>'2011 outpatient weights'!D12*ave_outpatient_cost_2011*'2011 population'!D12</f>
        <v>24187372.635690033</v>
      </c>
      <c r="E12" s="2">
        <f>'2011 outpatient weights'!E12*ave_outpatient_cost_2011*'2011 population'!E12</f>
        <v>19128734.995726656</v>
      </c>
      <c r="F12" s="2">
        <f>'2011 outpatient weights'!F12*ave_outpatient_cost_2011*'2011 population'!F12</f>
        <v>16890864.176120773</v>
      </c>
      <c r="G12" s="2">
        <f>'2011 outpatient weights'!G12*ave_outpatient_cost_2011*'2011 population'!G12</f>
        <v>15932646.875849832</v>
      </c>
      <c r="H12" s="2">
        <f>'2011 outpatient weights'!H12*ave_outpatient_cost_2011*'2011 population'!H12</f>
        <v>16707186.336655635</v>
      </c>
      <c r="I12" s="2"/>
      <c r="J12" s="2">
        <f>'2011 outpatient weights'!J12*ave_outpatient_cost_2011*'2011 population'!J12</f>
        <v>30557057.711427547</v>
      </c>
      <c r="K12" s="2">
        <f>'2011 outpatient weights'!K12*ave_outpatient_cost_2011*'2011 population'!K12</f>
        <v>24469449.317725785</v>
      </c>
      <c r="L12" s="2">
        <f>'2011 outpatient weights'!L12*ave_outpatient_cost_2011*'2011 population'!L12</f>
        <v>21108425.995063934</v>
      </c>
      <c r="M12" s="2">
        <f>'2011 outpatient weights'!M12*ave_outpatient_cost_2011*'2011 population'!M12</f>
        <v>19373326.404402174</v>
      </c>
      <c r="N12" s="2">
        <f>'2011 outpatient weights'!N12*ave_outpatient_cost_2011*'2011 population'!N12</f>
        <v>20321703.820416056</v>
      </c>
    </row>
    <row r="13" spans="2:14" x14ac:dyDescent="0.25">
      <c r="B13">
        <v>9</v>
      </c>
      <c r="D13" s="2">
        <f>'2011 outpatient weights'!D13*ave_outpatient_cost_2011*'2011 population'!D13</f>
        <v>22117248.414371192</v>
      </c>
      <c r="E13" s="2">
        <f>'2011 outpatient weights'!E13*ave_outpatient_cost_2011*'2011 population'!E13</f>
        <v>17961068.730555411</v>
      </c>
      <c r="F13" s="2">
        <f>'2011 outpatient weights'!F13*ave_outpatient_cost_2011*'2011 population'!F13</f>
        <v>15264940.444120688</v>
      </c>
      <c r="G13" s="2">
        <f>'2011 outpatient weights'!G13*ave_outpatient_cost_2011*'2011 population'!G13</f>
        <v>14638936.379004806</v>
      </c>
      <c r="H13" s="2">
        <f>'2011 outpatient weights'!H13*ave_outpatient_cost_2011*'2011 population'!H13</f>
        <v>15418161.498980641</v>
      </c>
      <c r="I13" s="2"/>
      <c r="J13" s="2">
        <f>'2011 outpatient weights'!J13*ave_outpatient_cost_2011*'2011 population'!J13</f>
        <v>28038515.907536928</v>
      </c>
      <c r="K13" s="2">
        <f>'2011 outpatient weights'!K13*ave_outpatient_cost_2011*'2011 population'!K13</f>
        <v>21517484.040607475</v>
      </c>
      <c r="L13" s="2">
        <f>'2011 outpatient weights'!L13*ave_outpatient_cost_2011*'2011 population'!L13</f>
        <v>19125923.60022464</v>
      </c>
      <c r="M13" s="2">
        <f>'2011 outpatient weights'!M13*ave_outpatient_cost_2011*'2011 population'!M13</f>
        <v>17833618.801130623</v>
      </c>
      <c r="N13" s="2">
        <f>'2011 outpatient weights'!N13*ave_outpatient_cost_2011*'2011 population'!N13</f>
        <v>18835412.731682837</v>
      </c>
    </row>
    <row r="14" spans="2:14" x14ac:dyDescent="0.25">
      <c r="B14">
        <v>10</v>
      </c>
      <c r="D14" s="2">
        <f>'2011 outpatient weights'!D14*ave_outpatient_cost_2011*'2011 population'!D14</f>
        <v>21654305.288372323</v>
      </c>
      <c r="E14" s="2">
        <f>'2011 outpatient weights'!E14*ave_outpatient_cost_2011*'2011 population'!E14</f>
        <v>17342093.154194575</v>
      </c>
      <c r="F14" s="2">
        <f>'2011 outpatient weights'!F14*ave_outpatient_cost_2011*'2011 population'!F14</f>
        <v>16178643.982276356</v>
      </c>
      <c r="G14" s="2">
        <f>'2011 outpatient weights'!G14*ave_outpatient_cost_2011*'2011 population'!G14</f>
        <v>15258849.087199651</v>
      </c>
      <c r="H14" s="2">
        <f>'2011 outpatient weights'!H14*ave_outpatient_cost_2011*'2011 population'!H14</f>
        <v>15510468.984630212</v>
      </c>
      <c r="I14" s="2"/>
      <c r="J14" s="2">
        <f>'2011 outpatient weights'!J14*ave_outpatient_cost_2011*'2011 population'!J14</f>
        <v>26792130.568309192</v>
      </c>
      <c r="K14" s="2">
        <f>'2011 outpatient weights'!K14*ave_outpatient_cost_2011*'2011 population'!K14</f>
        <v>21565277.764141772</v>
      </c>
      <c r="L14" s="2">
        <f>'2011 outpatient weights'!L14*ave_outpatient_cost_2011*'2011 population'!L14</f>
        <v>18609095.393770434</v>
      </c>
      <c r="M14" s="2">
        <f>'2011 outpatient weights'!M14*ave_outpatient_cost_2011*'2011 population'!M14</f>
        <v>17812533.334865492</v>
      </c>
      <c r="N14" s="2">
        <f>'2011 outpatient weights'!N14*ave_outpatient_cost_2011*'2011 population'!N14</f>
        <v>18249705.335429203</v>
      </c>
    </row>
    <row r="15" spans="2:14" x14ac:dyDescent="0.25">
      <c r="B15">
        <v>11</v>
      </c>
      <c r="D15" s="2">
        <f>'2011 outpatient weights'!D15*ave_outpatient_cost_2011*'2011 population'!D15</f>
        <v>22417130.601253055</v>
      </c>
      <c r="E15" s="2">
        <f>'2011 outpatient weights'!E15*ave_outpatient_cost_2011*'2011 population'!E15</f>
        <v>18823230.017840762</v>
      </c>
      <c r="F15" s="2">
        <f>'2011 outpatient weights'!F15*ave_outpatient_cost_2011*'2011 population'!F15</f>
        <v>17082039.070257962</v>
      </c>
      <c r="G15" s="2">
        <f>'2011 outpatient weights'!G15*ave_outpatient_cost_2011*'2011 population'!G15</f>
        <v>16495863.108087324</v>
      </c>
      <c r="H15" s="2">
        <f>'2011 outpatient weights'!H15*ave_outpatient_cost_2011*'2011 population'!H15</f>
        <v>17319133.424261432</v>
      </c>
      <c r="I15" s="2"/>
      <c r="J15" s="2">
        <f>'2011 outpatient weights'!J15*ave_outpatient_cost_2011*'2011 population'!J15</f>
        <v>26796816.227479223</v>
      </c>
      <c r="K15" s="2">
        <f>'2011 outpatient weights'!K15*ave_outpatient_cost_2011*'2011 population'!K15</f>
        <v>22216115.82285881</v>
      </c>
      <c r="L15" s="2">
        <f>'2011 outpatient weights'!L15*ave_outpatient_cost_2011*'2011 population'!L15</f>
        <v>20042907.099799328</v>
      </c>
      <c r="M15" s="2">
        <f>'2011 outpatient weights'!M15*ave_outpatient_cost_2011*'2011 population'!M15</f>
        <v>18846658.313690908</v>
      </c>
      <c r="N15" s="2">
        <f>'2011 outpatient weights'!N15*ave_outpatient_cost_2011*'2011 population'!N15</f>
        <v>20038221.440629296</v>
      </c>
    </row>
    <row r="16" spans="2:14" x14ac:dyDescent="0.25">
      <c r="B16">
        <v>12</v>
      </c>
      <c r="D16" s="2">
        <f>'2011 outpatient weights'!D16*ave_outpatient_cost_2011*'2011 population'!D16</f>
        <v>23446569.92090844</v>
      </c>
      <c r="E16" s="2">
        <f>'2011 outpatient weights'!E16*ave_outpatient_cost_2011*'2011 population'!E16</f>
        <v>20639860.078061029</v>
      </c>
      <c r="F16" s="2">
        <f>'2011 outpatient weights'!F16*ave_outpatient_cost_2011*'2011 population'!F16</f>
        <v>19108118.095378529</v>
      </c>
      <c r="G16" s="2">
        <f>'2011 outpatient weights'!G16*ave_outpatient_cost_2011*'2011 population'!G16</f>
        <v>18977388.204534717</v>
      </c>
      <c r="H16" s="2">
        <f>'2011 outpatient weights'!H16*ave_outpatient_cost_2011*'2011 population'!H16</f>
        <v>19653060.25685291</v>
      </c>
      <c r="I16" s="2"/>
      <c r="J16" s="2">
        <f>'2011 outpatient weights'!J16*ave_outpatient_cost_2011*'2011 population'!J16</f>
        <v>28618600.512786526</v>
      </c>
      <c r="K16" s="2">
        <f>'2011 outpatient weights'!K16*ave_outpatient_cost_2011*'2011 population'!K16</f>
        <v>24382764.623080246</v>
      </c>
      <c r="L16" s="2">
        <f>'2011 outpatient weights'!L16*ave_outpatient_cost_2011*'2011 population'!L16</f>
        <v>22009946.819377527</v>
      </c>
      <c r="M16" s="2">
        <f>'2011 outpatient weights'!M16*ave_outpatient_cost_2011*'2011 population'!M16</f>
        <v>21369417.210834555</v>
      </c>
      <c r="N16" s="2">
        <f>'2011 outpatient weights'!N16*ave_outpatient_cost_2011*'2011 population'!N16</f>
        <v>21845948.748426512</v>
      </c>
    </row>
    <row r="17" spans="2:14" x14ac:dyDescent="0.25">
      <c r="B17">
        <v>13</v>
      </c>
      <c r="D17" s="2">
        <f>'2011 outpatient weights'!D17*ave_outpatient_cost_2011*'2011 population'!D17</f>
        <v>26258902.554759886</v>
      </c>
      <c r="E17" s="2">
        <f>'2011 outpatient weights'!E17*ave_outpatient_cost_2011*'2011 population'!E17</f>
        <v>23027671.991107836</v>
      </c>
      <c r="F17" s="2">
        <f>'2011 outpatient weights'!F17*ave_outpatient_cost_2011*'2011 population'!F17</f>
        <v>22579722.974453062</v>
      </c>
      <c r="G17" s="2">
        <f>'2011 outpatient weights'!G17*ave_outpatient_cost_2011*'2011 population'!G17</f>
        <v>21981832.864357352</v>
      </c>
      <c r="H17" s="2">
        <f>'2011 outpatient weights'!H17*ave_outpatient_cost_2011*'2011 population'!H17</f>
        <v>23052974.550625999</v>
      </c>
      <c r="I17" s="2"/>
      <c r="J17" s="2">
        <f>'2011 outpatient weights'!J17*ave_outpatient_cost_2011*'2011 population'!J17</f>
        <v>31555571.680560745</v>
      </c>
      <c r="K17" s="2">
        <f>'2011 outpatient weights'!K17*ave_outpatient_cost_2011*'2011 population'!K17</f>
        <v>27348318.311791647</v>
      </c>
      <c r="L17" s="2">
        <f>'2011 outpatient weights'!L17*ave_outpatient_cost_2011*'2011 population'!L17</f>
        <v>24609550.526909653</v>
      </c>
      <c r="M17" s="2">
        <f>'2011 outpatient weights'!M17*ave_outpatient_cost_2011*'2011 population'!M17</f>
        <v>24526145.793683138</v>
      </c>
      <c r="N17" s="2">
        <f>'2011 outpatient weights'!N17*ave_outpatient_cost_2011*'2011 population'!N17</f>
        <v>25197600.752748303</v>
      </c>
    </row>
    <row r="18" spans="2:14" x14ac:dyDescent="0.25">
      <c r="B18">
        <v>14</v>
      </c>
      <c r="D18" s="2">
        <f>'2011 outpatient weights'!D18*ave_outpatient_cost_2011*'2011 population'!D18</f>
        <v>28779787.188235521</v>
      </c>
      <c r="E18" s="2">
        <f>'2011 outpatient weights'!E18*ave_outpatient_cost_2011*'2011 population'!E18</f>
        <v>27029224.922312662</v>
      </c>
      <c r="F18" s="2">
        <f>'2011 outpatient weights'!F18*ave_outpatient_cost_2011*'2011 population'!F18</f>
        <v>26219074.451814637</v>
      </c>
      <c r="G18" s="2">
        <f>'2011 outpatient weights'!G18*ave_outpatient_cost_2011*'2011 population'!G18</f>
        <v>25073899.350659538</v>
      </c>
      <c r="H18" s="2">
        <f>'2011 outpatient weights'!H18*ave_outpatient_cost_2011*'2011 population'!H18</f>
        <v>26508179.622605432</v>
      </c>
      <c r="I18" s="2"/>
      <c r="J18" s="2">
        <f>'2011 outpatient weights'!J18*ave_outpatient_cost_2011*'2011 population'!J18</f>
        <v>32914881.405786172</v>
      </c>
      <c r="K18" s="2">
        <f>'2011 outpatient weights'!K18*ave_outpatient_cost_2011*'2011 population'!K18</f>
        <v>28551127.020738102</v>
      </c>
      <c r="L18" s="2">
        <f>'2011 outpatient weights'!L18*ave_outpatient_cost_2011*'2011 population'!L18</f>
        <v>27248045.205553021</v>
      </c>
      <c r="M18" s="2">
        <f>'2011 outpatient weights'!M18*ave_outpatient_cost_2011*'2011 population'!M18</f>
        <v>26757456.690450978</v>
      </c>
      <c r="N18" s="2">
        <f>'2011 outpatient weights'!N18*ave_outpatient_cost_2011*'2011 population'!N18</f>
        <v>27472019.713880409</v>
      </c>
    </row>
    <row r="19" spans="2:14" x14ac:dyDescent="0.25">
      <c r="B19">
        <v>15</v>
      </c>
      <c r="D19" s="2">
        <f>'2011 outpatient weights'!D19*ave_outpatient_cost_2011*'2011 population'!D19</f>
        <v>33720346.217114165</v>
      </c>
      <c r="E19" s="2">
        <f>'2011 outpatient weights'!E19*ave_outpatient_cost_2011*'2011 population'!E19</f>
        <v>30297003.62749093</v>
      </c>
      <c r="F19" s="2">
        <f>'2011 outpatient weights'!F19*ave_outpatient_cost_2011*'2011 population'!F19</f>
        <v>29731913.131585427</v>
      </c>
      <c r="G19" s="2">
        <f>'2011 outpatient weights'!G19*ave_outpatient_cost_2011*'2011 population'!G19</f>
        <v>27823444.151632588</v>
      </c>
      <c r="H19" s="2">
        <f>'2011 outpatient weights'!H19*ave_outpatient_cost_2011*'2011 population'!H19</f>
        <v>28458350.969171528</v>
      </c>
      <c r="I19" s="2"/>
      <c r="J19" s="2">
        <f>'2011 outpatient weights'!J19*ave_outpatient_cost_2011*'2011 population'!J19</f>
        <v>33934012.275267497</v>
      </c>
      <c r="K19" s="2">
        <f>'2011 outpatient weights'!K19*ave_outpatient_cost_2011*'2011 population'!K19</f>
        <v>29591811.922401559</v>
      </c>
      <c r="L19" s="2">
        <f>'2011 outpatient weights'!L19*ave_outpatient_cost_2011*'2011 population'!L19</f>
        <v>28329963.907912731</v>
      </c>
      <c r="M19" s="2">
        <f>'2011 outpatient weights'!M19*ave_outpatient_cost_2011*'2011 population'!M19</f>
        <v>27929808.614792246</v>
      </c>
      <c r="N19" s="2">
        <f>'2011 outpatient weights'!N19*ave_outpatient_cost_2011*'2011 population'!N19</f>
        <v>29135897.285157733</v>
      </c>
    </row>
    <row r="20" spans="2:14" x14ac:dyDescent="0.25">
      <c r="B20">
        <v>16</v>
      </c>
      <c r="D20" s="2">
        <f>'2011 outpatient weights'!D20*ave_outpatient_cost_2011*'2011 population'!D20</f>
        <v>36639043.31412527</v>
      </c>
      <c r="E20" s="2">
        <f>'2011 outpatient weights'!E20*ave_outpatient_cost_2011*'2011 population'!E20</f>
        <v>32053188.684417829</v>
      </c>
      <c r="F20" s="2">
        <f>'2011 outpatient weights'!F20*ave_outpatient_cost_2011*'2011 population'!F20</f>
        <v>29738004.488506462</v>
      </c>
      <c r="G20" s="2">
        <f>'2011 outpatient weights'!G20*ave_outpatient_cost_2011*'2011 population'!G20</f>
        <v>29899659.729872469</v>
      </c>
      <c r="H20" s="2">
        <f>'2011 outpatient weights'!H20*ave_outpatient_cost_2011*'2011 population'!H20</f>
        <v>29330352.140713934</v>
      </c>
      <c r="I20" s="2"/>
      <c r="J20" s="2">
        <f>'2011 outpatient weights'!J20*ave_outpatient_cost_2011*'2011 population'!J20</f>
        <v>31575720.014991868</v>
      </c>
      <c r="K20" s="2">
        <f>'2011 outpatient weights'!K20*ave_outpatient_cost_2011*'2011 population'!K20</f>
        <v>28337929.528501783</v>
      </c>
      <c r="L20" s="2">
        <f>'2011 outpatient weights'!L20*ave_outpatient_cost_2011*'2011 population'!L20</f>
        <v>27192285.86142968</v>
      </c>
      <c r="M20" s="2">
        <f>'2011 outpatient weights'!M20*ave_outpatient_cost_2011*'2011 population'!M20</f>
        <v>27141680.74239336</v>
      </c>
      <c r="N20" s="2">
        <f>'2011 outpatient weights'!N20*ave_outpatient_cost_2011*'2011 population'!N20</f>
        <v>28016961.875354789</v>
      </c>
    </row>
    <row r="21" spans="2:14" x14ac:dyDescent="0.25">
      <c r="B21">
        <v>17</v>
      </c>
      <c r="D21" s="2">
        <f>'2011 outpatient weights'!D21*ave_outpatient_cost_2011*'2011 population'!D21</f>
        <v>39746572.475688547</v>
      </c>
      <c r="E21" s="2">
        <f>'2011 outpatient weights'!E21*ave_outpatient_cost_2011*'2011 population'!E21</f>
        <v>33589147.760353357</v>
      </c>
      <c r="F21" s="2">
        <f>'2011 outpatient weights'!F21*ave_outpatient_cost_2011*'2011 population'!F21</f>
        <v>30479275.769205064</v>
      </c>
      <c r="G21" s="2">
        <f>'2011 outpatient weights'!G21*ave_outpatient_cost_2011*'2011 population'!G21</f>
        <v>28912391.342747346</v>
      </c>
      <c r="H21" s="2">
        <f>'2011 outpatient weights'!H21*ave_outpatient_cost_2011*'2011 population'!H21</f>
        <v>28902551.458490286</v>
      </c>
      <c r="I21" s="2"/>
      <c r="J21" s="2">
        <f>'2011 outpatient weights'!J21*ave_outpatient_cost_2011*'2011 population'!J21</f>
        <v>27476236.807133432</v>
      </c>
      <c r="K21" s="2">
        <f>'2011 outpatient weights'!K21*ave_outpatient_cost_2011*'2011 population'!K21</f>
        <v>25407986.849482603</v>
      </c>
      <c r="L21" s="2">
        <f>'2011 outpatient weights'!L21*ave_outpatient_cost_2011*'2011 population'!L21</f>
        <v>25094984.816924665</v>
      </c>
      <c r="M21" s="2">
        <f>'2011 outpatient weights'!M21*ave_outpatient_cost_2011*'2011 population'!M21</f>
        <v>24513494.513924059</v>
      </c>
      <c r="N21" s="2">
        <f>'2011 outpatient weights'!N21*ave_outpatient_cost_2011*'2011 population'!N21</f>
        <v>25530751.119737368</v>
      </c>
    </row>
    <row r="22" spans="2:14" x14ac:dyDescent="0.25">
      <c r="B22">
        <v>18</v>
      </c>
      <c r="D22" s="2">
        <f>'2011 outpatient weights'!D22*ave_outpatient_cost_2011*'2011 population'!D22</f>
        <v>47160690.980425544</v>
      </c>
      <c r="E22" s="2">
        <f>'2011 outpatient weights'!E22*ave_outpatient_cost_2011*'2011 population'!E22</f>
        <v>37228499.237714931</v>
      </c>
      <c r="F22" s="2">
        <f>'2011 outpatient weights'!F22*ave_outpatient_cost_2011*'2011 population'!F22</f>
        <v>32027886.12489967</v>
      </c>
      <c r="G22" s="2">
        <f>'2011 outpatient weights'!G22*ave_outpatient_cost_2011*'2011 population'!G22</f>
        <v>28947533.786522564</v>
      </c>
      <c r="H22" s="2">
        <f>'2011 outpatient weights'!H22*ave_outpatient_cost_2011*'2011 population'!H22</f>
        <v>27655228.987428542</v>
      </c>
      <c r="I22" s="2"/>
      <c r="J22" s="2">
        <f>'2011 outpatient weights'!J22*ave_outpatient_cost_2011*'2011 population'!J22</f>
        <v>26552693.384720705</v>
      </c>
      <c r="K22" s="2">
        <f>'2011 outpatient weights'!K22*ave_outpatient_cost_2011*'2011 population'!K22</f>
        <v>23991512.082382821</v>
      </c>
      <c r="L22" s="2">
        <f>'2011 outpatient weights'!L22*ave_outpatient_cost_2011*'2011 population'!L22</f>
        <v>23371599.374187976</v>
      </c>
      <c r="M22" s="2">
        <f>'2011 outpatient weights'!M22*ave_outpatient_cost_2011*'2011 population'!M22</f>
        <v>22660784.878094565</v>
      </c>
      <c r="N22" s="2">
        <f>'2011 outpatient weights'!N22*ave_outpatient_cost_2011*'2011 population'!N22</f>
        <v>23824234.050012782</v>
      </c>
    </row>
    <row r="23" spans="2:14" x14ac:dyDescent="0.25">
      <c r="B23">
        <v>19</v>
      </c>
      <c r="D23" s="2">
        <f>'2011 outpatient weights'!D23*ave_outpatient_cost_2011*'2011 population'!D23</f>
        <v>55167076.804254204</v>
      </c>
      <c r="E23" s="2">
        <f>'2011 outpatient weights'!E23*ave_outpatient_cost_2011*'2011 population'!E23</f>
        <v>40990614.985331267</v>
      </c>
      <c r="F23" s="2">
        <f>'2011 outpatient weights'!F23*ave_outpatient_cost_2011*'2011 population'!F23</f>
        <v>33081690.872239202</v>
      </c>
      <c r="G23" s="2">
        <f>'2011 outpatient weights'!G23*ave_outpatient_cost_2011*'2011 population'!G23</f>
        <v>28411025.811554234</v>
      </c>
      <c r="H23" s="2">
        <f>'2011 outpatient weights'!H23*ave_outpatient_cost_2011*'2011 population'!H23</f>
        <v>25372375.839790385</v>
      </c>
      <c r="I23" s="2"/>
      <c r="J23" s="2">
        <f>'2011 outpatient weights'!J23*ave_outpatient_cost_2011*'2011 population'!J23</f>
        <v>25565424.997595582</v>
      </c>
      <c r="K23" s="2">
        <f>'2011 outpatient weights'!K23*ave_outpatient_cost_2011*'2011 population'!K23</f>
        <v>22682807.476193704</v>
      </c>
      <c r="L23" s="2">
        <f>'2011 outpatient weights'!L23*ave_outpatient_cost_2011*'2011 population'!L23</f>
        <v>21333337.635225337</v>
      </c>
      <c r="M23" s="2">
        <f>'2011 outpatient weights'!M23*ave_outpatient_cost_2011*'2011 population'!M23</f>
        <v>20269224.437711731</v>
      </c>
      <c r="N23" s="2">
        <f>'2011 outpatient weights'!N23*ave_outpatient_cost_2011*'2011 population'!N23</f>
        <v>19899994.49511344</v>
      </c>
    </row>
    <row r="24" spans="2:14" x14ac:dyDescent="0.25">
      <c r="B24">
        <v>20</v>
      </c>
      <c r="D24" s="2">
        <f>'2011 outpatient weights'!D24*ave_outpatient_cost_2011*'2011 population'!D24</f>
        <v>64778300.893817827</v>
      </c>
      <c r="E24" s="2">
        <f>'2011 outpatient weights'!E24*ave_outpatient_cost_2011*'2011 population'!E24</f>
        <v>48262758.017216377</v>
      </c>
      <c r="F24" s="2">
        <f>'2011 outpatient weights'!F24*ave_outpatient_cost_2011*'2011 population'!F24</f>
        <v>37351732.073886693</v>
      </c>
      <c r="G24" s="2">
        <f>'2011 outpatient weights'!G24*ave_outpatient_cost_2011*'2011 population'!G24</f>
        <v>29895911.202536445</v>
      </c>
      <c r="H24" s="2">
        <f>'2011 outpatient weights'!H24*ave_outpatient_cost_2011*'2011 population'!H24</f>
        <v>25777216.792080898</v>
      </c>
      <c r="I24" s="2"/>
      <c r="J24" s="2">
        <f>'2011 outpatient weights'!J24*ave_outpatient_cost_2011*'2011 population'!J24</f>
        <v>26571904.587317832</v>
      </c>
      <c r="K24" s="2">
        <f>'2011 outpatient weights'!K24*ave_outpatient_cost_2011*'2011 population'!K24</f>
        <v>23082962.769314185</v>
      </c>
      <c r="L24" s="2">
        <f>'2011 outpatient weights'!L24*ave_outpatient_cost_2011*'2011 population'!L24</f>
        <v>21151065.4935112</v>
      </c>
      <c r="M24" s="2">
        <f>'2011 outpatient weights'!M24*ave_outpatient_cost_2011*'2011 population'!M24</f>
        <v>19754739.06084254</v>
      </c>
      <c r="N24" s="2">
        <f>'2011 outpatient weights'!N24*ave_outpatient_cost_2011*'2011 population'!N24</f>
        <v>18864932.384454019</v>
      </c>
    </row>
    <row r="25" spans="2:14" x14ac:dyDescent="0.25">
      <c r="B25">
        <v>21</v>
      </c>
      <c r="D25" s="2">
        <f>'2011 outpatient weights'!D25*ave_outpatient_cost_2011*'2011 population'!D25</f>
        <v>73461764.467715666</v>
      </c>
      <c r="E25" s="2">
        <f>'2011 outpatient weights'!E25*ave_outpatient_cost_2011*'2011 population'!E25</f>
        <v>53019170.64071288</v>
      </c>
      <c r="F25" s="2">
        <f>'2011 outpatient weights'!F25*ave_outpatient_cost_2011*'2011 population'!F25</f>
        <v>40712286.830631539</v>
      </c>
      <c r="G25" s="2">
        <f>'2011 outpatient weights'!G25*ave_outpatient_cost_2011*'2011 population'!G25</f>
        <v>32078491.243935984</v>
      </c>
      <c r="H25" s="2">
        <f>'2011 outpatient weights'!H25*ave_outpatient_cost_2011*'2011 population'!H25</f>
        <v>26745742.542525902</v>
      </c>
      <c r="I25" s="2"/>
      <c r="J25" s="2">
        <f>'2011 outpatient weights'!J25*ave_outpatient_cost_2011*'2011 population'!J25</f>
        <v>27578384.17704007</v>
      </c>
      <c r="K25" s="2">
        <f>'2011 outpatient weights'!K25*ave_outpatient_cost_2011*'2011 population'!K25</f>
        <v>24403381.523428377</v>
      </c>
      <c r="L25" s="2">
        <f>'2011 outpatient weights'!L25*ave_outpatient_cost_2011*'2011 population'!L25</f>
        <v>22014632.478547558</v>
      </c>
      <c r="M25" s="2">
        <f>'2011 outpatient weights'!M25*ave_outpatient_cost_2011*'2011 population'!M25</f>
        <v>19564501.298539359</v>
      </c>
      <c r="N25" s="2">
        <f>'2011 outpatient weights'!N25*ave_outpatient_cost_2011*'2011 population'!N25</f>
        <v>18206128.705147933</v>
      </c>
    </row>
    <row r="26" spans="2:14" x14ac:dyDescent="0.25">
      <c r="B26">
        <v>22</v>
      </c>
      <c r="D26" s="2">
        <f>'2011 outpatient weights'!D26*ave_outpatient_cost_2011*'2011 population'!D26</f>
        <v>81625588.439657316</v>
      </c>
      <c r="E26" s="2">
        <f>'2011 outpatient weights'!E26*ave_outpatient_cost_2011*'2011 population'!E26</f>
        <v>58951683.715886682</v>
      </c>
      <c r="F26" s="2">
        <f>'2011 outpatient weights'!F26*ave_outpatient_cost_2011*'2011 population'!F26</f>
        <v>44356323.967163146</v>
      </c>
      <c r="G26" s="2">
        <f>'2011 outpatient weights'!G26*ave_outpatient_cost_2011*'2011 population'!G26</f>
        <v>34047873.793099202</v>
      </c>
      <c r="H26" s="2">
        <f>'2011 outpatient weights'!H26*ave_outpatient_cost_2011*'2011 population'!H26</f>
        <v>28309815.573481612</v>
      </c>
      <c r="I26" s="2"/>
      <c r="J26" s="2">
        <f>'2011 outpatient weights'!J26*ave_outpatient_cost_2011*'2011 population'!J26</f>
        <v>28804621.181836676</v>
      </c>
      <c r="K26" s="2">
        <f>'2011 outpatient weights'!K26*ave_outpatient_cost_2011*'2011 population'!K26</f>
        <v>24483506.295235872</v>
      </c>
      <c r="L26" s="2">
        <f>'2011 outpatient weights'!L26*ave_outpatient_cost_2011*'2011 population'!L26</f>
        <v>21593391.719161946</v>
      </c>
      <c r="M26" s="2">
        <f>'2011 outpatient weights'!M26*ave_outpatient_cost_2011*'2011 population'!M26</f>
        <v>18170986.261372715</v>
      </c>
      <c r="N26" s="2">
        <f>'2011 outpatient weights'!N26*ave_outpatient_cost_2011*'2011 population'!N26</f>
        <v>17996679.740247633</v>
      </c>
    </row>
    <row r="27" spans="2:14" x14ac:dyDescent="0.25">
      <c r="B27">
        <v>23</v>
      </c>
      <c r="D27" s="2">
        <f>'2011 outpatient weights'!D27*ave_outpatient_cost_2011*'2011 population'!D27</f>
        <v>90191441.968387455</v>
      </c>
      <c r="E27" s="2">
        <f>'2011 outpatient weights'!E27*ave_outpatient_cost_2011*'2011 population'!E27</f>
        <v>65331208.675881244</v>
      </c>
      <c r="F27" s="2">
        <f>'2011 outpatient weights'!F27*ave_outpatient_cost_2011*'2011 population'!F27</f>
        <v>48747723.741314381</v>
      </c>
      <c r="G27" s="2">
        <f>'2011 outpatient weights'!G27*ave_outpatient_cost_2011*'2011 population'!G27</f>
        <v>37019050.272814631</v>
      </c>
      <c r="H27" s="2">
        <f>'2011 outpatient weights'!H27*ave_outpatient_cost_2011*'2011 population'!H27</f>
        <v>30110982.958440781</v>
      </c>
      <c r="I27" s="2"/>
      <c r="J27" s="2">
        <f>'2011 outpatient weights'!J27*ave_outpatient_cost_2011*'2011 population'!J27</f>
        <v>29492475.947996944</v>
      </c>
      <c r="K27" s="2">
        <f>'2011 outpatient weights'!K27*ave_outpatient_cost_2011*'2011 population'!K27</f>
        <v>25146058.501877978</v>
      </c>
      <c r="L27" s="2">
        <f>'2011 outpatient weights'!L27*ave_outpatient_cost_2011*'2011 population'!L27</f>
        <v>22570820.222030006</v>
      </c>
      <c r="M27" s="2">
        <f>'2011 outpatient weights'!M27*ave_outpatient_cost_2011*'2011 population'!M27</f>
        <v>18850875.406943932</v>
      </c>
      <c r="N27" s="2">
        <f>'2011 outpatient weights'!N27*ave_outpatient_cost_2011*'2011 population'!N27</f>
        <v>17516399.675319653</v>
      </c>
    </row>
    <row r="28" spans="2:14" x14ac:dyDescent="0.25">
      <c r="B28">
        <v>24</v>
      </c>
      <c r="D28" s="2">
        <f>'2011 outpatient weights'!D28*ave_outpatient_cost_2011*'2011 population'!D28</f>
        <v>100486772.29677533</v>
      </c>
      <c r="E28" s="2">
        <f>'2011 outpatient weights'!E28*ave_outpatient_cost_2011*'2011 population'!E28</f>
        <v>71264658.882889062</v>
      </c>
      <c r="F28" s="2">
        <f>'2011 outpatient weights'!F28*ave_outpatient_cost_2011*'2011 population'!F28</f>
        <v>51962085.931954332</v>
      </c>
      <c r="G28" s="2">
        <f>'2011 outpatient weights'!G28*ave_outpatient_cost_2011*'2011 population'!G28</f>
        <v>39698310.186237253</v>
      </c>
      <c r="H28" s="2">
        <f>'2011 outpatient weights'!H28*ave_outpatient_cost_2011*'2011 population'!H28</f>
        <v>31552760.285058722</v>
      </c>
      <c r="I28" s="2"/>
      <c r="J28" s="2">
        <f>'2011 outpatient weights'!J28*ave_outpatient_cost_2011*'2011 population'!J28</f>
        <v>32010080.620053556</v>
      </c>
      <c r="K28" s="2">
        <f>'2011 outpatient weights'!K28*ave_outpatient_cost_2011*'2011 population'!K28</f>
        <v>27301930.286008354</v>
      </c>
      <c r="L28" s="2">
        <f>'2011 outpatient weights'!L28*ave_outpatient_cost_2011*'2011 population'!L28</f>
        <v>23015020.711348765</v>
      </c>
      <c r="M28" s="2">
        <f>'2011 outpatient weights'!M28*ave_outpatient_cost_2011*'2011 population'!M28</f>
        <v>18947399.985846531</v>
      </c>
      <c r="N28" s="2">
        <f>'2011 outpatient weights'!N28*ave_outpatient_cost_2011*'2011 population'!N28</f>
        <v>17232448.729615893</v>
      </c>
    </row>
    <row r="29" spans="2:14" x14ac:dyDescent="0.25">
      <c r="B29">
        <v>25</v>
      </c>
      <c r="D29" s="2">
        <f>'2011 outpatient weights'!D29*ave_outpatient_cost_2011*'2011 population'!D29</f>
        <v>106081449.34579003</v>
      </c>
      <c r="E29" s="2">
        <f>'2011 outpatient weights'!E29*ave_outpatient_cost_2011*'2011 population'!E29</f>
        <v>77003185.668423653</v>
      </c>
      <c r="F29" s="2">
        <f>'2011 outpatient weights'!F29*ave_outpatient_cost_2011*'2011 population'!F29</f>
        <v>55821194.824390262</v>
      </c>
      <c r="G29" s="2">
        <f>'2011 outpatient weights'!G29*ave_outpatient_cost_2011*'2011 population'!G29</f>
        <v>43661909.278164834</v>
      </c>
      <c r="H29" s="2">
        <f>'2011 outpatient weights'!H29*ave_outpatient_cost_2011*'2011 population'!H29</f>
        <v>33683798.075587943</v>
      </c>
      <c r="I29" s="2"/>
      <c r="J29" s="2">
        <f>'2011 outpatient weights'!J29*ave_outpatient_cost_2011*'2011 population'!J29</f>
        <v>33417652.634730291</v>
      </c>
      <c r="K29" s="2">
        <f>'2011 outpatient weights'!K29*ave_outpatient_cost_2011*'2011 population'!K29</f>
        <v>27208217.102607768</v>
      </c>
      <c r="L29" s="2">
        <f>'2011 outpatient weights'!L29*ave_outpatient_cost_2011*'2011 population'!L29</f>
        <v>22839777.058389675</v>
      </c>
      <c r="M29" s="2">
        <f>'2011 outpatient weights'!M29*ave_outpatient_cost_2011*'2011 population'!M29</f>
        <v>18267042.27435831</v>
      </c>
      <c r="N29" s="2">
        <f>'2011 outpatient weights'!N29*ave_outpatient_cost_2011*'2011 population'!N29</f>
        <v>16424172.52278588</v>
      </c>
    </row>
    <row r="30" spans="2:14" x14ac:dyDescent="0.25">
      <c r="B30">
        <v>26</v>
      </c>
      <c r="D30" s="2">
        <f>'2011 outpatient weights'!D30*ave_outpatient_cost_2011*'2011 population'!D30</f>
        <v>110854261.77638163</v>
      </c>
      <c r="E30" s="2">
        <f>'2011 outpatient weights'!E30*ave_outpatient_cost_2011*'2011 population'!E30</f>
        <v>84325465.253428072</v>
      </c>
      <c r="F30" s="2">
        <f>'2011 outpatient weights'!F30*ave_outpatient_cost_2011*'2011 population'!F30</f>
        <v>62272878.935603283</v>
      </c>
      <c r="G30" s="2">
        <f>'2011 outpatient weights'!G30*ave_outpatient_cost_2011*'2011 population'!G30</f>
        <v>46299466.824974194</v>
      </c>
      <c r="H30" s="2">
        <f>'2011 outpatient weights'!H30*ave_outpatient_cost_2011*'2011 population'!H30</f>
        <v>36855520.767780617</v>
      </c>
      <c r="I30" s="2"/>
      <c r="J30" s="2">
        <f>'2011 outpatient weights'!J30*ave_outpatient_cost_2011*'2011 population'!J30</f>
        <v>34698243.285899237</v>
      </c>
      <c r="K30" s="2">
        <f>'2011 outpatient weights'!K30*ave_outpatient_cost_2011*'2011 population'!K30</f>
        <v>28439608.332491413</v>
      </c>
      <c r="L30" s="2">
        <f>'2011 outpatient weights'!L30*ave_outpatient_cost_2011*'2011 population'!L30</f>
        <v>23088116.994401217</v>
      </c>
      <c r="M30" s="2">
        <f>'2011 outpatient weights'!M30*ave_outpatient_cost_2011*'2011 population'!M30</f>
        <v>18661106.210557755</v>
      </c>
      <c r="N30" s="2">
        <f>'2011 outpatient weights'!N30*ave_outpatient_cost_2011*'2011 population'!N30</f>
        <v>16214254.99196858</v>
      </c>
    </row>
    <row r="31" spans="2:14" x14ac:dyDescent="0.25">
      <c r="B31">
        <v>27</v>
      </c>
      <c r="D31" s="2">
        <f>'2011 outpatient weights'!D31*ave_outpatient_cost_2011*'2011 population'!D31</f>
        <v>113532115.99205323</v>
      </c>
      <c r="E31" s="2">
        <f>'2011 outpatient weights'!E31*ave_outpatient_cost_2011*'2011 population'!E31</f>
        <v>88219716.589639232</v>
      </c>
      <c r="F31" s="2">
        <f>'2011 outpatient weights'!F31*ave_outpatient_cost_2011*'2011 population'!F31</f>
        <v>65371036.778826497</v>
      </c>
      <c r="G31" s="2">
        <f>'2011 outpatient weights'!G31*ave_outpatient_cost_2011*'2011 population'!G31</f>
        <v>49217695.356068298</v>
      </c>
      <c r="H31" s="2">
        <f>'2011 outpatient weights'!H31*ave_outpatient_cost_2011*'2011 population'!H31</f>
        <v>38793040.834587641</v>
      </c>
      <c r="I31" s="2"/>
      <c r="J31" s="2">
        <f>'2011 outpatient weights'!J31*ave_outpatient_cost_2011*'2011 population'!J31</f>
        <v>36257630.657684907</v>
      </c>
      <c r="K31" s="2">
        <f>'2011 outpatient weights'!K31*ave_outpatient_cost_2011*'2011 population'!K31</f>
        <v>29627422.93209378</v>
      </c>
      <c r="L31" s="2">
        <f>'2011 outpatient weights'!L31*ave_outpatient_cost_2011*'2011 population'!L31</f>
        <v>23764726.178553414</v>
      </c>
      <c r="M31" s="2">
        <f>'2011 outpatient weights'!M31*ave_outpatient_cost_2011*'2011 population'!M31</f>
        <v>18454937.207076475</v>
      </c>
      <c r="N31" s="2">
        <f>'2011 outpatient weights'!N31*ave_outpatient_cost_2011*'2011 population'!N31</f>
        <v>16039011.339009492</v>
      </c>
    </row>
    <row r="32" spans="2:14" x14ac:dyDescent="0.25">
      <c r="B32">
        <v>28</v>
      </c>
      <c r="D32" s="2">
        <f>'2011 outpatient weights'!D32*ave_outpatient_cost_2011*'2011 population'!D32</f>
        <v>112848946.88506302</v>
      </c>
      <c r="E32" s="2">
        <f>'2011 outpatient weights'!E32*ave_outpatient_cost_2011*'2011 population'!E32</f>
        <v>90754189.634707943</v>
      </c>
      <c r="F32" s="2">
        <f>'2011 outpatient weights'!F32*ave_outpatient_cost_2011*'2011 population'!F32</f>
        <v>68398909.734499276</v>
      </c>
      <c r="G32" s="2">
        <f>'2011 outpatient weights'!G32*ave_outpatient_cost_2011*'2011 population'!G32</f>
        <v>53418857.36791636</v>
      </c>
      <c r="H32" s="2">
        <f>'2011 outpatient weights'!H32*ave_outpatient_cost_2011*'2011 population'!H32</f>
        <v>42945471.991067387</v>
      </c>
      <c r="I32" s="2"/>
      <c r="J32" s="2">
        <f>'2011 outpatient weights'!J32*ave_outpatient_cost_2011*'2011 population'!J32</f>
        <v>36539707.339720659</v>
      </c>
      <c r="K32" s="2">
        <f>'2011 outpatient weights'!K32*ave_outpatient_cost_2011*'2011 population'!K32</f>
        <v>30227655.871774502</v>
      </c>
      <c r="L32" s="2">
        <f>'2011 outpatient weights'!L32*ave_outpatient_cost_2011*'2011 population'!L32</f>
        <v>24198618.217698105</v>
      </c>
      <c r="M32" s="2">
        <f>'2011 outpatient weights'!M32*ave_outpatient_cost_2011*'2011 population'!M32</f>
        <v>18726705.438938163</v>
      </c>
      <c r="N32" s="2">
        <f>'2011 outpatient weights'!N32*ave_outpatient_cost_2011*'2011 population'!N32</f>
        <v>16046976.959598538</v>
      </c>
    </row>
    <row r="33" spans="2:14" x14ac:dyDescent="0.25">
      <c r="B33">
        <v>29</v>
      </c>
      <c r="D33" s="2">
        <f>'2011 outpatient weights'!D33*ave_outpatient_cost_2011*'2011 population'!D33</f>
        <v>114369443.28573744</v>
      </c>
      <c r="E33" s="2">
        <f>'2011 outpatient weights'!E33*ave_outpatient_cost_2011*'2011 population'!E33</f>
        <v>93753011.503526568</v>
      </c>
      <c r="F33" s="2">
        <f>'2011 outpatient weights'!F33*ave_outpatient_cost_2011*'2011 population'!F33</f>
        <v>73615922.654409647</v>
      </c>
      <c r="G33" s="2">
        <f>'2011 outpatient weights'!G33*ave_outpatient_cost_2011*'2011 population'!G33</f>
        <v>57647196.202950597</v>
      </c>
      <c r="H33" s="2">
        <f>'2011 outpatient weights'!H33*ave_outpatient_cost_2011*'2011 population'!H33</f>
        <v>47737495.624256127</v>
      </c>
      <c r="I33" s="2"/>
      <c r="J33" s="2">
        <f>'2011 outpatient weights'!J33*ave_outpatient_cost_2011*'2011 population'!J33</f>
        <v>37817018.02947057</v>
      </c>
      <c r="K33" s="2">
        <f>'2011 outpatient weights'!K33*ave_outpatient_cost_2011*'2011 population'!K33</f>
        <v>31623045.172609158</v>
      </c>
      <c r="L33" s="2">
        <f>'2011 outpatient weights'!L33*ave_outpatient_cost_2011*'2011 population'!L33</f>
        <v>24864450.385759234</v>
      </c>
      <c r="M33" s="2">
        <f>'2011 outpatient weights'!M33*ave_outpatient_cost_2011*'2011 population'!M33</f>
        <v>19027056.191737026</v>
      </c>
      <c r="N33" s="2">
        <f>'2011 outpatient weights'!N33*ave_outpatient_cost_2011*'2011 population'!N33</f>
        <v>15901721.52532764</v>
      </c>
    </row>
    <row r="34" spans="2:14" x14ac:dyDescent="0.25">
      <c r="B34">
        <v>30</v>
      </c>
      <c r="D34" s="2">
        <f>'2011 outpatient weights'!D34*ave_outpatient_cost_2011*'2011 population'!D34</f>
        <v>112428643.25751139</v>
      </c>
      <c r="E34" s="2">
        <f>'2011 outpatient weights'!E34*ave_outpatient_cost_2011*'2011 population'!E34</f>
        <v>94903340.829768687</v>
      </c>
      <c r="F34" s="2">
        <f>'2011 outpatient weights'!F34*ave_outpatient_cost_2011*'2011 population'!F34</f>
        <v>77518608.177126855</v>
      </c>
      <c r="G34" s="2">
        <f>'2011 outpatient weights'!G34*ave_outpatient_cost_2011*'2011 population'!G34</f>
        <v>61920048.800100096</v>
      </c>
      <c r="H34" s="2">
        <f>'2011 outpatient weights'!H34*ave_outpatient_cost_2011*'2011 population'!H34</f>
        <v>51922726.394926086</v>
      </c>
      <c r="I34" s="2"/>
      <c r="J34" s="2">
        <f>'2011 outpatient weights'!J34*ave_outpatient_cost_2011*'2011 population'!J34</f>
        <v>38929393.516435482</v>
      </c>
      <c r="K34" s="2">
        <f>'2011 outpatient weights'!K34*ave_outpatient_cost_2011*'2011 population'!K34</f>
        <v>31608988.195099067</v>
      </c>
      <c r="L34" s="2">
        <f>'2011 outpatient weights'!L34*ave_outpatient_cost_2011*'2011 population'!L34</f>
        <v>25391118.476470504</v>
      </c>
      <c r="M34" s="2">
        <f>'2011 outpatient weights'!M34*ave_outpatient_cost_2011*'2011 population'!M34</f>
        <v>19328344.076369893</v>
      </c>
      <c r="N34" s="2">
        <f>'2011 outpatient weights'!N34*ave_outpatient_cost_2011*'2011 population'!N34</f>
        <v>16079776.573788743</v>
      </c>
    </row>
    <row r="35" spans="2:14" x14ac:dyDescent="0.25">
      <c r="B35">
        <v>31</v>
      </c>
      <c r="D35" s="2">
        <f>'2011 outpatient weights'!D35*ave_outpatient_cost_2011*'2011 population'!D35</f>
        <v>109995849.01643232</v>
      </c>
      <c r="E35" s="2">
        <f>'2011 outpatient weights'!E35*ave_outpatient_cost_2011*'2011 population'!E35</f>
        <v>98063817.939953282</v>
      </c>
      <c r="F35" s="2">
        <f>'2011 outpatient weights'!F35*ave_outpatient_cost_2011*'2011 population'!F35</f>
        <v>81813014.806458488</v>
      </c>
      <c r="G35" s="2">
        <f>'2011 outpatient weights'!G35*ave_outpatient_cost_2011*'2011 population'!G35</f>
        <v>67250923.237842157</v>
      </c>
      <c r="H35" s="2">
        <f>'2011 outpatient weights'!H35*ave_outpatient_cost_2011*'2011 population'!H35</f>
        <v>59332159.240493037</v>
      </c>
      <c r="I35" s="2"/>
      <c r="J35" s="2">
        <f>'2011 outpatient weights'!J35*ave_outpatient_cost_2011*'2011 population'!J35</f>
        <v>40503774.997565247</v>
      </c>
      <c r="K35" s="2">
        <f>'2011 outpatient weights'!K35*ave_outpatient_cost_2011*'2011 population'!K35</f>
        <v>33358613.329187926</v>
      </c>
      <c r="L35" s="2">
        <f>'2011 outpatient weights'!L35*ave_outpatient_cost_2011*'2011 population'!L35</f>
        <v>27506225.025821622</v>
      </c>
      <c r="M35" s="2">
        <f>'2011 outpatient weights'!M35*ave_outpatient_cost_2011*'2011 population'!M35</f>
        <v>20322640.952250063</v>
      </c>
      <c r="N35" s="2">
        <f>'2011 outpatient weights'!N35*ave_outpatient_cost_2011*'2011 population'!N35</f>
        <v>16968646.118343256</v>
      </c>
    </row>
    <row r="36" spans="2:14" x14ac:dyDescent="0.25">
      <c r="B36">
        <v>32</v>
      </c>
      <c r="D36" s="2">
        <f>'2011 outpatient weights'!D36*ave_outpatient_cost_2011*'2011 population'!D36</f>
        <v>106805852.25347652</v>
      </c>
      <c r="E36" s="2">
        <f>'2011 outpatient weights'!E36*ave_outpatient_cost_2011*'2011 population'!E36</f>
        <v>94644692.443583086</v>
      </c>
      <c r="F36" s="2">
        <f>'2011 outpatient weights'!F36*ave_outpatient_cost_2011*'2011 population'!F36</f>
        <v>81232461.635291889</v>
      </c>
      <c r="G36" s="2">
        <f>'2011 outpatient weights'!G36*ave_outpatient_cost_2011*'2011 population'!G36</f>
        <v>68926046.391127557</v>
      </c>
      <c r="H36" s="2">
        <f>'2011 outpatient weights'!H36*ave_outpatient_cost_2011*'2011 population'!H36</f>
        <v>62416728.672123164</v>
      </c>
      <c r="I36" s="2"/>
      <c r="J36" s="2">
        <f>'2011 outpatient weights'!J36*ave_outpatient_cost_2011*'2011 population'!J36</f>
        <v>40984992.194327228</v>
      </c>
      <c r="K36" s="2">
        <f>'2011 outpatient weights'!K36*ave_outpatient_cost_2011*'2011 population'!K36</f>
        <v>34154238.256258853</v>
      </c>
      <c r="L36" s="2">
        <f>'2011 outpatient weights'!L36*ave_outpatient_cost_2011*'2011 population'!L36</f>
        <v>27576509.913372058</v>
      </c>
      <c r="M36" s="2">
        <f>'2011 outpatient weights'!M36*ave_outpatient_cost_2011*'2011 population'!M36</f>
        <v>20954267.808369979</v>
      </c>
      <c r="N36" s="2">
        <f>'2011 outpatient weights'!N36*ave_outpatient_cost_2011*'2011 population'!N36</f>
        <v>17567004.79435597</v>
      </c>
    </row>
    <row r="37" spans="2:14" x14ac:dyDescent="0.25">
      <c r="B37">
        <v>33</v>
      </c>
      <c r="D37" s="2">
        <f>'2011 outpatient weights'!D37*ave_outpatient_cost_2011*'2011 population'!D37</f>
        <v>97331449.411677748</v>
      </c>
      <c r="E37" s="2">
        <f>'2011 outpatient weights'!E37*ave_outpatient_cost_2011*'2011 population'!E37</f>
        <v>89555129.453097507</v>
      </c>
      <c r="F37" s="2">
        <f>'2011 outpatient weights'!F37*ave_outpatient_cost_2011*'2011 population'!F37</f>
        <v>76417478.272170022</v>
      </c>
      <c r="G37" s="2">
        <f>'2011 outpatient weights'!G37*ave_outpatient_cost_2011*'2011 population'!G37</f>
        <v>67099107.880733214</v>
      </c>
      <c r="H37" s="2">
        <f>'2011 outpatient weights'!H37*ave_outpatient_cost_2011*'2011 population'!H37</f>
        <v>61609389.597127162</v>
      </c>
      <c r="I37" s="2"/>
      <c r="J37" s="2">
        <f>'2011 outpatient weights'!J37*ave_outpatient_cost_2011*'2011 population'!J37</f>
        <v>39468244.320988826</v>
      </c>
      <c r="K37" s="2">
        <f>'2011 outpatient weights'!K37*ave_outpatient_cost_2011*'2011 population'!K37</f>
        <v>33677706.718666904</v>
      </c>
      <c r="L37" s="2">
        <f>'2011 outpatient weights'!L37*ave_outpatient_cost_2011*'2011 population'!L37</f>
        <v>27352066.839127671</v>
      </c>
      <c r="M37" s="2">
        <f>'2011 outpatient weights'!M37*ave_outpatient_cost_2011*'2011 population'!M37</f>
        <v>20960359.165291019</v>
      </c>
      <c r="N37" s="2">
        <f>'2011 outpatient weights'!N37*ave_outpatient_cost_2011*'2011 population'!N37</f>
        <v>17370207.109214749</v>
      </c>
    </row>
    <row r="38" spans="2:14" x14ac:dyDescent="0.25">
      <c r="B38">
        <v>34</v>
      </c>
      <c r="D38" s="2">
        <f>'2011 outpatient weights'!D38*ave_outpatient_cost_2011*'2011 population'!D38</f>
        <v>87492502.286450714</v>
      </c>
      <c r="E38" s="2">
        <f>'2011 outpatient weights'!E38*ave_outpatient_cost_2011*'2011 population'!E38</f>
        <v>82077285.983648121</v>
      </c>
      <c r="F38" s="2">
        <f>'2011 outpatient weights'!F38*ave_outpatient_cost_2011*'2011 population'!F38</f>
        <v>70946971.191161081</v>
      </c>
      <c r="G38" s="2">
        <f>'2011 outpatient weights'!G38*ave_outpatient_cost_2011*'2011 population'!G38</f>
        <v>62017979.076753691</v>
      </c>
      <c r="H38" s="2">
        <f>'2011 outpatient weights'!H38*ave_outpatient_cost_2011*'2011 population'!H38</f>
        <v>60031728.154578388</v>
      </c>
      <c r="I38" s="2"/>
      <c r="J38" s="2">
        <f>'2011 outpatient weights'!J38*ave_outpatient_cost_2011*'2011 population'!J38</f>
        <v>36982502.131288402</v>
      </c>
      <c r="K38" s="2">
        <f>'2011 outpatient weights'!K38*ave_outpatient_cost_2011*'2011 population'!K38</f>
        <v>32048971.591164801</v>
      </c>
      <c r="L38" s="2">
        <f>'2011 outpatient weights'!L38*ave_outpatient_cost_2011*'2011 population'!L38</f>
        <v>25967923.120301079</v>
      </c>
      <c r="M38" s="2">
        <f>'2011 outpatient weights'!M38*ave_outpatient_cost_2011*'2011 population'!M38</f>
        <v>19802532.784376837</v>
      </c>
      <c r="N38" s="2">
        <f>'2011 outpatient weights'!N38*ave_outpatient_cost_2011*'2011 population'!N38</f>
        <v>16640649.976441223</v>
      </c>
    </row>
    <row r="39" spans="2:14" x14ac:dyDescent="0.25">
      <c r="B39">
        <v>35</v>
      </c>
      <c r="D39" s="2">
        <f>'2011 outpatient weights'!D39*ave_outpatient_cost_2011*'2011 population'!D39</f>
        <v>83638079.053184807</v>
      </c>
      <c r="E39" s="2">
        <f>'2011 outpatient weights'!E39*ave_outpatient_cost_2011*'2011 population'!E39</f>
        <v>78942579.998898685</v>
      </c>
      <c r="F39" s="2">
        <f>'2011 outpatient weights'!F39*ave_outpatient_cost_2011*'2011 population'!F39</f>
        <v>67536279.881296933</v>
      </c>
      <c r="G39" s="2">
        <f>'2011 outpatient weights'!G39*ave_outpatient_cost_2011*'2011 population'!G39</f>
        <v>61759799.256485097</v>
      </c>
      <c r="H39" s="2">
        <f>'2011 outpatient weights'!H39*ave_outpatient_cost_2011*'2011 population'!H39</f>
        <v>58597916.448549487</v>
      </c>
      <c r="I39" s="2"/>
      <c r="J39" s="2">
        <f>'2011 outpatient weights'!J39*ave_outpatient_cost_2011*'2011 population'!J39</f>
        <v>37752355.932924181</v>
      </c>
      <c r="K39" s="2">
        <f>'2011 outpatient weights'!K39*ave_outpatient_cost_2011*'2011 population'!K39</f>
        <v>31584154.201497912</v>
      </c>
      <c r="L39" s="2">
        <f>'2011 outpatient weights'!L39*ave_outpatient_cost_2011*'2011 population'!L39</f>
        <v>26408375.082283814</v>
      </c>
      <c r="M39" s="2">
        <f>'2011 outpatient weights'!M39*ave_outpatient_cost_2011*'2011 population'!M39</f>
        <v>20652511.357820109</v>
      </c>
      <c r="N39" s="2">
        <f>'2011 outpatient weights'!N39*ave_outpatient_cost_2011*'2011 population'!N39</f>
        <v>17995274.042496625</v>
      </c>
    </row>
    <row r="40" spans="2:14" x14ac:dyDescent="0.25">
      <c r="B40">
        <v>36</v>
      </c>
      <c r="D40" s="2">
        <f>'2011 outpatient weights'!D40*ave_outpatient_cost_2011*'2011 population'!D40</f>
        <v>81249330.008303985</v>
      </c>
      <c r="E40" s="2">
        <f>'2011 outpatient weights'!E40*ave_outpatient_cost_2011*'2011 population'!E40</f>
        <v>75442861.164803982</v>
      </c>
      <c r="F40" s="2">
        <f>'2011 outpatient weights'!F40*ave_outpatient_cost_2011*'2011 population'!F40</f>
        <v>65885053.589778677</v>
      </c>
      <c r="G40" s="2">
        <f>'2011 outpatient weights'!G40*ave_outpatient_cost_2011*'2011 population'!G40</f>
        <v>60035476.681914411</v>
      </c>
      <c r="H40" s="2">
        <f>'2011 outpatient weights'!H40*ave_outpatient_cost_2011*'2011 population'!H40</f>
        <v>58191201.232590958</v>
      </c>
      <c r="I40" s="2"/>
      <c r="J40" s="2">
        <f>'2011 outpatient weights'!J40*ave_outpatient_cost_2011*'2011 population'!J40</f>
        <v>39571328.822729461</v>
      </c>
      <c r="K40" s="2">
        <f>'2011 outpatient weights'!K40*ave_outpatient_cost_2011*'2011 population'!K40</f>
        <v>32856779.232077811</v>
      </c>
      <c r="L40" s="2">
        <f>'2011 outpatient weights'!L40*ave_outpatient_cost_2011*'2011 population'!L40</f>
        <v>27071864.420759927</v>
      </c>
      <c r="M40" s="2">
        <f>'2011 outpatient weights'!M40*ave_outpatient_cost_2011*'2011 population'!M40</f>
        <v>21428925.082293924</v>
      </c>
      <c r="N40" s="2">
        <f>'2011 outpatient weights'!N40*ave_outpatient_cost_2011*'2011 population'!N40</f>
        <v>19085158.365445387</v>
      </c>
    </row>
    <row r="41" spans="2:14" x14ac:dyDescent="0.25">
      <c r="B41">
        <v>37</v>
      </c>
      <c r="D41" s="2">
        <f>'2011 outpatient weights'!D41*ave_outpatient_cost_2011*'2011 population'!D41</f>
        <v>78438871.638120562</v>
      </c>
      <c r="E41" s="2">
        <f>'2011 outpatient weights'!E41*ave_outpatient_cost_2011*'2011 population'!E41</f>
        <v>72563523.604821116</v>
      </c>
      <c r="F41" s="2">
        <f>'2011 outpatient weights'!F41*ave_outpatient_cost_2011*'2011 population'!F41</f>
        <v>64525275.29863625</v>
      </c>
      <c r="G41" s="2">
        <f>'2011 outpatient weights'!G41*ave_outpatient_cost_2011*'2011 population'!G41</f>
        <v>59902403.96148558</v>
      </c>
      <c r="H41" s="2">
        <f>'2011 outpatient weights'!H41*ave_outpatient_cost_2011*'2011 population'!H41</f>
        <v>58236183.560623236</v>
      </c>
      <c r="I41" s="2"/>
      <c r="J41" s="2">
        <f>'2011 outpatient weights'!J41*ave_outpatient_cost_2011*'2011 population'!J41</f>
        <v>41795142.664825253</v>
      </c>
      <c r="K41" s="2">
        <f>'2011 outpatient weights'!K41*ave_outpatient_cost_2011*'2011 population'!K41</f>
        <v>34475674.475322857</v>
      </c>
      <c r="L41" s="2">
        <f>'2011 outpatient weights'!L41*ave_outpatient_cost_2011*'2011 population'!L41</f>
        <v>27598532.511471193</v>
      </c>
      <c r="M41" s="2">
        <f>'2011 outpatient weights'!M41*ave_outpatient_cost_2011*'2011 population'!M41</f>
        <v>23642430.474215657</v>
      </c>
      <c r="N41" s="2">
        <f>'2011 outpatient weights'!N41*ave_outpatient_cost_2011*'2011 population'!N41</f>
        <v>21107020.297312927</v>
      </c>
    </row>
    <row r="42" spans="2:14" x14ac:dyDescent="0.25">
      <c r="B42">
        <v>38</v>
      </c>
      <c r="D42" s="2">
        <f>'2011 outpatient weights'!D42*ave_outpatient_cost_2011*'2011 population'!D42</f>
        <v>75630287.531605139</v>
      </c>
      <c r="E42" s="2">
        <f>'2011 outpatient weights'!E42*ave_outpatient_cost_2011*'2011 population'!E42</f>
        <v>70184614.444197372</v>
      </c>
      <c r="F42" s="2">
        <f>'2011 outpatient weights'!F42*ave_outpatient_cost_2011*'2011 population'!F42</f>
        <v>63056789.714749143</v>
      </c>
      <c r="G42" s="2">
        <f>'2011 outpatient weights'!G42*ave_outpatient_cost_2011*'2011 population'!G42</f>
        <v>57700612.717488922</v>
      </c>
      <c r="H42" s="2">
        <f>'2011 outpatient weights'!H42*ave_outpatient_cost_2011*'2011 population'!H42</f>
        <v>56693664.561849676</v>
      </c>
      <c r="I42" s="2"/>
      <c r="J42" s="2">
        <f>'2011 outpatient weights'!J42*ave_outpatient_cost_2011*'2011 population'!J42</f>
        <v>42708377.63706392</v>
      </c>
      <c r="K42" s="2">
        <f>'2011 outpatient weights'!K42*ave_outpatient_cost_2011*'2011 population'!K42</f>
        <v>35255836.727132693</v>
      </c>
      <c r="L42" s="2">
        <f>'2011 outpatient weights'!L42*ave_outpatient_cost_2011*'2011 population'!L42</f>
        <v>30440853.364010826</v>
      </c>
      <c r="M42" s="2">
        <f>'2011 outpatient weights'!M42*ave_outpatient_cost_2011*'2011 population'!M42</f>
        <v>24194869.690362081</v>
      </c>
      <c r="N42" s="2">
        <f>'2011 outpatient weights'!N42*ave_outpatient_cost_2011*'2011 population'!N42</f>
        <v>22156607.951399438</v>
      </c>
    </row>
    <row r="43" spans="2:14" x14ac:dyDescent="0.25">
      <c r="B43">
        <v>39</v>
      </c>
      <c r="D43" s="2">
        <f>'2011 outpatient weights'!D43*ave_outpatient_cost_2011*'2011 population'!D43</f>
        <v>74149150.667958945</v>
      </c>
      <c r="E43" s="2">
        <f>'2011 outpatient weights'!E43*ave_outpatient_cost_2011*'2011 population'!E43</f>
        <v>70611946.560504004</v>
      </c>
      <c r="F43" s="2">
        <f>'2011 outpatient weights'!F43*ave_outpatient_cost_2011*'2011 population'!F43</f>
        <v>60977294.175090253</v>
      </c>
      <c r="G43" s="2">
        <f>'2011 outpatient weights'!G43*ave_outpatient_cost_2011*'2011 population'!G43</f>
        <v>57295771.76519841</v>
      </c>
      <c r="H43" s="2">
        <f>'2011 outpatient weights'!H43*ave_outpatient_cost_2011*'2011 population'!H43</f>
        <v>56417679.236734964</v>
      </c>
      <c r="I43" s="2"/>
      <c r="J43" s="2">
        <f>'2011 outpatient weights'!J43*ave_outpatient_cost_2011*'2011 population'!J43</f>
        <v>45109777.961703815</v>
      </c>
      <c r="K43" s="2">
        <f>'2011 outpatient weights'!K43*ave_outpatient_cost_2011*'2011 population'!K43</f>
        <v>38111745.991265409</v>
      </c>
      <c r="L43" s="2">
        <f>'2011 outpatient weights'!L43*ave_outpatient_cost_2011*'2011 population'!L43</f>
        <v>31832494.137509458</v>
      </c>
      <c r="M43" s="2">
        <f>'2011 outpatient weights'!M43*ave_outpatient_cost_2011*'2011 population'!M43</f>
        <v>26841798.555511501</v>
      </c>
      <c r="N43" s="2">
        <f>'2011 outpatient weights'!N43*ave_outpatient_cost_2011*'2011 population'!N43</f>
        <v>24466169.356306765</v>
      </c>
    </row>
    <row r="44" spans="2:14" x14ac:dyDescent="0.25">
      <c r="B44">
        <v>40</v>
      </c>
      <c r="D44" s="2">
        <f>'2011 outpatient weights'!D44*ave_outpatient_cost_2011*'2011 population'!D44</f>
        <v>72930410.717834383</v>
      </c>
      <c r="E44" s="2">
        <f>'2011 outpatient weights'!E44*ave_outpatient_cost_2011*'2011 population'!E44</f>
        <v>69260133.889950618</v>
      </c>
      <c r="F44" s="2">
        <f>'2011 outpatient weights'!F44*ave_outpatient_cost_2011*'2011 population'!F44</f>
        <v>62311769.906714521</v>
      </c>
      <c r="G44" s="2">
        <f>'2011 outpatient weights'!G44*ave_outpatient_cost_2011*'2011 population'!G44</f>
        <v>57440558.633552313</v>
      </c>
      <c r="H44" s="2">
        <f>'2011 outpatient weights'!H44*ave_outpatient_cost_2011*'2011 population'!H44</f>
        <v>55382148.560158536</v>
      </c>
      <c r="I44" s="2"/>
      <c r="J44" s="2">
        <f>'2011 outpatient weights'!J44*ave_outpatient_cost_2011*'2011 population'!J44</f>
        <v>47696261.823559858</v>
      </c>
      <c r="K44" s="2">
        <f>'2011 outpatient weights'!K44*ave_outpatient_cost_2011*'2011 population'!K44</f>
        <v>39682847.510976151</v>
      </c>
      <c r="L44" s="2">
        <f>'2011 outpatient weights'!L44*ave_outpatient_cost_2011*'2011 population'!L44</f>
        <v>34071302.088949345</v>
      </c>
      <c r="M44" s="2">
        <f>'2011 outpatient weights'!M44*ave_outpatient_cost_2011*'2011 population'!M44</f>
        <v>29051086.854180206</v>
      </c>
      <c r="N44" s="2">
        <f>'2011 outpatient weights'!N44*ave_outpatient_cost_2011*'2011 population'!N44</f>
        <v>25899981.062335659</v>
      </c>
    </row>
    <row r="45" spans="2:14" x14ac:dyDescent="0.25">
      <c r="B45">
        <v>41</v>
      </c>
      <c r="D45" s="2">
        <f>'2011 outpatient weights'!D45*ave_outpatient_cost_2011*'2011 population'!D45</f>
        <v>73992181.085762978</v>
      </c>
      <c r="E45" s="2">
        <f>'2011 outpatient weights'!E45*ave_outpatient_cost_2011*'2011 population'!E45</f>
        <v>67775248.498968393</v>
      </c>
      <c r="F45" s="2">
        <f>'2011 outpatient weights'!F45*ave_outpatient_cost_2011*'2011 population'!F45</f>
        <v>60609001.364325963</v>
      </c>
      <c r="G45" s="2">
        <f>'2011 outpatient weights'!G45*ave_outpatient_cost_2011*'2011 population'!G45</f>
        <v>55119751.646636911</v>
      </c>
      <c r="H45" s="2">
        <f>'2011 outpatient weights'!H45*ave_outpatient_cost_2011*'2011 population'!H45</f>
        <v>53954896.776967682</v>
      </c>
      <c r="I45" s="2"/>
      <c r="J45" s="2">
        <f>'2011 outpatient weights'!J45*ave_outpatient_cost_2011*'2011 population'!J45</f>
        <v>49752797.633285612</v>
      </c>
      <c r="K45" s="2">
        <f>'2011 outpatient weights'!K45*ave_outpatient_cost_2011*'2011 population'!K45</f>
        <v>42324153.585121535</v>
      </c>
      <c r="L45" s="2">
        <f>'2011 outpatient weights'!L45*ave_outpatient_cost_2011*'2011 population'!L45</f>
        <v>34850058.643008173</v>
      </c>
      <c r="M45" s="2">
        <f>'2011 outpatient weights'!M45*ave_outpatient_cost_2011*'2011 population'!M45</f>
        <v>30892550.908001628</v>
      </c>
      <c r="N45" s="2">
        <f>'2011 outpatient weights'!N45*ave_outpatient_cost_2011*'2011 population'!N45</f>
        <v>27457962.736370321</v>
      </c>
    </row>
    <row r="46" spans="2:14" x14ac:dyDescent="0.25">
      <c r="B46">
        <v>42</v>
      </c>
      <c r="D46" s="2">
        <f>'2011 outpatient weights'!D46*ave_outpatient_cost_2011*'2011 population'!D46</f>
        <v>70619443.615176052</v>
      </c>
      <c r="E46" s="2">
        <f>'2011 outpatient weights'!E46*ave_outpatient_cost_2011*'2011 population'!E46</f>
        <v>64381425.562116347</v>
      </c>
      <c r="F46" s="2">
        <f>'2011 outpatient weights'!F46*ave_outpatient_cost_2011*'2011 population'!F46</f>
        <v>56866096.819306739</v>
      </c>
      <c r="G46" s="2">
        <f>'2011 outpatient weights'!G46*ave_outpatient_cost_2011*'2011 population'!G46</f>
        <v>51711871.732274778</v>
      </c>
      <c r="H46" s="2">
        <f>'2011 outpatient weights'!H46*ave_outpatient_cost_2011*'2011 population'!H46</f>
        <v>50691803.730959445</v>
      </c>
      <c r="I46" s="2"/>
      <c r="J46" s="2">
        <f>'2011 outpatient weights'!J46*ave_outpatient_cost_2011*'2011 population'!J46</f>
        <v>49440264.166644678</v>
      </c>
      <c r="K46" s="2">
        <f>'2011 outpatient weights'!K46*ave_outpatient_cost_2011*'2011 population'!K46</f>
        <v>41854181.970367625</v>
      </c>
      <c r="L46" s="2">
        <f>'2011 outpatient weights'!L46*ave_outpatient_cost_2011*'2011 population'!L46</f>
        <v>36236545.19141978</v>
      </c>
      <c r="M46" s="2">
        <f>'2011 outpatient weights'!M46*ave_outpatient_cost_2011*'2011 population'!M46</f>
        <v>30374785.569713417</v>
      </c>
      <c r="N46" s="2">
        <f>'2011 outpatient weights'!N46*ave_outpatient_cost_2011*'2011 population'!N46</f>
        <v>28261553.284030307</v>
      </c>
    </row>
    <row r="47" spans="2:14" x14ac:dyDescent="0.25">
      <c r="B47">
        <v>43</v>
      </c>
      <c r="D47" s="2">
        <f>'2011 outpatient weights'!D47*ave_outpatient_cost_2011*'2011 population'!D47</f>
        <v>70706596.875738591</v>
      </c>
      <c r="E47" s="2">
        <f>'2011 outpatient weights'!E47*ave_outpatient_cost_2011*'2011 population'!E47</f>
        <v>64907625.08691062</v>
      </c>
      <c r="F47" s="2">
        <f>'2011 outpatient weights'!F47*ave_outpatient_cost_2011*'2011 population'!F47</f>
        <v>57152390.594595522</v>
      </c>
      <c r="G47" s="2">
        <f>'2011 outpatient weights'!G47*ave_outpatient_cost_2011*'2011 population'!G47</f>
        <v>52678991.784968771</v>
      </c>
      <c r="H47" s="2">
        <f>'2011 outpatient weights'!H47*ave_outpatient_cost_2011*'2011 population'!H47</f>
        <v>50625735.936662033</v>
      </c>
      <c r="I47" s="2"/>
      <c r="J47" s="2">
        <f>'2011 outpatient weights'!J47*ave_outpatient_cost_2011*'2011 population'!J47</f>
        <v>51132255.692942165</v>
      </c>
      <c r="K47" s="2">
        <f>'2011 outpatient weights'!K47*ave_outpatient_cost_2011*'2011 population'!K47</f>
        <v>43374209.80512505</v>
      </c>
      <c r="L47" s="2">
        <f>'2011 outpatient weights'!L47*ave_outpatient_cost_2011*'2011 population'!L47</f>
        <v>37898079.933112085</v>
      </c>
      <c r="M47" s="2">
        <f>'2011 outpatient weights'!M47*ave_outpatient_cost_2011*'2011 population'!M47</f>
        <v>32365253.585141767</v>
      </c>
      <c r="N47" s="2">
        <f>'2011 outpatient weights'!N47*ave_outpatient_cost_2011*'2011 population'!N47</f>
        <v>29633982.85493182</v>
      </c>
    </row>
    <row r="48" spans="2:14" x14ac:dyDescent="0.25">
      <c r="B48">
        <v>44</v>
      </c>
      <c r="D48" s="2">
        <f>'2011 outpatient weights'!D48*ave_outpatient_cost_2011*'2011 population'!D48</f>
        <v>68763454.017927542</v>
      </c>
      <c r="E48" s="2">
        <f>'2011 outpatient weights'!E48*ave_outpatient_cost_2011*'2011 population'!E48</f>
        <v>62767215.978041351</v>
      </c>
      <c r="F48" s="2">
        <f>'2011 outpatient weights'!F48*ave_outpatient_cost_2011*'2011 population'!F48</f>
        <v>56658522.118074462</v>
      </c>
      <c r="G48" s="2">
        <f>'2011 outpatient weights'!G48*ave_outpatient_cost_2011*'2011 population'!G48</f>
        <v>51963023.063788325</v>
      </c>
      <c r="H48" s="2">
        <f>'2011 outpatient weights'!H48*ave_outpatient_cost_2011*'2011 population'!H48</f>
        <v>49709221.003004357</v>
      </c>
      <c r="I48" s="2"/>
      <c r="J48" s="2">
        <f>'2011 outpatient weights'!J48*ave_outpatient_cost_2011*'2011 population'!J48</f>
        <v>52850486.910591833</v>
      </c>
      <c r="K48" s="2">
        <f>'2011 outpatient weights'!K48*ave_outpatient_cost_2011*'2011 population'!K48</f>
        <v>43634263.889061667</v>
      </c>
      <c r="L48" s="2">
        <f>'2011 outpatient weights'!L48*ave_outpatient_cost_2011*'2011 population'!L48</f>
        <v>38723224.512954198</v>
      </c>
      <c r="M48" s="2">
        <f>'2011 outpatient weights'!M48*ave_outpatient_cost_2011*'2011 population'!M48</f>
        <v>33622884.506377563</v>
      </c>
      <c r="N48" s="2">
        <f>'2011 outpatient weights'!N48*ave_outpatient_cost_2011*'2011 population'!N48</f>
        <v>30982515.56406619</v>
      </c>
    </row>
    <row r="49" spans="2:14" x14ac:dyDescent="0.25">
      <c r="B49">
        <v>45</v>
      </c>
      <c r="D49" s="2">
        <f>'2011 outpatient weights'!D49*ave_outpatient_cost_2011*'2011 population'!D49</f>
        <v>68916206.506870493</v>
      </c>
      <c r="E49" s="2">
        <f>'2011 outpatient weights'!E49*ave_outpatient_cost_2011*'2011 population'!E49</f>
        <v>64224924.545837373</v>
      </c>
      <c r="F49" s="2">
        <f>'2011 outpatient weights'!F49*ave_outpatient_cost_2011*'2011 population'!F49</f>
        <v>58230560.769619204</v>
      </c>
      <c r="G49" s="2">
        <f>'2011 outpatient weights'!G49*ave_outpatient_cost_2011*'2011 population'!G49</f>
        <v>53549587.258760169</v>
      </c>
      <c r="H49" s="2">
        <f>'2011 outpatient weights'!H49*ave_outpatient_cost_2011*'2011 population'!H49</f>
        <v>50097193.582282752</v>
      </c>
      <c r="I49" s="2"/>
      <c r="J49" s="2">
        <f>'2011 outpatient weights'!J49*ave_outpatient_cost_2011*'2011 population'!J49</f>
        <v>53414640.274663337</v>
      </c>
      <c r="K49" s="2">
        <f>'2011 outpatient weights'!K49*ave_outpatient_cost_2011*'2011 population'!K49</f>
        <v>46284472.715630107</v>
      </c>
      <c r="L49" s="2">
        <f>'2011 outpatient weights'!L49*ave_outpatient_cost_2011*'2011 population'!L49</f>
        <v>40021620.668969259</v>
      </c>
      <c r="M49" s="2">
        <f>'2011 outpatient weights'!M49*ave_outpatient_cost_2011*'2011 population'!M49</f>
        <v>35844824.084805354</v>
      </c>
      <c r="N49" s="2">
        <f>'2011 outpatient weights'!N49*ave_outpatient_cost_2011*'2011 population'!N49</f>
        <v>32249986.36955905</v>
      </c>
    </row>
    <row r="50" spans="2:14" x14ac:dyDescent="0.25">
      <c r="B50">
        <v>46</v>
      </c>
      <c r="D50" s="2">
        <f>'2011 outpatient weights'!D50*ave_outpatient_cost_2011*'2011 population'!D50</f>
        <v>69957359.974450946</v>
      </c>
      <c r="E50" s="2">
        <f>'2011 outpatient weights'!E50*ave_outpatient_cost_2011*'2011 population'!E50</f>
        <v>66188684.30399657</v>
      </c>
      <c r="F50" s="2">
        <f>'2011 outpatient weights'!F50*ave_outpatient_cost_2011*'2011 population'!F50</f>
        <v>59780108.257147819</v>
      </c>
      <c r="G50" s="2">
        <f>'2011 outpatient weights'!G50*ave_outpatient_cost_2011*'2011 population'!G50</f>
        <v>56324903.185168386</v>
      </c>
      <c r="H50" s="2">
        <f>'2011 outpatient weights'!H50*ave_outpatient_cost_2011*'2011 population'!H50</f>
        <v>52372549.675248869</v>
      </c>
      <c r="I50" s="2"/>
      <c r="J50" s="2">
        <f>'2011 outpatient weights'!J50*ave_outpatient_cost_2011*'2011 population'!J50</f>
        <v>54098746.513487577</v>
      </c>
      <c r="K50" s="2">
        <f>'2011 outpatient weights'!K50*ave_outpatient_cost_2011*'2011 population'!K50</f>
        <v>47401533.861765034</v>
      </c>
      <c r="L50" s="2">
        <f>'2011 outpatient weights'!L50*ave_outpatient_cost_2011*'2011 population'!L50</f>
        <v>41492917.648358382</v>
      </c>
      <c r="M50" s="2">
        <f>'2011 outpatient weights'!M50*ave_outpatient_cost_2011*'2011 population'!M50</f>
        <v>37021393.102399647</v>
      </c>
      <c r="N50" s="2">
        <f>'2011 outpatient weights'!N50*ave_outpatient_cost_2011*'2011 population'!N50</f>
        <v>34330419.041051954</v>
      </c>
    </row>
    <row r="51" spans="2:14" x14ac:dyDescent="0.25">
      <c r="B51">
        <v>47</v>
      </c>
      <c r="D51" s="2">
        <f>'2011 outpatient weights'!D51*ave_outpatient_cost_2011*'2011 population'!D51</f>
        <v>71704642.278954789</v>
      </c>
      <c r="E51" s="2">
        <f>'2011 outpatient weights'!E51*ave_outpatient_cost_2011*'2011 population'!E51</f>
        <v>67107542.067239277</v>
      </c>
      <c r="F51" s="2">
        <f>'2011 outpatient weights'!F51*ave_outpatient_cost_2011*'2011 population'!F51</f>
        <v>62241953.585081093</v>
      </c>
      <c r="G51" s="2">
        <f>'2011 outpatient weights'!G51*ave_outpatient_cost_2011*'2011 population'!G51</f>
        <v>57320605.758799568</v>
      </c>
      <c r="H51" s="2">
        <f>'2011 outpatient weights'!H51*ave_outpatient_cost_2011*'2011 population'!H51</f>
        <v>54455793.742243789</v>
      </c>
      <c r="I51" s="2"/>
      <c r="J51" s="2">
        <f>'2011 outpatient weights'!J51*ave_outpatient_cost_2011*'2011 population'!J51</f>
        <v>55094449.087118752</v>
      </c>
      <c r="K51" s="2">
        <f>'2011 outpatient weights'!K51*ave_outpatient_cost_2011*'2011 population'!K51</f>
        <v>48244483.946453266</v>
      </c>
      <c r="L51" s="2">
        <f>'2011 outpatient weights'!L51*ave_outpatient_cost_2011*'2011 population'!L51</f>
        <v>42669486.665952682</v>
      </c>
      <c r="M51" s="2">
        <f>'2011 outpatient weights'!M51*ave_outpatient_cost_2011*'2011 population'!M51</f>
        <v>38705419.008108094</v>
      </c>
      <c r="N51" s="2">
        <f>'2011 outpatient weights'!N51*ave_outpatient_cost_2011*'2011 population'!N51</f>
        <v>35810618.772864133</v>
      </c>
    </row>
    <row r="52" spans="2:14" x14ac:dyDescent="0.25">
      <c r="B52">
        <v>48</v>
      </c>
      <c r="D52" s="2">
        <f>'2011 outpatient weights'!D52*ave_outpatient_cost_2011*'2011 population'!D52</f>
        <v>71508313.159730569</v>
      </c>
      <c r="E52" s="2">
        <f>'2011 outpatient weights'!E52*ave_outpatient_cost_2011*'2011 population'!E52</f>
        <v>67093953.655646183</v>
      </c>
      <c r="F52" s="2">
        <f>'2011 outpatient weights'!F52*ave_outpatient_cost_2011*'2011 population'!F52</f>
        <v>61787913.211505257</v>
      </c>
      <c r="G52" s="2">
        <f>'2011 outpatient weights'!G52*ave_outpatient_cost_2011*'2011 population'!G52</f>
        <v>57868827.881692953</v>
      </c>
      <c r="H52" s="2">
        <f>'2011 outpatient weights'!H52*ave_outpatient_cost_2011*'2011 population'!H52</f>
        <v>54950599.350598857</v>
      </c>
      <c r="I52" s="2"/>
      <c r="J52" s="2">
        <f>'2011 outpatient weights'!J52*ave_outpatient_cost_2011*'2011 population'!J52</f>
        <v>54624008.906447835</v>
      </c>
      <c r="K52" s="2">
        <f>'2011 outpatient weights'!K52*ave_outpatient_cost_2011*'2011 population'!K52</f>
        <v>49058382.944287308</v>
      </c>
      <c r="L52" s="2">
        <f>'2011 outpatient weights'!L52*ave_outpatient_cost_2011*'2011 population'!L52</f>
        <v>42832547.605069689</v>
      </c>
      <c r="M52" s="2">
        <f>'2011 outpatient weights'!M52*ave_outpatient_cost_2011*'2011 population'!M52</f>
        <v>39533843.549369231</v>
      </c>
      <c r="N52" s="2">
        <f>'2011 outpatient weights'!N52*ave_outpatient_cost_2011*'2011 population'!N52</f>
        <v>35980708.200736195</v>
      </c>
    </row>
    <row r="53" spans="2:14" x14ac:dyDescent="0.25">
      <c r="B53">
        <v>49</v>
      </c>
      <c r="D53" s="2">
        <f>'2011 outpatient weights'!D53*ave_outpatient_cost_2011*'2011 population'!D53</f>
        <v>70261459.254585832</v>
      </c>
      <c r="E53" s="2">
        <f>'2011 outpatient weights'!E53*ave_outpatient_cost_2011*'2011 population'!E53</f>
        <v>67739168.923359185</v>
      </c>
      <c r="F53" s="2">
        <f>'2011 outpatient weights'!F53*ave_outpatient_cost_2011*'2011 population'!F53</f>
        <v>60907009.287539802</v>
      </c>
      <c r="G53" s="2">
        <f>'2011 outpatient weights'!G53*ave_outpatient_cost_2011*'2011 population'!G53</f>
        <v>58768005.876421541</v>
      </c>
      <c r="H53" s="2">
        <f>'2011 outpatient weights'!H53*ave_outpatient_cost_2011*'2011 population'!H53</f>
        <v>55187693.704602331</v>
      </c>
      <c r="I53" s="2"/>
      <c r="J53" s="2">
        <f>'2011 outpatient weights'!J53*ave_outpatient_cost_2011*'2011 population'!J53</f>
        <v>55810886.374216206</v>
      </c>
      <c r="K53" s="2">
        <f>'2011 outpatient weights'!K53*ave_outpatient_cost_2011*'2011 population'!K53</f>
        <v>49420115.832213558</v>
      </c>
      <c r="L53" s="2">
        <f>'2011 outpatient weights'!L53*ave_outpatient_cost_2011*'2011 population'!L53</f>
        <v>42945940.556984395</v>
      </c>
      <c r="M53" s="2">
        <f>'2011 outpatient weights'!M53*ave_outpatient_cost_2011*'2011 population'!M53</f>
        <v>39686127.472395174</v>
      </c>
      <c r="N53" s="2">
        <f>'2011 outpatient weights'!N53*ave_outpatient_cost_2011*'2011 population'!N53</f>
        <v>37065438.298597917</v>
      </c>
    </row>
    <row r="54" spans="2:14" x14ac:dyDescent="0.25">
      <c r="B54">
        <v>50</v>
      </c>
      <c r="D54" s="2">
        <f>'2011 outpatient weights'!D54*ave_outpatient_cost_2011*'2011 population'!D54</f>
        <v>71572506.690359965</v>
      </c>
      <c r="E54" s="2">
        <f>'2011 outpatient weights'!E54*ave_outpatient_cost_2011*'2011 population'!E54</f>
        <v>65866310.953098573</v>
      </c>
      <c r="F54" s="2">
        <f>'2011 outpatient weights'!F54*ave_outpatient_cost_2011*'2011 population'!F54</f>
        <v>61609389.597127162</v>
      </c>
      <c r="G54" s="2">
        <f>'2011 outpatient weights'!G54*ave_outpatient_cost_2011*'2011 population'!G54</f>
        <v>58171521.464076839</v>
      </c>
      <c r="H54" s="2">
        <f>'2011 outpatient weights'!H54*ave_outpatient_cost_2011*'2011 population'!H54</f>
        <v>54962313.498523943</v>
      </c>
      <c r="I54" s="2"/>
      <c r="J54" s="2">
        <f>'2011 outpatient weights'!J54*ave_outpatient_cost_2011*'2011 population'!J54</f>
        <v>55616900.084576994</v>
      </c>
      <c r="K54" s="2">
        <f>'2011 outpatient weights'!K54*ave_outpatient_cost_2011*'2011 population'!K54</f>
        <v>49370447.845011249</v>
      </c>
      <c r="L54" s="2">
        <f>'2011 outpatient weights'!L54*ave_outpatient_cost_2011*'2011 population'!L54</f>
        <v>44109389.728902616</v>
      </c>
      <c r="M54" s="2">
        <f>'2011 outpatient weights'!M54*ave_outpatient_cost_2011*'2011 population'!M54</f>
        <v>40595613.91729781</v>
      </c>
      <c r="N54" s="2">
        <f>'2011 outpatient weights'!N54*ave_outpatient_cost_2011*'2011 population'!N54</f>
        <v>37710653.56631092</v>
      </c>
    </row>
    <row r="55" spans="2:14" x14ac:dyDescent="0.25">
      <c r="B55">
        <v>51</v>
      </c>
      <c r="D55" s="2">
        <f>'2011 outpatient weights'!D55*ave_outpatient_cost_2011*'2011 population'!D55</f>
        <v>70566027.100637719</v>
      </c>
      <c r="E55" s="2">
        <f>'2011 outpatient weights'!E55*ave_outpatient_cost_2011*'2011 population'!E55</f>
        <v>65550966.090955615</v>
      </c>
      <c r="F55" s="2">
        <f>'2011 outpatient weights'!F55*ave_outpatient_cost_2011*'2011 population'!F55</f>
        <v>61433208.812334076</v>
      </c>
      <c r="G55" s="2">
        <f>'2011 outpatient weights'!G55*ave_outpatient_cost_2011*'2011 population'!G55</f>
        <v>58596042.184881471</v>
      </c>
      <c r="H55" s="2">
        <f>'2011 outpatient weights'!H55*ave_outpatient_cost_2011*'2011 population'!H55</f>
        <v>55732167.300159708</v>
      </c>
      <c r="I55" s="2"/>
      <c r="J55" s="2">
        <f>'2011 outpatient weights'!J55*ave_outpatient_cost_2011*'2011 population'!J55</f>
        <v>55236424.55997064</v>
      </c>
      <c r="K55" s="2">
        <f>'2011 outpatient weights'!K55*ave_outpatient_cost_2011*'2011 population'!K55</f>
        <v>49521326.070286185</v>
      </c>
      <c r="L55" s="2">
        <f>'2011 outpatient weights'!L55*ave_outpatient_cost_2011*'2011 population'!L55</f>
        <v>44226999.774070345</v>
      </c>
      <c r="M55" s="2">
        <f>'2011 outpatient weights'!M55*ave_outpatient_cost_2011*'2011 population'!M55</f>
        <v>41019666.072185449</v>
      </c>
      <c r="N55" s="2">
        <f>'2011 outpatient weights'!N55*ave_outpatient_cost_2011*'2011 population'!N55</f>
        <v>37432325.411611192</v>
      </c>
    </row>
    <row r="56" spans="2:14" x14ac:dyDescent="0.25">
      <c r="B56">
        <v>52</v>
      </c>
      <c r="D56" s="2">
        <f>'2011 outpatient weights'!D56*ave_outpatient_cost_2011*'2011 population'!D56</f>
        <v>68099964.679451421</v>
      </c>
      <c r="E56" s="2">
        <f>'2011 outpatient weights'!E56*ave_outpatient_cost_2011*'2011 population'!E56</f>
        <v>63973773.214323834</v>
      </c>
      <c r="F56" s="2">
        <f>'2011 outpatient weights'!F56*ave_outpatient_cost_2011*'2011 population'!F56</f>
        <v>60664292.142532304</v>
      </c>
      <c r="G56" s="2">
        <f>'2011 outpatient weights'!G56*ave_outpatient_cost_2011*'2011 population'!G56</f>
        <v>56527792.227230646</v>
      </c>
      <c r="H56" s="2">
        <f>'2011 outpatient weights'!H56*ave_outpatient_cost_2011*'2011 population'!H56</f>
        <v>53719676.686632223</v>
      </c>
      <c r="I56" s="2"/>
      <c r="J56" s="2">
        <f>'2011 outpatient weights'!J56*ave_outpatient_cost_2011*'2011 population'!J56</f>
        <v>54463759.362832837</v>
      </c>
      <c r="K56" s="2">
        <f>'2011 outpatient weights'!K56*ave_outpatient_cost_2011*'2011 population'!K56</f>
        <v>48327888.679679781</v>
      </c>
      <c r="L56" s="2">
        <f>'2011 outpatient weights'!L56*ave_outpatient_cost_2011*'2011 population'!L56</f>
        <v>44442071.529974677</v>
      </c>
      <c r="M56" s="2">
        <f>'2011 outpatient weights'!M56*ave_outpatient_cost_2011*'2011 population'!M56</f>
        <v>40602642.406052858</v>
      </c>
      <c r="N56" s="2">
        <f>'2011 outpatient weights'!N56*ave_outpatient_cost_2011*'2011 population'!N56</f>
        <v>37429514.016109183</v>
      </c>
    </row>
    <row r="57" spans="2:14" x14ac:dyDescent="0.25">
      <c r="B57">
        <v>53</v>
      </c>
      <c r="D57" s="2">
        <f>'2011 outpatient weights'!D57*ave_outpatient_cost_2011*'2011 population'!D57</f>
        <v>66847019.417385645</v>
      </c>
      <c r="E57" s="2">
        <f>'2011 outpatient weights'!E57*ave_outpatient_cost_2011*'2011 population'!E57</f>
        <v>64202433.381821245</v>
      </c>
      <c r="F57" s="2">
        <f>'2011 outpatient weights'!F57*ave_outpatient_cost_2011*'2011 population'!F57</f>
        <v>60677880.554125376</v>
      </c>
      <c r="G57" s="2">
        <f>'2011 outpatient weights'!G57*ave_outpatient_cost_2011*'2011 population'!G57</f>
        <v>57355279.636657774</v>
      </c>
      <c r="H57" s="2">
        <f>'2011 outpatient weights'!H57*ave_outpatient_cost_2011*'2011 population'!H57</f>
        <v>54555129.716648407</v>
      </c>
      <c r="I57" s="2"/>
      <c r="J57" s="2">
        <f>'2011 outpatient weights'!J57*ave_outpatient_cost_2011*'2011 population'!J57</f>
        <v>55109911.762379847</v>
      </c>
      <c r="K57" s="2">
        <f>'2011 outpatient weights'!K57*ave_outpatient_cost_2011*'2011 population'!K57</f>
        <v>48929995.883028507</v>
      </c>
      <c r="L57" s="2">
        <f>'2011 outpatient weights'!L57*ave_outpatient_cost_2011*'2011 population'!L57</f>
        <v>44614972.353348747</v>
      </c>
      <c r="M57" s="2">
        <f>'2011 outpatient weights'!M57*ave_outpatient_cost_2011*'2011 population'!M57</f>
        <v>40982180.798825212</v>
      </c>
      <c r="N57" s="2">
        <f>'2011 outpatient weights'!N57*ave_outpatient_cost_2011*'2011 population'!N57</f>
        <v>38351651.740770899</v>
      </c>
    </row>
    <row r="58" spans="2:14" x14ac:dyDescent="0.25">
      <c r="B58">
        <v>54</v>
      </c>
      <c r="D58" s="2">
        <f>'2011 outpatient weights'!D58*ave_outpatient_cost_2011*'2011 population'!D58</f>
        <v>64914185.009748667</v>
      </c>
      <c r="E58" s="2">
        <f>'2011 outpatient weights'!E58*ave_outpatient_cost_2011*'2011 population'!E58</f>
        <v>61863352.324142739</v>
      </c>
      <c r="F58" s="2">
        <f>'2011 outpatient weights'!F58*ave_outpatient_cost_2011*'2011 population'!F58</f>
        <v>59639069.916129947</v>
      </c>
      <c r="G58" s="2">
        <f>'2011 outpatient weights'!G58*ave_outpatient_cost_2011*'2011 population'!G58</f>
        <v>58073591.187423222</v>
      </c>
      <c r="H58" s="2">
        <f>'2011 outpatient weights'!H58*ave_outpatient_cost_2011*'2011 population'!H58</f>
        <v>54147477.368855879</v>
      </c>
      <c r="I58" s="2"/>
      <c r="J58" s="2">
        <f>'2011 outpatient weights'!J58*ave_outpatient_cost_2011*'2011 population'!J58</f>
        <v>54220105.08599133</v>
      </c>
      <c r="K58" s="2">
        <f>'2011 outpatient weights'!K58*ave_outpatient_cost_2011*'2011 population'!K58</f>
        <v>48508755.123642899</v>
      </c>
      <c r="L58" s="2">
        <f>'2011 outpatient weights'!L58*ave_outpatient_cost_2011*'2011 population'!L58</f>
        <v>44704937.009413309</v>
      </c>
      <c r="M58" s="2">
        <f>'2011 outpatient weights'!M58*ave_outpatient_cost_2011*'2011 population'!M58</f>
        <v>42436609.405202232</v>
      </c>
      <c r="N58" s="2">
        <f>'2011 outpatient weights'!N58*ave_outpatient_cost_2011*'2011 population'!N58</f>
        <v>39645362.237615921</v>
      </c>
    </row>
    <row r="59" spans="2:14" x14ac:dyDescent="0.25">
      <c r="B59">
        <v>55</v>
      </c>
      <c r="D59" s="2">
        <f>'2011 outpatient weights'!D59*ave_outpatient_cost_2011*'2011 population'!D59</f>
        <v>64572600.456253551</v>
      </c>
      <c r="E59" s="2">
        <f>'2011 outpatient weights'!E59*ave_outpatient_cost_2011*'2011 population'!E59</f>
        <v>61578932.812521987</v>
      </c>
      <c r="F59" s="2">
        <f>'2011 outpatient weights'!F59*ave_outpatient_cost_2011*'2011 population'!F59</f>
        <v>59171909.696878046</v>
      </c>
      <c r="G59" s="2">
        <f>'2011 outpatient weights'!G59*ave_outpatient_cost_2011*'2011 population'!G59</f>
        <v>56917639.070177056</v>
      </c>
      <c r="H59" s="2">
        <f>'2011 outpatient weights'!H59*ave_outpatient_cost_2011*'2011 population'!H59</f>
        <v>52666809.071126692</v>
      </c>
      <c r="I59" s="2"/>
      <c r="J59" s="2">
        <f>'2011 outpatient weights'!J59*ave_outpatient_cost_2011*'2011 population'!J59</f>
        <v>53310150.075171679</v>
      </c>
      <c r="K59" s="2">
        <f>'2011 outpatient weights'!K59*ave_outpatient_cost_2011*'2011 population'!K59</f>
        <v>49775288.797301754</v>
      </c>
      <c r="L59" s="2">
        <f>'2011 outpatient weights'!L59*ave_outpatient_cost_2011*'2011 population'!L59</f>
        <v>45670182.798439294</v>
      </c>
      <c r="M59" s="2">
        <f>'2011 outpatient weights'!M59*ave_outpatient_cost_2011*'2011 population'!M59</f>
        <v>42639498.447264493</v>
      </c>
      <c r="N59" s="2">
        <f>'2011 outpatient weights'!N59*ave_outpatient_cost_2011*'2011 population'!N59</f>
        <v>40387102.084231526</v>
      </c>
    </row>
    <row r="60" spans="2:14" x14ac:dyDescent="0.25">
      <c r="B60">
        <v>56</v>
      </c>
      <c r="D60" s="2">
        <f>'2011 outpatient weights'!D60*ave_outpatient_cost_2011*'2011 population'!D60</f>
        <v>61754645.031398065</v>
      </c>
      <c r="E60" s="2">
        <f>'2011 outpatient weights'!E60*ave_outpatient_cost_2011*'2011 population'!E60</f>
        <v>60180732.1161853</v>
      </c>
      <c r="F60" s="2">
        <f>'2011 outpatient weights'!F60*ave_outpatient_cost_2011*'2011 population'!F60</f>
        <v>57938175.637409389</v>
      </c>
      <c r="G60" s="2">
        <f>'2011 outpatient weights'!G60*ave_outpatient_cost_2011*'2011 population'!G60</f>
        <v>56010964.020776436</v>
      </c>
      <c r="H60" s="2">
        <f>'2011 outpatient weights'!H60*ave_outpatient_cost_2011*'2011 population'!H60</f>
        <v>52133112.491660386</v>
      </c>
      <c r="I60" s="2"/>
      <c r="J60" s="2">
        <f>'2011 outpatient weights'!J60*ave_outpatient_cost_2011*'2011 population'!J60</f>
        <v>53656888.853753835</v>
      </c>
      <c r="K60" s="2">
        <f>'2011 outpatient weights'!K60*ave_outpatient_cost_2011*'2011 population'!K60</f>
        <v>49321248.42372594</v>
      </c>
      <c r="L60" s="2">
        <f>'2011 outpatient weights'!L60*ave_outpatient_cost_2011*'2011 population'!L60</f>
        <v>47201456.21520479</v>
      </c>
      <c r="M60" s="2">
        <f>'2011 outpatient weights'!M60*ave_outpatient_cost_2011*'2011 population'!M60</f>
        <v>43126807.00094752</v>
      </c>
      <c r="N60" s="2">
        <f>'2011 outpatient weights'!N60*ave_outpatient_cost_2011*'2011 population'!N60</f>
        <v>39888547.948540427</v>
      </c>
    </row>
    <row r="61" spans="2:14" x14ac:dyDescent="0.25">
      <c r="B61">
        <v>57</v>
      </c>
      <c r="D61" s="2">
        <f>'2011 outpatient weights'!D61*ave_outpatient_cost_2011*'2011 population'!D61</f>
        <v>60075773.35077665</v>
      </c>
      <c r="E61" s="2">
        <f>'2011 outpatient weights'!E61*ave_outpatient_cost_2011*'2011 population'!E61</f>
        <v>58290537.206995584</v>
      </c>
      <c r="F61" s="2">
        <f>'2011 outpatient weights'!F61*ave_outpatient_cost_2011*'2011 population'!F61</f>
        <v>58916072.70619446</v>
      </c>
      <c r="G61" s="2">
        <f>'2011 outpatient weights'!G61*ave_outpatient_cost_2011*'2011 population'!G61</f>
        <v>56843137.089373603</v>
      </c>
      <c r="H61" s="2">
        <f>'2011 outpatient weights'!H61*ave_outpatient_cost_2011*'2011 population'!H61</f>
        <v>52531862.087029859</v>
      </c>
      <c r="I61" s="2"/>
      <c r="J61" s="2">
        <f>'2011 outpatient weights'!J61*ave_outpatient_cost_2011*'2011 population'!J61</f>
        <v>53117100.91736649</v>
      </c>
      <c r="K61" s="2">
        <f>'2011 outpatient weights'!K61*ave_outpatient_cost_2011*'2011 population'!K61</f>
        <v>50170758.431252211</v>
      </c>
      <c r="L61" s="2">
        <f>'2011 outpatient weights'!L61*ave_outpatient_cost_2011*'2011 population'!L61</f>
        <v>47270803.970921226</v>
      </c>
      <c r="M61" s="2">
        <f>'2011 outpatient weights'!M61*ave_outpatient_cost_2011*'2011 population'!M61</f>
        <v>44219502.719398297</v>
      </c>
      <c r="N61" s="2">
        <f>'2011 outpatient weights'!N61*ave_outpatient_cost_2011*'2011 population'!N61</f>
        <v>40996237.776335299</v>
      </c>
    </row>
    <row r="62" spans="2:14" x14ac:dyDescent="0.25">
      <c r="B62">
        <v>58</v>
      </c>
      <c r="D62" s="2">
        <f>'2011 outpatient weights'!D62*ave_outpatient_cost_2011*'2011 population'!D62</f>
        <v>60336764.566547275</v>
      </c>
      <c r="E62" s="2">
        <f>'2011 outpatient weights'!E62*ave_outpatient_cost_2011*'2011 population'!E62</f>
        <v>59611424.527026772</v>
      </c>
      <c r="F62" s="2">
        <f>'2011 outpatient weights'!F62*ave_outpatient_cost_2011*'2011 population'!F62</f>
        <v>60079053.312195674</v>
      </c>
      <c r="G62" s="2">
        <f>'2011 outpatient weights'!G62*ave_outpatient_cost_2011*'2011 population'!G62</f>
        <v>58512637.451654956</v>
      </c>
      <c r="H62" s="2">
        <f>'2011 outpatient weights'!H62*ave_outpatient_cost_2011*'2011 population'!H62</f>
        <v>54252904.700181536</v>
      </c>
      <c r="I62" s="2"/>
      <c r="J62" s="2">
        <f>'2011 outpatient weights'!J62*ave_outpatient_cost_2011*'2011 population'!J62</f>
        <v>54945445.125511825</v>
      </c>
      <c r="K62" s="2">
        <f>'2011 outpatient weights'!K62*ave_outpatient_cost_2011*'2011 population'!K62</f>
        <v>51709997.468606755</v>
      </c>
      <c r="L62" s="2">
        <f>'2011 outpatient weights'!L62*ave_outpatient_cost_2011*'2011 population'!L62</f>
        <v>49799654.224985912</v>
      </c>
      <c r="M62" s="2">
        <f>'2011 outpatient weights'!M62*ave_outpatient_cost_2011*'2011 population'!M62</f>
        <v>47326094.749127567</v>
      </c>
      <c r="N62" s="2">
        <f>'2011 outpatient weights'!N62*ave_outpatient_cost_2011*'2011 population'!N62</f>
        <v>43539613.57382708</v>
      </c>
    </row>
    <row r="63" spans="2:14" x14ac:dyDescent="0.25">
      <c r="B63">
        <v>59</v>
      </c>
      <c r="D63" s="2">
        <f>'2011 outpatient weights'!D63*ave_outpatient_cost_2011*'2011 population'!D63</f>
        <v>59550510.957816385</v>
      </c>
      <c r="E63" s="2">
        <f>'2011 outpatient weights'!E63*ave_outpatient_cost_2011*'2011 population'!E63</f>
        <v>59467106.224589884</v>
      </c>
      <c r="F63" s="2">
        <f>'2011 outpatient weights'!F63*ave_outpatient_cost_2011*'2011 population'!F63</f>
        <v>60308182.045610085</v>
      </c>
      <c r="G63" s="2">
        <f>'2011 outpatient weights'!G63*ave_outpatient_cost_2011*'2011 population'!G63</f>
        <v>59103499.072995618</v>
      </c>
      <c r="H63" s="2">
        <f>'2011 outpatient weights'!H63*ave_outpatient_cost_2011*'2011 population'!H63</f>
        <v>55048529.627252474</v>
      </c>
      <c r="I63" s="2"/>
      <c r="J63" s="2">
        <f>'2011 outpatient weights'!J63*ave_outpatient_cost_2011*'2011 population'!J63</f>
        <v>55297806.695098005</v>
      </c>
      <c r="K63" s="2">
        <f>'2011 outpatient weights'!K63*ave_outpatient_cost_2011*'2011 population'!K63</f>
        <v>52530456.389278844</v>
      </c>
      <c r="L63" s="2">
        <f>'2011 outpatient weights'!L63*ave_outpatient_cost_2011*'2011 population'!L63</f>
        <v>51157558.252460331</v>
      </c>
      <c r="M63" s="2">
        <f>'2011 outpatient weights'!M63*ave_outpatient_cost_2011*'2011 population'!M63</f>
        <v>49205512.642226227</v>
      </c>
      <c r="N63" s="2">
        <f>'2011 outpatient weights'!N63*ave_outpatient_cost_2011*'2011 population'!N63</f>
        <v>44712434.064085349</v>
      </c>
    </row>
    <row r="64" spans="2:14" x14ac:dyDescent="0.25">
      <c r="B64">
        <v>60</v>
      </c>
      <c r="D64" s="2">
        <f>'2011 outpatient weights'!D64*ave_outpatient_cost_2011*'2011 population'!D64</f>
        <v>57078825.745626062</v>
      </c>
      <c r="E64" s="2">
        <f>'2011 outpatient weights'!E64*ave_outpatient_cost_2011*'2011 population'!E64</f>
        <v>58631653.194573686</v>
      </c>
      <c r="F64" s="2">
        <f>'2011 outpatient weights'!F64*ave_outpatient_cost_2011*'2011 population'!F64</f>
        <v>61578932.812521979</v>
      </c>
      <c r="G64" s="2">
        <f>'2011 outpatient weights'!G64*ave_outpatient_cost_2011*'2011 population'!G64</f>
        <v>60079053.312195674</v>
      </c>
      <c r="H64" s="2">
        <f>'2011 outpatient weights'!H64*ave_outpatient_cost_2011*'2011 population'!H64</f>
        <v>55773869.666772969</v>
      </c>
      <c r="I64" s="2"/>
      <c r="J64" s="2">
        <f>'2011 outpatient weights'!J64*ave_outpatient_cost_2011*'2011 population'!J64</f>
        <v>54618386.115443796</v>
      </c>
      <c r="K64" s="2">
        <f>'2011 outpatient weights'!K64*ave_outpatient_cost_2011*'2011 population'!K64</f>
        <v>51960680.234203316</v>
      </c>
      <c r="L64" s="2">
        <f>'2011 outpatient weights'!L64*ave_outpatient_cost_2011*'2011 population'!L64</f>
        <v>52264779.514338195</v>
      </c>
      <c r="M64" s="2">
        <f>'2011 outpatient weights'!M64*ave_outpatient_cost_2011*'2011 population'!M64</f>
        <v>51267202.67703902</v>
      </c>
      <c r="N64" s="2">
        <f>'2011 outpatient weights'!N64*ave_outpatient_cost_2011*'2011 population'!N64</f>
        <v>47168656.601014592</v>
      </c>
    </row>
    <row r="65" spans="2:14" x14ac:dyDescent="0.25">
      <c r="B65">
        <v>61</v>
      </c>
      <c r="D65" s="2">
        <f>'2011 outpatient weights'!D65*ave_outpatient_cost_2011*'2011 population'!D65</f>
        <v>57969100.987931594</v>
      </c>
      <c r="E65" s="2">
        <f>'2011 outpatient weights'!E65*ave_outpatient_cost_2011*'2011 population'!E65</f>
        <v>59558476.578405447</v>
      </c>
      <c r="F65" s="2">
        <f>'2011 outpatient weights'!F65*ave_outpatient_cost_2011*'2011 population'!F65</f>
        <v>62960265.135846555</v>
      </c>
      <c r="G65" s="2">
        <f>'2011 outpatient weights'!G65*ave_outpatient_cost_2011*'2011 population'!G65</f>
        <v>61893809.108747937</v>
      </c>
      <c r="H65" s="2">
        <f>'2011 outpatient weights'!H65*ave_outpatient_cost_2011*'2011 population'!H65</f>
        <v>56737241.192130946</v>
      </c>
      <c r="I65" s="2"/>
      <c r="J65" s="2">
        <f>'2011 outpatient weights'!J65*ave_outpatient_cost_2011*'2011 population'!J65</f>
        <v>54642751.543127954</v>
      </c>
      <c r="K65" s="2">
        <f>'2011 outpatient weights'!K65*ave_outpatient_cost_2011*'2011 population'!K65</f>
        <v>55076175.016355634</v>
      </c>
      <c r="L65" s="2">
        <f>'2011 outpatient weights'!L65*ave_outpatient_cost_2011*'2011 population'!L65</f>
        <v>54953879.312017873</v>
      </c>
      <c r="M65" s="2">
        <f>'2011 outpatient weights'!M65*ave_outpatient_cost_2011*'2011 population'!M65</f>
        <v>53956302.47471869</v>
      </c>
      <c r="N65" s="2">
        <f>'2011 outpatient weights'!N65*ave_outpatient_cost_2011*'2011 population'!N65</f>
        <v>49875093.33762338</v>
      </c>
    </row>
    <row r="66" spans="2:14" x14ac:dyDescent="0.25">
      <c r="B66">
        <v>62</v>
      </c>
      <c r="D66" s="2">
        <f>'2011 outpatient weights'!D66*ave_outpatient_cost_2011*'2011 population'!D66</f>
        <v>58338799.496446878</v>
      </c>
      <c r="E66" s="2">
        <f>'2011 outpatient weights'!E66*ave_outpatient_cost_2011*'2011 population'!E66</f>
        <v>61571435.757849932</v>
      </c>
      <c r="F66" s="2">
        <f>'2011 outpatient weights'!F66*ave_outpatient_cost_2011*'2011 population'!F66</f>
        <v>64388454.050871395</v>
      </c>
      <c r="G66" s="2">
        <f>'2011 outpatient weights'!G66*ave_outpatient_cost_2011*'2011 population'!G66</f>
        <v>65212192.932962507</v>
      </c>
      <c r="H66" s="2">
        <f>'2011 outpatient weights'!H66*ave_outpatient_cost_2011*'2011 population'!H66</f>
        <v>61923328.761519119</v>
      </c>
      <c r="I66" s="2"/>
      <c r="J66" s="2">
        <f>'2011 outpatient weights'!J66*ave_outpatient_cost_2011*'2011 population'!J66</f>
        <v>55792612.30345308</v>
      </c>
      <c r="K66" s="2">
        <f>'2011 outpatient weights'!K66*ave_outpatient_cost_2011*'2011 population'!K66</f>
        <v>57351531.109321751</v>
      </c>
      <c r="L66" s="2">
        <f>'2011 outpatient weights'!L66*ave_outpatient_cost_2011*'2011 population'!L66</f>
        <v>58961055.034226738</v>
      </c>
      <c r="M66" s="2">
        <f>'2011 outpatient weights'!M66*ave_outpatient_cost_2011*'2011 population'!M66</f>
        <v>58137316.152135625</v>
      </c>
      <c r="N66" s="2">
        <f>'2011 outpatient weights'!N66*ave_outpatient_cost_2011*'2011 population'!N66</f>
        <v>54009250.423340023</v>
      </c>
    </row>
    <row r="67" spans="2:14" x14ac:dyDescent="0.25">
      <c r="B67">
        <v>63</v>
      </c>
      <c r="D67" s="2">
        <f>'2011 outpatient weights'!D67*ave_outpatient_cost_2011*'2011 population'!D67</f>
        <v>59306388.115057878</v>
      </c>
      <c r="E67" s="2">
        <f>'2011 outpatient weights'!E67*ave_outpatient_cost_2011*'2011 population'!E67</f>
        <v>63442888.030359529</v>
      </c>
      <c r="F67" s="2">
        <f>'2011 outpatient weights'!F67*ave_outpatient_cost_2011*'2011 population'!F67</f>
        <v>68341744.692624927</v>
      </c>
      <c r="G67" s="2">
        <f>'2011 outpatient weights'!G67*ave_outpatient_cost_2011*'2011 population'!G67</f>
        <v>69531902.121812314</v>
      </c>
      <c r="H67" s="2">
        <f>'2011 outpatient weights'!H67*ave_outpatient_cost_2011*'2011 population'!H67</f>
        <v>66052800.18806573</v>
      </c>
      <c r="I67" s="2"/>
      <c r="J67" s="2">
        <f>'2011 outpatient weights'!J67*ave_outpatient_cost_2011*'2011 population'!J67</f>
        <v>56755046.696977057</v>
      </c>
      <c r="K67" s="2">
        <f>'2011 outpatient weights'!K67*ave_outpatient_cost_2011*'2011 population'!K67</f>
        <v>59382764.359529354</v>
      </c>
      <c r="L67" s="2">
        <f>'2011 outpatient weights'!L67*ave_outpatient_cost_2011*'2011 population'!L67</f>
        <v>63491150.319810845</v>
      </c>
      <c r="M67" s="2">
        <f>'2011 outpatient weights'!M67*ave_outpatient_cost_2011*'2011 population'!M67</f>
        <v>63938630.770548597</v>
      </c>
      <c r="N67" s="2">
        <f>'2011 outpatient weights'!N67*ave_outpatient_cost_2011*'2011 population'!N67</f>
        <v>59521459.87096221</v>
      </c>
    </row>
    <row r="68" spans="2:14" x14ac:dyDescent="0.25">
      <c r="B68">
        <v>64</v>
      </c>
      <c r="D68" s="2">
        <f>'2011 outpatient weights'!D68*ave_outpatient_cost_2011*'2011 population'!D68</f>
        <v>62712862.331669003</v>
      </c>
      <c r="E68" s="2">
        <f>'2011 outpatient weights'!E68*ave_outpatient_cost_2011*'2011 population'!E68</f>
        <v>68062479.406091198</v>
      </c>
      <c r="F68" s="2">
        <f>'2011 outpatient weights'!F68*ave_outpatient_cost_2011*'2011 population'!F68</f>
        <v>76401078.465074897</v>
      </c>
      <c r="G68" s="2">
        <f>'2011 outpatient weights'!G68*ave_outpatient_cost_2011*'2011 population'!G68</f>
        <v>78572881.490383387</v>
      </c>
      <c r="H68" s="2">
        <f>'2011 outpatient weights'!H68*ave_outpatient_cost_2011*'2011 population'!H68</f>
        <v>73718538.590233296</v>
      </c>
      <c r="I68" s="2"/>
      <c r="J68" s="2">
        <f>'2011 outpatient weights'!J68*ave_outpatient_cost_2011*'2011 population'!J68</f>
        <v>61521767.770647623</v>
      </c>
      <c r="K68" s="2">
        <f>'2011 outpatient weights'!K68*ave_outpatient_cost_2011*'2011 population'!K68</f>
        <v>64165416.674378023</v>
      </c>
      <c r="L68" s="2">
        <f>'2011 outpatient weights'!L68*ave_outpatient_cost_2011*'2011 population'!L68</f>
        <v>71692928.13102971</v>
      </c>
      <c r="M68" s="2">
        <f>'2011 outpatient weights'!M68*ave_outpatient_cost_2011*'2011 population'!M68</f>
        <v>71857863.333814755</v>
      </c>
      <c r="N68" s="2">
        <f>'2011 outpatient weights'!N68*ave_outpatient_cost_2011*'2011 population'!N68</f>
        <v>68033428.319237009</v>
      </c>
    </row>
    <row r="69" spans="2:14" x14ac:dyDescent="0.25">
      <c r="B69">
        <v>65</v>
      </c>
      <c r="D69" s="2">
        <f>'2011 outpatient weights'!D69*ave_outpatient_cost_2011*'2011 population'!D69</f>
        <v>65005086.79764723</v>
      </c>
      <c r="E69" s="2">
        <f>'2011 outpatient weights'!E69*ave_outpatient_cost_2011*'2011 population'!E69</f>
        <v>69629832.398465917</v>
      </c>
      <c r="F69" s="2">
        <f>'2011 outpatient weights'!F69*ave_outpatient_cost_2011*'2011 population'!F69</f>
        <v>80695953.66032356</v>
      </c>
      <c r="G69" s="2">
        <f>'2011 outpatient weights'!G69*ave_outpatient_cost_2011*'2011 population'!G69</f>
        <v>84349362.115195215</v>
      </c>
      <c r="H69" s="2">
        <f>'2011 outpatient weights'!H69*ave_outpatient_cost_2011*'2011 population'!H69</f>
        <v>79241993.61986354</v>
      </c>
      <c r="I69" s="2"/>
      <c r="J69" s="2">
        <f>'2011 outpatient weights'!J69*ave_outpatient_cost_2011*'2011 population'!J69</f>
        <v>63639217.149583757</v>
      </c>
      <c r="K69" s="2">
        <f>'2011 outpatient weights'!K69*ave_outpatient_cost_2011*'2011 population'!K69</f>
        <v>67165175.675030634</v>
      </c>
      <c r="L69" s="2">
        <f>'2011 outpatient weights'!L69*ave_outpatient_cost_2011*'2011 population'!L69</f>
        <v>75600767.87883395</v>
      </c>
      <c r="M69" s="2">
        <f>'2011 outpatient weights'!M69*ave_outpatient_cost_2011*'2011 population'!M69</f>
        <v>78724696.847492337</v>
      </c>
      <c r="N69" s="2">
        <f>'2011 outpatient weights'!N69*ave_outpatient_cost_2011*'2011 population'!N69</f>
        <v>74264417.883541659</v>
      </c>
    </row>
    <row r="70" spans="2:14" x14ac:dyDescent="0.25">
      <c r="B70">
        <v>66</v>
      </c>
      <c r="D70" s="2">
        <f>'2011 outpatient weights'!D70*ave_outpatient_cost_2011*'2011 population'!D70</f>
        <v>54429085.484974623</v>
      </c>
      <c r="E70" s="2">
        <f>'2011 outpatient weights'!E70*ave_outpatient_cost_2011*'2011 population'!E70</f>
        <v>59414158.275968552</v>
      </c>
      <c r="F70" s="2">
        <f>'2011 outpatient weights'!F70*ave_outpatient_cost_2011*'2011 population'!F70</f>
        <v>67766814.31246236</v>
      </c>
      <c r="G70" s="2">
        <f>'2011 outpatient weights'!G70*ave_outpatient_cost_2011*'2011 population'!G70</f>
        <v>70569307.06205675</v>
      </c>
      <c r="H70" s="2">
        <f>'2011 outpatient weights'!H70*ave_outpatient_cost_2011*'2011 population'!H70</f>
        <v>65350888.444395371</v>
      </c>
      <c r="I70" s="2"/>
      <c r="J70" s="2">
        <f>'2011 outpatient weights'!J70*ave_outpatient_cost_2011*'2011 population'!J70</f>
        <v>51904452.324162968</v>
      </c>
      <c r="K70" s="2">
        <f>'2011 outpatient weights'!K70*ave_outpatient_cost_2011*'2011 population'!K70</f>
        <v>55974415.879250214</v>
      </c>
      <c r="L70" s="2">
        <f>'2011 outpatient weights'!L70*ave_outpatient_cost_2011*'2011 population'!L70</f>
        <v>63643902.808753781</v>
      </c>
      <c r="M70" s="2">
        <f>'2011 outpatient weights'!M70*ave_outpatient_cost_2011*'2011 population'!M70</f>
        <v>65975018.245843247</v>
      </c>
      <c r="N70" s="2">
        <f>'2011 outpatient weights'!N70*ave_outpatient_cost_2011*'2011 population'!N70</f>
        <v>62801889.855899565</v>
      </c>
    </row>
    <row r="71" spans="2:14" x14ac:dyDescent="0.25">
      <c r="B71">
        <v>67</v>
      </c>
      <c r="D71" s="2">
        <f>'2011 outpatient weights'!D71*ave_outpatient_cost_2011*'2011 population'!D71</f>
        <v>54247750.475094497</v>
      </c>
      <c r="E71" s="2">
        <f>'2011 outpatient weights'!E71*ave_outpatient_cost_2011*'2011 population'!E71</f>
        <v>62672565.662806757</v>
      </c>
      <c r="F71" s="2">
        <f>'2011 outpatient weights'!F71*ave_outpatient_cost_2011*'2011 population'!F71</f>
        <v>69184694.777313158</v>
      </c>
      <c r="G71" s="2">
        <f>'2011 outpatient weights'!G71*ave_outpatient_cost_2011*'2011 population'!G71</f>
        <v>72532129.688381925</v>
      </c>
      <c r="H71" s="2">
        <f>'2011 outpatient weights'!H71*ave_outpatient_cost_2011*'2011 population'!H71</f>
        <v>70373446.50874953</v>
      </c>
      <c r="I71" s="2"/>
      <c r="J71" s="2">
        <f>'2011 outpatient weights'!J71*ave_outpatient_cost_2011*'2011 population'!J71</f>
        <v>52545450.498622939</v>
      </c>
      <c r="K71" s="2">
        <f>'2011 outpatient weights'!K71*ave_outpatient_cost_2011*'2011 population'!K71</f>
        <v>58221189.451279148</v>
      </c>
      <c r="L71" s="2">
        <f>'2011 outpatient weights'!L71*ave_outpatient_cost_2011*'2011 population'!L71</f>
        <v>67297311.263625443</v>
      </c>
      <c r="M71" s="2">
        <f>'2011 outpatient weights'!M71*ave_outpatient_cost_2011*'2011 population'!M71</f>
        <v>70344395.421895355</v>
      </c>
      <c r="N71" s="2">
        <f>'2011 outpatient weights'!N71*ave_outpatient_cost_2011*'2011 population'!N71</f>
        <v>67513320.15136379</v>
      </c>
    </row>
    <row r="72" spans="2:14" x14ac:dyDescent="0.25">
      <c r="B72">
        <v>68</v>
      </c>
      <c r="D72" s="2">
        <f>'2011 outpatient weights'!D72*ave_outpatient_cost_2011*'2011 population'!D72</f>
        <v>54928576.752499722</v>
      </c>
      <c r="E72" s="2">
        <f>'2011 outpatient weights'!E72*ave_outpatient_cost_2011*'2011 population'!E72</f>
        <v>61024150.766790532</v>
      </c>
      <c r="F72" s="2">
        <f>'2011 outpatient weights'!F72*ave_outpatient_cost_2011*'2011 population'!F72</f>
        <v>69867395.318386391</v>
      </c>
      <c r="G72" s="2">
        <f>'2011 outpatient weights'!G72*ave_outpatient_cost_2011*'2011 population'!G72</f>
        <v>72953370.447767526</v>
      </c>
      <c r="H72" s="2">
        <f>'2011 outpatient weights'!H72*ave_outpatient_cost_2011*'2011 population'!H72</f>
        <v>69419914.867648616</v>
      </c>
      <c r="I72" s="2"/>
      <c r="J72" s="2">
        <f>'2011 outpatient weights'!J72*ave_outpatient_cost_2011*'2011 population'!J72</f>
        <v>52669620.466628708</v>
      </c>
      <c r="K72" s="2">
        <f>'2011 outpatient weights'!K72*ave_outpatient_cost_2011*'2011 population'!K72</f>
        <v>58248366.274465315</v>
      </c>
      <c r="L72" s="2">
        <f>'2011 outpatient weights'!L72*ave_outpatient_cost_2011*'2011 population'!L72</f>
        <v>67566736.665902123</v>
      </c>
      <c r="M72" s="2">
        <f>'2011 outpatient weights'!M72*ave_outpatient_cost_2011*'2011 population'!M72</f>
        <v>71967039.192476407</v>
      </c>
      <c r="N72" s="2">
        <f>'2011 outpatient weights'!N72*ave_outpatient_cost_2011*'2011 population'!N72</f>
        <v>68107461.734123468</v>
      </c>
    </row>
    <row r="73" spans="2:14" x14ac:dyDescent="0.25">
      <c r="B73">
        <v>69</v>
      </c>
      <c r="D73" s="2">
        <f>'2011 outpatient weights'!D73*ave_outpatient_cost_2011*'2011 population'!D73</f>
        <v>54529358.591213241</v>
      </c>
      <c r="E73" s="2">
        <f>'2011 outpatient weights'!E73*ave_outpatient_cost_2011*'2011 population'!E73</f>
        <v>60348947.280389346</v>
      </c>
      <c r="F73" s="2">
        <f>'2011 outpatient weights'!F73*ave_outpatient_cost_2011*'2011 population'!F73</f>
        <v>67608907.598432377</v>
      </c>
      <c r="G73" s="2">
        <f>'2011 outpatient weights'!G73*ave_outpatient_cost_2011*'2011 population'!G73</f>
        <v>69664974.842241138</v>
      </c>
      <c r="H73" s="2">
        <f>'2011 outpatient weights'!H73*ave_outpatient_cost_2011*'2011 population'!H73</f>
        <v>66424841.526166029</v>
      </c>
      <c r="I73" s="2"/>
      <c r="J73" s="2">
        <f>'2011 outpatient weights'!J73*ave_outpatient_cost_2011*'2011 population'!J73</f>
        <v>51857127.166545682</v>
      </c>
      <c r="K73" s="2">
        <f>'2011 outpatient weights'!K73*ave_outpatient_cost_2011*'2011 population'!K73</f>
        <v>58053911.41890911</v>
      </c>
      <c r="L73" s="2">
        <f>'2011 outpatient weights'!L73*ave_outpatient_cost_2011*'2011 population'!L73</f>
        <v>65771660.637863986</v>
      </c>
      <c r="M73" s="2">
        <f>'2011 outpatient weights'!M73*ave_outpatient_cost_2011*'2011 population'!M73</f>
        <v>69854275.472710311</v>
      </c>
      <c r="N73" s="2">
        <f>'2011 outpatient weights'!N73*ave_outpatient_cost_2011*'2011 population'!N73</f>
        <v>65379470.965332553</v>
      </c>
    </row>
    <row r="74" spans="2:14" x14ac:dyDescent="0.25">
      <c r="B74">
        <v>70</v>
      </c>
      <c r="D74" s="2">
        <f>'2011 outpatient weights'!D74*ave_outpatient_cost_2011*'2011 population'!D74</f>
        <v>52124678.305154331</v>
      </c>
      <c r="E74" s="2">
        <f>'2011 outpatient weights'!E74*ave_outpatient_cost_2011*'2011 population'!E74</f>
        <v>55888668.316438682</v>
      </c>
      <c r="F74" s="2">
        <f>'2011 outpatient weights'!F74*ave_outpatient_cost_2011*'2011 population'!F74</f>
        <v>62471550.884412512</v>
      </c>
      <c r="G74" s="2">
        <f>'2011 outpatient weights'!G74*ave_outpatient_cost_2011*'2011 population'!G74</f>
        <v>64321917.69065699</v>
      </c>
      <c r="H74" s="2">
        <f>'2011 outpatient weights'!H74*ave_outpatient_cost_2011*'2011 population'!H74</f>
        <v>59420718.198806591</v>
      </c>
      <c r="I74" s="2"/>
      <c r="J74" s="2">
        <f>'2011 outpatient weights'!J74*ave_outpatient_cost_2011*'2011 population'!J74</f>
        <v>48690558.69944004</v>
      </c>
      <c r="K74" s="2">
        <f>'2011 outpatient weights'!K74*ave_outpatient_cost_2011*'2011 population'!K74</f>
        <v>52713665.662826985</v>
      </c>
      <c r="L74" s="2">
        <f>'2011 outpatient weights'!L74*ave_outpatient_cost_2011*'2011 population'!L74</f>
        <v>60781902.187700033</v>
      </c>
      <c r="M74" s="2">
        <f>'2011 outpatient weights'!M74*ave_outpatient_cost_2011*'2011 population'!M74</f>
        <v>62926996.955739342</v>
      </c>
      <c r="N74" s="2">
        <f>'2011 outpatient weights'!N74*ave_outpatient_cost_2011*'2011 population'!N74</f>
        <v>58796588.397358716</v>
      </c>
    </row>
    <row r="75" spans="2:14" x14ac:dyDescent="0.25">
      <c r="B75">
        <v>71</v>
      </c>
      <c r="D75" s="2">
        <f>'2011 outpatient weights'!D75*ave_outpatient_cost_2011*'2011 population'!D75</f>
        <v>51693129.095594652</v>
      </c>
      <c r="E75" s="2">
        <f>'2011 outpatient weights'!E75*ave_outpatient_cost_2011*'2011 population'!E75</f>
        <v>55111786.026047863</v>
      </c>
      <c r="F75" s="2">
        <f>'2011 outpatient weights'!F75*ave_outpatient_cost_2011*'2011 population'!F75</f>
        <v>60139498.315489039</v>
      </c>
      <c r="G75" s="2">
        <f>'2011 outpatient weights'!G75*ave_outpatient_cost_2011*'2011 population'!G75</f>
        <v>61522704.90248163</v>
      </c>
      <c r="H75" s="2">
        <f>'2011 outpatient weights'!H75*ave_outpatient_cost_2011*'2011 population'!H75</f>
        <v>57022597.835585713</v>
      </c>
      <c r="I75" s="2"/>
      <c r="J75" s="2">
        <f>'2011 outpatient weights'!J75*ave_outpatient_cost_2011*'2011 population'!J75</f>
        <v>48760375.021073461</v>
      </c>
      <c r="K75" s="2">
        <f>'2011 outpatient weights'!K75*ave_outpatient_cost_2011*'2011 population'!K75</f>
        <v>52266185.212089211</v>
      </c>
      <c r="L75" s="2">
        <f>'2011 outpatient weights'!L75*ave_outpatient_cost_2011*'2011 population'!L75</f>
        <v>59086162.134066515</v>
      </c>
      <c r="M75" s="2">
        <f>'2011 outpatient weights'!M75*ave_outpatient_cost_2011*'2011 population'!M75</f>
        <v>60630086.83059109</v>
      </c>
      <c r="N75" s="2">
        <f>'2011 outpatient weights'!N75*ave_outpatient_cost_2011*'2011 population'!N75</f>
        <v>56709127.237110764</v>
      </c>
    </row>
    <row r="76" spans="2:14" x14ac:dyDescent="0.25">
      <c r="B76">
        <v>72</v>
      </c>
      <c r="D76" s="2">
        <f>'2011 outpatient weights'!D76*ave_outpatient_cost_2011*'2011 population'!D76</f>
        <v>54318503.928561941</v>
      </c>
      <c r="E76" s="2">
        <f>'2011 outpatient weights'!E76*ave_outpatient_cost_2011*'2011 population'!E76</f>
        <v>57763869.116284311</v>
      </c>
      <c r="F76" s="2">
        <f>'2011 outpatient weights'!F76*ave_outpatient_cost_2011*'2011 population'!F76</f>
        <v>64453116.147417799</v>
      </c>
      <c r="G76" s="2">
        <f>'2011 outpatient weights'!G76*ave_outpatient_cost_2011*'2011 population'!G76</f>
        <v>64945110.36027085</v>
      </c>
      <c r="H76" s="2">
        <f>'2011 outpatient weights'!H76*ave_outpatient_cost_2011*'2011 population'!H76</f>
        <v>61245782.445532911</v>
      </c>
      <c r="I76" s="2"/>
      <c r="J76" s="2">
        <f>'2011 outpatient weights'!J76*ave_outpatient_cost_2011*'2011 population'!J76</f>
        <v>50339442.161373258</v>
      </c>
      <c r="K76" s="2">
        <f>'2011 outpatient weights'!K76*ave_outpatient_cost_2011*'2011 population'!K76</f>
        <v>54465165.060583852</v>
      </c>
      <c r="L76" s="2">
        <f>'2011 outpatient weights'!L76*ave_outpatient_cost_2011*'2011 population'!L76</f>
        <v>61871786.510648794</v>
      </c>
      <c r="M76" s="2">
        <f>'2011 outpatient weights'!M76*ave_outpatient_cost_2011*'2011 population'!M76</f>
        <v>64752529.768382661</v>
      </c>
      <c r="N76" s="2">
        <f>'2011 outpatient weights'!N76*ave_outpatient_cost_2011*'2011 population'!N76</f>
        <v>61869443.681063771</v>
      </c>
    </row>
    <row r="77" spans="2:14" x14ac:dyDescent="0.25">
      <c r="B77">
        <v>73</v>
      </c>
      <c r="D77" s="2">
        <f>'2011 outpatient weights'!D77*ave_outpatient_cost_2011*'2011 population'!D77</f>
        <v>54978244.739702031</v>
      </c>
      <c r="E77" s="2">
        <f>'2011 outpatient weights'!E77*ave_outpatient_cost_2011*'2011 population'!E77</f>
        <v>60012985.517898262</v>
      </c>
      <c r="F77" s="2">
        <f>'2011 outpatient weights'!F77*ave_outpatient_cost_2011*'2011 population'!F77</f>
        <v>64573069.022170551</v>
      </c>
      <c r="G77" s="2">
        <f>'2011 outpatient weights'!G77*ave_outpatient_cost_2011*'2011 population'!G77</f>
        <v>67545651.199636981</v>
      </c>
      <c r="H77" s="2">
        <f>'2011 outpatient weights'!H77*ave_outpatient_cost_2011*'2011 population'!H77</f>
        <v>63704347.812047154</v>
      </c>
      <c r="I77" s="2"/>
      <c r="J77" s="2">
        <f>'2011 outpatient weights'!J77*ave_outpatient_cost_2011*'2011 population'!J77</f>
        <v>51244711.51302287</v>
      </c>
      <c r="K77" s="2">
        <f>'2011 outpatient weights'!K77*ave_outpatient_cost_2011*'2011 population'!K77</f>
        <v>55977695.84066923</v>
      </c>
      <c r="L77" s="2">
        <f>'2011 outpatient weights'!L77*ave_outpatient_cost_2011*'2011 population'!L77</f>
        <v>63954093.445809707</v>
      </c>
      <c r="M77" s="2">
        <f>'2011 outpatient weights'!M77*ave_outpatient_cost_2011*'2011 population'!M77</f>
        <v>67020388.806676731</v>
      </c>
      <c r="N77" s="2">
        <f>'2011 outpatient weights'!N77*ave_outpatient_cost_2011*'2011 population'!N77</f>
        <v>64643353.909720987</v>
      </c>
    </row>
    <row r="78" spans="2:14" x14ac:dyDescent="0.25">
      <c r="B78">
        <v>74</v>
      </c>
      <c r="D78" s="2">
        <f>'2011 outpatient weights'!D78*ave_outpatient_cost_2011*'2011 population'!D78</f>
        <v>54960439.234855913</v>
      </c>
      <c r="E78" s="2">
        <f>'2011 outpatient weights'!E78*ave_outpatient_cost_2011*'2011 population'!E78</f>
        <v>59205646.442902252</v>
      </c>
      <c r="F78" s="2">
        <f>'2011 outpatient weights'!F78*ave_outpatient_cost_2011*'2011 population'!F78</f>
        <v>64147611.169531904</v>
      </c>
      <c r="G78" s="2">
        <f>'2011 outpatient weights'!G78*ave_outpatient_cost_2011*'2011 population'!G78</f>
        <v>66532611.687076703</v>
      </c>
      <c r="H78" s="2">
        <f>'2011 outpatient weights'!H78*ave_outpatient_cost_2011*'2011 population'!H78</f>
        <v>64009384.224016055</v>
      </c>
      <c r="I78" s="2"/>
      <c r="J78" s="2">
        <f>'2011 outpatient weights'!J78*ave_outpatient_cost_2011*'2011 population'!J78</f>
        <v>50846430.483570404</v>
      </c>
      <c r="K78" s="2">
        <f>'2011 outpatient weights'!K78*ave_outpatient_cost_2011*'2011 population'!K78</f>
        <v>55912096.612288825</v>
      </c>
      <c r="L78" s="2">
        <f>'2011 outpatient weights'!L78*ave_outpatient_cost_2011*'2011 population'!L78</f>
        <v>64545892.19898437</v>
      </c>
      <c r="M78" s="2">
        <f>'2011 outpatient weights'!M78*ave_outpatient_cost_2011*'2011 population'!M78</f>
        <v>68254122.866145372</v>
      </c>
      <c r="N78" s="2">
        <f>'2011 outpatient weights'!N78*ave_outpatient_cost_2011*'2011 population'!N78</f>
        <v>66483880.831708401</v>
      </c>
    </row>
    <row r="79" spans="2:14" x14ac:dyDescent="0.25">
      <c r="B79">
        <v>75</v>
      </c>
      <c r="D79" s="2">
        <f>'2011 outpatient weights'!D79*ave_outpatient_cost_2011*'2011 population'!D79</f>
        <v>53433382.91134344</v>
      </c>
      <c r="E79" s="2">
        <f>'2011 outpatient weights'!E79*ave_outpatient_cost_2011*'2011 population'!E79</f>
        <v>57857113.733767897</v>
      </c>
      <c r="F79" s="2">
        <f>'2011 outpatient weights'!F79*ave_outpatient_cost_2011*'2011 population'!F79</f>
        <v>63559092.377776258</v>
      </c>
      <c r="G79" s="2">
        <f>'2011 outpatient weights'!G79*ave_outpatient_cost_2011*'2011 population'!G79</f>
        <v>65559868.843378671</v>
      </c>
      <c r="H79" s="2">
        <f>'2011 outpatient weights'!H79*ave_outpatient_cost_2011*'2011 population'!H79</f>
        <v>63556280.982274242</v>
      </c>
      <c r="I79" s="2"/>
      <c r="J79" s="2">
        <f>'2011 outpatient weights'!J79*ave_outpatient_cost_2011*'2011 population'!J79</f>
        <v>49730775.035186484</v>
      </c>
      <c r="K79" s="2">
        <f>'2011 outpatient weights'!K79*ave_outpatient_cost_2011*'2011 population'!K79</f>
        <v>54933730.977586754</v>
      </c>
      <c r="L79" s="2">
        <f>'2011 outpatient weights'!L79*ave_outpatient_cost_2011*'2011 population'!L79</f>
        <v>64248352.841687538</v>
      </c>
      <c r="M79" s="2">
        <f>'2011 outpatient weights'!M79*ave_outpatient_cost_2011*'2011 population'!M79</f>
        <v>65826951.41607032</v>
      </c>
      <c r="N79" s="2">
        <f>'2011 outpatient weights'!N79*ave_outpatient_cost_2011*'2011 population'!N79</f>
        <v>64513561.150711164</v>
      </c>
    </row>
    <row r="80" spans="2:14" x14ac:dyDescent="0.25">
      <c r="B80">
        <v>76</v>
      </c>
      <c r="D80" s="2">
        <f>'2011 outpatient weights'!D80*ave_outpatient_cost_2011*'2011 population'!D80</f>
        <v>52077353.147537038</v>
      </c>
      <c r="E80" s="2">
        <f>'2011 outpatient weights'!E80*ave_outpatient_cost_2011*'2011 population'!E80</f>
        <v>57234858.195988029</v>
      </c>
      <c r="F80" s="2">
        <f>'2011 outpatient weights'!F80*ave_outpatient_cost_2011*'2011 population'!F80</f>
        <v>62751284.736863248</v>
      </c>
      <c r="G80" s="2">
        <f>'2011 outpatient weights'!G80*ave_outpatient_cost_2011*'2011 population'!G80</f>
        <v>64276935.36262472</v>
      </c>
      <c r="H80" s="2">
        <f>'2011 outpatient weights'!H80*ave_outpatient_cost_2011*'2011 population'!H80</f>
        <v>61863820.890059747</v>
      </c>
      <c r="I80" s="2"/>
      <c r="J80" s="2">
        <f>'2011 outpatient weights'!J80*ave_outpatient_cost_2011*'2011 population'!J80</f>
        <v>47738432.756090112</v>
      </c>
      <c r="K80" s="2">
        <f>'2011 outpatient weights'!K80*ave_outpatient_cost_2011*'2011 population'!K80</f>
        <v>53512570.551316939</v>
      </c>
      <c r="L80" s="2">
        <f>'2011 outpatient weights'!L80*ave_outpatient_cost_2011*'2011 population'!L80</f>
        <v>60966517.158999175</v>
      </c>
      <c r="M80" s="2">
        <f>'2011 outpatient weights'!M80*ave_outpatient_cost_2011*'2011 population'!M80</f>
        <v>65492863.917247258</v>
      </c>
      <c r="N80" s="2">
        <f>'2011 outpatient weights'!N80*ave_outpatient_cost_2011*'2011 population'!N80</f>
        <v>63433516.712019481</v>
      </c>
    </row>
    <row r="81" spans="2:14" x14ac:dyDescent="0.25">
      <c r="B81">
        <v>77</v>
      </c>
      <c r="D81" s="2">
        <f>'2011 outpatient weights'!D81*ave_outpatient_cost_2011*'2011 population'!D81</f>
        <v>51514136.915299535</v>
      </c>
      <c r="E81" s="2">
        <f>'2011 outpatient weights'!E81*ave_outpatient_cost_2011*'2011 population'!E81</f>
        <v>55352628.907387353</v>
      </c>
      <c r="F81" s="2">
        <f>'2011 outpatient weights'!F81*ave_outpatient_cost_2011*'2011 population'!F81</f>
        <v>62780804.389634438</v>
      </c>
      <c r="G81" s="2">
        <f>'2011 outpatient weights'!G81*ave_outpatient_cost_2011*'2011 population'!G81</f>
        <v>63168776.968912847</v>
      </c>
      <c r="H81" s="2">
        <f>'2011 outpatient weights'!H81*ave_outpatient_cost_2011*'2011 population'!H81</f>
        <v>61573310.02151794</v>
      </c>
      <c r="I81" s="2"/>
      <c r="J81" s="2">
        <f>'2011 outpatient weights'!J81*ave_outpatient_cost_2011*'2011 population'!J81</f>
        <v>46138748.715442203</v>
      </c>
      <c r="K81" s="2">
        <f>'2011 outpatient weights'!K81*ave_outpatient_cost_2011*'2011 population'!K81</f>
        <v>52383326.691339932</v>
      </c>
      <c r="L81" s="2">
        <f>'2011 outpatient weights'!L81*ave_outpatient_cost_2011*'2011 population'!L81</f>
        <v>59829307.678433113</v>
      </c>
      <c r="M81" s="2">
        <f>'2011 outpatient weights'!M81*ave_outpatient_cost_2011*'2011 population'!M81</f>
        <v>64009384.224016055</v>
      </c>
      <c r="N81" s="2">
        <f>'2011 outpatient weights'!N81*ave_outpatient_cost_2011*'2011 population'!N81</f>
        <v>63742770.217241399</v>
      </c>
    </row>
    <row r="82" spans="2:14" x14ac:dyDescent="0.25">
      <c r="B82">
        <v>78</v>
      </c>
      <c r="D82" s="2">
        <f>'2011 outpatient weights'!D82*ave_outpatient_cost_2011*'2011 population'!D82</f>
        <v>48558891.676762208</v>
      </c>
      <c r="E82" s="2">
        <f>'2011 outpatient weights'!E82*ave_outpatient_cost_2011*'2011 population'!E82</f>
        <v>54124986.204839736</v>
      </c>
      <c r="F82" s="2">
        <f>'2011 outpatient weights'!F82*ave_outpatient_cost_2011*'2011 population'!F82</f>
        <v>60400489.531259656</v>
      </c>
      <c r="G82" s="2">
        <f>'2011 outpatient weights'!G82*ave_outpatient_cost_2011*'2011 population'!G82</f>
        <v>61214388.529093713</v>
      </c>
      <c r="H82" s="2">
        <f>'2011 outpatient weights'!H82*ave_outpatient_cost_2011*'2011 population'!H82</f>
        <v>58975112.011736825</v>
      </c>
      <c r="I82" s="2"/>
      <c r="J82" s="2">
        <f>'2011 outpatient weights'!J82*ave_outpatient_cost_2011*'2011 population'!J82</f>
        <v>43533990.782823041</v>
      </c>
      <c r="K82" s="2">
        <f>'2011 outpatient weights'!K82*ave_outpatient_cost_2011*'2011 population'!K82</f>
        <v>48936087.239949554</v>
      </c>
      <c r="L82" s="2">
        <f>'2011 outpatient weights'!L82*ave_outpatient_cost_2011*'2011 population'!L82</f>
        <v>57638293.450527534</v>
      </c>
      <c r="M82" s="2">
        <f>'2011 outpatient weights'!M82*ave_outpatient_cost_2011*'2011 population'!M82</f>
        <v>61173623.294314466</v>
      </c>
      <c r="N82" s="2">
        <f>'2011 outpatient weights'!N82*ave_outpatient_cost_2011*'2011 population'!N82</f>
        <v>60585573.068475813</v>
      </c>
    </row>
    <row r="83" spans="2:14" x14ac:dyDescent="0.25">
      <c r="B83">
        <v>79</v>
      </c>
      <c r="D83" s="2">
        <f>'2011 outpatient weights'!D83*ave_outpatient_cost_2011*'2011 population'!D83</f>
        <v>48832534.172291912</v>
      </c>
      <c r="E83" s="2">
        <f>'2011 outpatient weights'!E83*ave_outpatient_cost_2011*'2011 population'!E83</f>
        <v>53156929.020311736</v>
      </c>
      <c r="F83" s="2">
        <f>'2011 outpatient weights'!F83*ave_outpatient_cost_2011*'2011 population'!F83</f>
        <v>59587527.665259629</v>
      </c>
      <c r="G83" s="2">
        <f>'2011 outpatient weights'!G83*ave_outpatient_cost_2011*'2011 population'!G83</f>
        <v>61596738.31736809</v>
      </c>
      <c r="H83" s="2">
        <f>'2011 outpatient weights'!H83*ave_outpatient_cost_2011*'2011 population'!H83</f>
        <v>58808302.545283787</v>
      </c>
      <c r="I83" s="2"/>
      <c r="J83" s="2">
        <f>'2011 outpatient weights'!J83*ave_outpatient_cost_2011*'2011 population'!J83</f>
        <v>41472769.313927256</v>
      </c>
      <c r="K83" s="2">
        <f>'2011 outpatient weights'!K83*ave_outpatient_cost_2011*'2011 population'!K83</f>
        <v>47158348.150840521</v>
      </c>
      <c r="L83" s="2">
        <f>'2011 outpatient weights'!L83*ave_outpatient_cost_2011*'2011 population'!L83</f>
        <v>54864851.787787318</v>
      </c>
      <c r="M83" s="2">
        <f>'2011 outpatient weights'!M83*ave_outpatient_cost_2011*'2011 population'!M83</f>
        <v>58474215.046460718</v>
      </c>
      <c r="N83" s="2">
        <f>'2011 outpatient weights'!N83*ave_outpatient_cost_2011*'2011 population'!N83</f>
        <v>59096470.584240578</v>
      </c>
    </row>
    <row r="84" spans="2:14" x14ac:dyDescent="0.25">
      <c r="B84">
        <v>80</v>
      </c>
      <c r="D84" s="2">
        <f>'2011 outpatient weights'!D84*ave_outpatient_cost_2011*'2011 population'!D84</f>
        <v>46805518.015337333</v>
      </c>
      <c r="E84" s="2">
        <f>'2011 outpatient weights'!E84*ave_outpatient_cost_2011*'2011 population'!E84</f>
        <v>52715071.360577993</v>
      </c>
      <c r="F84" s="2">
        <f>'2011 outpatient weights'!F84*ave_outpatient_cost_2011*'2011 population'!F84</f>
        <v>58589482.262043439</v>
      </c>
      <c r="G84" s="2">
        <f>'2011 outpatient weights'!G84*ave_outpatient_cost_2011*'2011 population'!G84</f>
        <v>60010642.688313246</v>
      </c>
      <c r="H84" s="2">
        <f>'2011 outpatient weights'!H84*ave_outpatient_cost_2011*'2011 population'!H84</f>
        <v>57097568.382306181</v>
      </c>
      <c r="I84" s="2"/>
      <c r="J84" s="2">
        <f>'2011 outpatient weights'!J84*ave_outpatient_cost_2011*'2011 population'!J84</f>
        <v>39137436.783584781</v>
      </c>
      <c r="K84" s="2">
        <f>'2011 outpatient weights'!K84*ave_outpatient_cost_2011*'2011 population'!K84</f>
        <v>45426059.955680773</v>
      </c>
      <c r="L84" s="2">
        <f>'2011 outpatient weights'!L84*ave_outpatient_cost_2011*'2011 population'!L84</f>
        <v>52479382.704325527</v>
      </c>
      <c r="M84" s="2">
        <f>'2011 outpatient weights'!M84*ave_outpatient_cost_2011*'2011 population'!M84</f>
        <v>56596671.417030074</v>
      </c>
      <c r="N84" s="2">
        <f>'2011 outpatient weights'!N84*ave_outpatient_cost_2011*'2011 population'!N84</f>
        <v>56727869.87379089</v>
      </c>
    </row>
    <row r="85" spans="2:14" x14ac:dyDescent="0.25">
      <c r="B85">
        <v>81</v>
      </c>
      <c r="D85" s="2">
        <f>'2011 outpatient weights'!D85*ave_outpatient_cost_2011*'2011 population'!D85</f>
        <v>45589120.894797795</v>
      </c>
      <c r="E85" s="2">
        <f>'2011 outpatient weights'!E85*ave_outpatient_cost_2011*'2011 population'!E85</f>
        <v>51717963.08919581</v>
      </c>
      <c r="F85" s="2">
        <f>'2011 outpatient weights'!F85*ave_outpatient_cost_2011*'2011 population'!F85</f>
        <v>55624865.705166042</v>
      </c>
      <c r="G85" s="2">
        <f>'2011 outpatient weights'!G85*ave_outpatient_cost_2011*'2011 population'!G85</f>
        <v>57778394.659711398</v>
      </c>
      <c r="H85" s="2">
        <f>'2011 outpatient weights'!H85*ave_outpatient_cost_2011*'2011 population'!H85</f>
        <v>55775275.364523984</v>
      </c>
      <c r="I85" s="2"/>
      <c r="J85" s="2">
        <f>'2011 outpatient weights'!J85*ave_outpatient_cost_2011*'2011 population'!J85</f>
        <v>36278247.558033034</v>
      </c>
      <c r="K85" s="2">
        <f>'2011 outpatient weights'!K85*ave_outpatient_cost_2011*'2011 population'!K85</f>
        <v>42691509.264051817</v>
      </c>
      <c r="L85" s="2">
        <f>'2011 outpatient weights'!L85*ave_outpatient_cost_2011*'2011 population'!L85</f>
        <v>49285168.848116718</v>
      </c>
      <c r="M85" s="2">
        <f>'2011 outpatient weights'!M85*ave_outpatient_cost_2011*'2011 population'!M85</f>
        <v>53292344.570325576</v>
      </c>
      <c r="N85" s="2">
        <f>'2011 outpatient weights'!N85*ave_outpatient_cost_2011*'2011 population'!N85</f>
        <v>53419794.499750361</v>
      </c>
    </row>
    <row r="86" spans="2:14" x14ac:dyDescent="0.25">
      <c r="B86">
        <v>82</v>
      </c>
      <c r="D86" s="2">
        <f>'2011 outpatient weights'!D86*ave_outpatient_cost_2011*'2011 population'!D86</f>
        <v>42248245.906567067</v>
      </c>
      <c r="E86" s="2">
        <f>'2011 outpatient weights'!E86*ave_outpatient_cost_2011*'2011 population'!E86</f>
        <v>47396379.63667801</v>
      </c>
      <c r="F86" s="2">
        <f>'2011 outpatient weights'!F86*ave_outpatient_cost_2011*'2011 population'!F86</f>
        <v>53382309.226390131</v>
      </c>
      <c r="G86" s="2">
        <f>'2011 outpatient weights'!G86*ave_outpatient_cost_2011*'2011 population'!G86</f>
        <v>55479141.704978138</v>
      </c>
      <c r="H86" s="2">
        <f>'2011 outpatient weights'!H86*ave_outpatient_cost_2011*'2011 population'!H86</f>
        <v>53719676.686632216</v>
      </c>
      <c r="I86" s="2"/>
      <c r="J86" s="2">
        <f>'2011 outpatient weights'!J86*ave_outpatient_cost_2011*'2011 population'!J86</f>
        <v>32207815.437028788</v>
      </c>
      <c r="K86" s="2">
        <f>'2011 outpatient weights'!K86*ave_outpatient_cost_2011*'2011 population'!K86</f>
        <v>37638025.849175468</v>
      </c>
      <c r="L86" s="2">
        <f>'2011 outpatient weights'!L86*ave_outpatient_cost_2011*'2011 population'!L86</f>
        <v>45948979.519056022</v>
      </c>
      <c r="M86" s="2">
        <f>'2011 outpatient weights'!M86*ave_outpatient_cost_2011*'2011 population'!M86</f>
        <v>48020040.872208878</v>
      </c>
      <c r="N86" s="2">
        <f>'2011 outpatient weights'!N86*ave_outpatient_cost_2011*'2011 population'!N86</f>
        <v>49787471.511143833</v>
      </c>
    </row>
    <row r="87" spans="2:14" x14ac:dyDescent="0.25">
      <c r="B87">
        <v>83</v>
      </c>
      <c r="D87" s="2">
        <f>'2011 outpatient weights'!D87*ave_outpatient_cost_2011*'2011 population'!D87</f>
        <v>38297766.660315566</v>
      </c>
      <c r="E87" s="2">
        <f>'2011 outpatient weights'!E87*ave_outpatient_cost_2011*'2011 population'!E87</f>
        <v>44744765.112358555</v>
      </c>
      <c r="F87" s="2">
        <f>'2011 outpatient weights'!F87*ave_outpatient_cost_2011*'2011 population'!F87</f>
        <v>49550377.157140367</v>
      </c>
      <c r="G87" s="2">
        <f>'2011 outpatient weights'!G87*ave_outpatient_cost_2011*'2011 population'!G87</f>
        <v>50436903.87210986</v>
      </c>
      <c r="H87" s="2">
        <f>'2011 outpatient weights'!H87*ave_outpatient_cost_2011*'2011 population'!H87</f>
        <v>49498366.340353042</v>
      </c>
      <c r="I87" s="2"/>
      <c r="J87" s="2">
        <f>'2011 outpatient weights'!J87*ave_outpatient_cost_2011*'2011 population'!J87</f>
        <v>28194079.791981883</v>
      </c>
      <c r="K87" s="2">
        <f>'2011 outpatient weights'!K87*ave_outpatient_cost_2011*'2011 population'!K87</f>
        <v>34543616.533288278</v>
      </c>
      <c r="L87" s="2">
        <f>'2011 outpatient weights'!L87*ave_outpatient_cost_2011*'2011 population'!L87</f>
        <v>41731886.266029865</v>
      </c>
      <c r="M87" s="2">
        <f>'2011 outpatient weights'!M87*ave_outpatient_cost_2011*'2011 population'!M87</f>
        <v>44343204.121487066</v>
      </c>
      <c r="N87" s="2">
        <f>'2011 outpatient weights'!N87*ave_outpatient_cost_2011*'2011 population'!N87</f>
        <v>44783656.083469793</v>
      </c>
    </row>
    <row r="88" spans="2:14" x14ac:dyDescent="0.25">
      <c r="B88">
        <v>84</v>
      </c>
      <c r="D88" s="2">
        <f>'2011 outpatient weights'!D88*ave_outpatient_cost_2011*'2011 population'!D88</f>
        <v>35022959.46638225</v>
      </c>
      <c r="E88" s="2">
        <f>'2011 outpatient weights'!E88*ave_outpatient_cost_2011*'2011 population'!E88</f>
        <v>40931107.113871895</v>
      </c>
      <c r="F88" s="2">
        <f>'2011 outpatient weights'!F88*ave_outpatient_cost_2011*'2011 population'!F88</f>
        <v>46446127.956996098</v>
      </c>
      <c r="G88" s="2">
        <f>'2011 outpatient weights'!G88*ave_outpatient_cost_2011*'2011 population'!G88</f>
        <v>48033160.717884943</v>
      </c>
      <c r="H88" s="2">
        <f>'2011 outpatient weights'!H88*ave_outpatient_cost_2011*'2011 population'!H88</f>
        <v>45170222.964997195</v>
      </c>
      <c r="I88" s="2"/>
      <c r="J88" s="2">
        <f>'2011 outpatient weights'!J88*ave_outpatient_cost_2011*'2011 population'!J88</f>
        <v>25434226.54083477</v>
      </c>
      <c r="K88" s="2">
        <f>'2011 outpatient weights'!K88*ave_outpatient_cost_2011*'2011 population'!K88</f>
        <v>30594542.984787777</v>
      </c>
      <c r="L88" s="2">
        <f>'2011 outpatient weights'!L88*ave_outpatient_cost_2011*'2011 population'!L88</f>
        <v>37226624.974046923</v>
      </c>
      <c r="M88" s="2">
        <f>'2011 outpatient weights'!M88*ave_outpatient_cost_2011*'2011 population'!M88</f>
        <v>40052546.019491449</v>
      </c>
      <c r="N88" s="2">
        <f>'2011 outpatient weights'!N88*ave_outpatient_cost_2011*'2011 population'!N88</f>
        <v>40006157.993708156</v>
      </c>
    </row>
    <row r="89" spans="2:14" x14ac:dyDescent="0.25">
      <c r="B89" s="15" t="s">
        <v>21</v>
      </c>
      <c r="C89" s="5"/>
      <c r="D89" s="9">
        <f>'2011 outpatient weights'!D89*ave_outpatient_cost_2011*'2011 population'!D89</f>
        <v>195935523.85393539</v>
      </c>
      <c r="E89" s="9">
        <f>'2011 outpatient weights'!E89*ave_outpatient_cost_2011*'2011 population'!E89</f>
        <v>237826722.53174624</v>
      </c>
      <c r="F89" s="9">
        <f>'2011 outpatient weights'!F89*ave_outpatient_cost_2011*'2011 population'!F89</f>
        <v>268864528.87401879</v>
      </c>
      <c r="G89" s="9">
        <f>'2011 outpatient weights'!G89*ave_outpatient_cost_2011*'2011 population'!G89</f>
        <v>275852252.39428312</v>
      </c>
      <c r="H89" s="9">
        <f>'2011 outpatient weights'!H89*ave_outpatient_cost_2011*'2011 population'!H89</f>
        <v>258696179.90913871</v>
      </c>
      <c r="I89" s="9"/>
      <c r="J89" s="9">
        <f>'2011 outpatient weights'!J89*ave_outpatient_cost_2011*'2011 population'!J89</f>
        <v>116038475.08210181</v>
      </c>
      <c r="K89" s="9">
        <f>'2011 outpatient weights'!K89*ave_outpatient_cost_2011*'2011 population'!K89</f>
        <v>144945243.63384509</v>
      </c>
      <c r="L89" s="9">
        <f>'2011 outpatient weights'!L89*ave_outpatient_cost_2011*'2011 population'!L89</f>
        <v>177543843.04565427</v>
      </c>
      <c r="M89" s="9">
        <f>'2011 outpatient weights'!M89*ave_outpatient_cost_2011*'2011 population'!M89</f>
        <v>190896565.98248613</v>
      </c>
      <c r="N89" s="9">
        <f>'2011 outpatient weights'!N89*ave_outpatient_cost_2011*'2011 population'!N89</f>
        <v>190830966.75410572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bestFit="1" customWidth="1"/>
    <col min="4" max="4" width="9" bestFit="1" customWidth="1"/>
  </cols>
  <sheetData>
    <row r="2" spans="2:14" x14ac:dyDescent="0.25">
      <c r="B2" s="8" t="s">
        <v>13</v>
      </c>
      <c r="C2" s="8"/>
      <c r="D2" s="106" t="s">
        <v>14</v>
      </c>
      <c r="E2" s="106"/>
      <c r="F2" s="106"/>
      <c r="G2" s="106"/>
      <c r="H2" s="106"/>
      <c r="I2" s="8"/>
      <c r="J2" s="106" t="s">
        <v>15</v>
      </c>
      <c r="K2" s="106"/>
      <c r="L2" s="106"/>
      <c r="M2" s="106"/>
      <c r="N2" s="106"/>
    </row>
    <row r="3" spans="2:14" x14ac:dyDescent="0.25">
      <c r="B3" s="5"/>
      <c r="C3" s="6" t="s">
        <v>26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56">
        <f>VLOOKUP(B4,'Primary care summary'!$C$18:$E$24,2,TRUE)*SUM('2011 population'!D4:H4)</f>
        <v>1151995.7554309999</v>
      </c>
      <c r="D4" s="2">
        <f>('2011 outpatient appointments'!D4/SUM('2011 outpatient appointments'!$D4:$H4))*'2011 GP visits'!$C4</f>
        <v>295132.90238565247</v>
      </c>
      <c r="E4" s="2">
        <f>('2011 outpatient appointments'!E4/SUM('2011 outpatient appointments'!$D4:$H4))*'2011 GP visits'!$C4</f>
        <v>246045.95251819998</v>
      </c>
      <c r="F4" s="2">
        <f>('2011 outpatient appointments'!F4/SUM('2011 outpatient appointments'!$D4:$H4))*'2011 GP visits'!$C4</f>
        <v>213603.28767403748</v>
      </c>
      <c r="G4" s="2">
        <f>('2011 outpatient appointments'!G4/SUM('2011 outpatient appointments'!$D4:$H4))*'2011 GP visits'!$C4</f>
        <v>205393.60654768499</v>
      </c>
      <c r="H4" s="2">
        <f>('2011 outpatient appointments'!H4/SUM('2011 outpatient appointments'!$D4:$H4))*'2011 GP visits'!$C4</f>
        <v>191820.00630542496</v>
      </c>
      <c r="I4" s="56">
        <f>VLOOKUP(B4,'Primary care summary'!$C$18:$E$24,3,TRUE)*SUM('2011 population'!J4:N4)</f>
        <v>1332559.8767909999</v>
      </c>
      <c r="J4" s="2">
        <f>('2011 outpatient appointments'!J4/SUM('2011 outpatient appointments'!$J4:$N4))*'2011 GP visits'!$I4</f>
        <v>350051.46098058304</v>
      </c>
      <c r="K4" s="2">
        <f>('2011 outpatient appointments'!K4/SUM('2011 outpatient appointments'!$J4:$N4))*'2011 GP visits'!$I4</f>
        <v>288895.79794865905</v>
      </c>
      <c r="L4" s="2">
        <f>('2011 outpatient appointments'!L4/SUM('2011 outpatient appointments'!$J4:$N4))*'2011 GP visits'!$I4</f>
        <v>246023.08976819311</v>
      </c>
      <c r="M4" s="2">
        <f>('2011 outpatient appointments'!M4/SUM('2011 outpatient appointments'!$J4:$N4))*'2011 GP visits'!$I4</f>
        <v>232419.52827412097</v>
      </c>
      <c r="N4" s="2">
        <f>('2011 outpatient appointments'!N4/SUM('2011 outpatient appointments'!$J4:$N4))*'2011 GP visits'!$I4</f>
        <v>215169.99981944374</v>
      </c>
    </row>
    <row r="5" spans="2:14" x14ac:dyDescent="0.25">
      <c r="B5">
        <v>1</v>
      </c>
      <c r="C5" s="56">
        <f>VLOOKUP(B5,'Primary care summary'!$C$18:$E$24,2,TRUE)*SUM('2011 population'!D5:H5)</f>
        <v>1129511.1999289999</v>
      </c>
      <c r="D5" s="2">
        <f>('2011 outpatient appointments'!D5/SUM('2011 outpatient appointments'!$D5:$H5))*'2011 GP visits'!$C5</f>
        <v>312922.4874959428</v>
      </c>
      <c r="E5" s="2">
        <f>('2011 outpatient appointments'!E5/SUM('2011 outpatient appointments'!$D5:$H5))*'2011 GP visits'!$C5</f>
        <v>247451.12497971428</v>
      </c>
      <c r="F5" s="2">
        <f>('2011 outpatient appointments'!F5/SUM('2011 outpatient appointments'!$D5:$H5))*'2011 GP visits'!$C5</f>
        <v>206048.63032903272</v>
      </c>
      <c r="G5" s="2">
        <f>('2011 outpatient appointments'!G5/SUM('2011 outpatient appointments'!$D5:$H5))*'2011 GP visits'!$C5</f>
        <v>188816.05159242122</v>
      </c>
      <c r="H5" s="2">
        <f>('2011 outpatient appointments'!H5/SUM('2011 outpatient appointments'!$D5:$H5))*'2011 GP visits'!$C5</f>
        <v>174272.90553188894</v>
      </c>
      <c r="I5" s="56">
        <f>VLOOKUP(B5,'Primary care summary'!$C$18:$E$24,3,TRUE)*SUM('2011 population'!J5:N5)</f>
        <v>1305278.957554</v>
      </c>
      <c r="J5" s="2">
        <f>('2011 outpatient appointments'!J5/SUM('2011 outpatient appointments'!$J5:$N5))*'2011 GP visits'!$I5</f>
        <v>362636.04726213193</v>
      </c>
      <c r="K5" s="2">
        <f>('2011 outpatient appointments'!K5/SUM('2011 outpatient appointments'!$J5:$N5))*'2011 GP visits'!$I5</f>
        <v>291001.65006862674</v>
      </c>
      <c r="L5" s="2">
        <f>('2011 outpatient appointments'!L5/SUM('2011 outpatient appointments'!$J5:$N5))*'2011 GP visits'!$I5</f>
        <v>243069.70811489417</v>
      </c>
      <c r="M5" s="2">
        <f>('2011 outpatient appointments'!M5/SUM('2011 outpatient appointments'!$J5:$N5))*'2011 GP visits'!$I5</f>
        <v>210334.42204600482</v>
      </c>
      <c r="N5" s="2">
        <f>('2011 outpatient appointments'!N5/SUM('2011 outpatient appointments'!$J5:$N5))*'2011 GP visits'!$I5</f>
        <v>198237.13006234233</v>
      </c>
    </row>
    <row r="6" spans="2:14" x14ac:dyDescent="0.25">
      <c r="B6">
        <v>2</v>
      </c>
      <c r="C6" s="56">
        <f>VLOOKUP(B6,'Primary care summary'!$C$18:$E$24,2,TRUE)*SUM('2011 population'!D6:H6)</f>
        <v>1111716.9268189999</v>
      </c>
      <c r="D6" s="2">
        <f>('2011 outpatient appointments'!D6/SUM('2011 outpatient appointments'!$D6:$H6))*'2011 GP visits'!$C6</f>
        <v>314907.82030107226</v>
      </c>
      <c r="E6" s="2">
        <f>('2011 outpatient appointments'!E6/SUM('2011 outpatient appointments'!$D6:$H6))*'2011 GP visits'!$C6</f>
        <v>241367.24678150131</v>
      </c>
      <c r="F6" s="2">
        <f>('2011 outpatient appointments'!F6/SUM('2011 outpatient appointments'!$D6:$H6))*'2011 GP visits'!$C6</f>
        <v>203659.04480051802</v>
      </c>
      <c r="G6" s="2">
        <f>('2011 outpatient appointments'!G6/SUM('2011 outpatient appointments'!$D6:$H6))*'2011 GP visits'!$C6</f>
        <v>181157.99080028577</v>
      </c>
      <c r="H6" s="2">
        <f>('2011 outpatient appointments'!H6/SUM('2011 outpatient appointments'!$D6:$H6))*'2011 GP visits'!$C6</f>
        <v>170624.82413562259</v>
      </c>
      <c r="I6" s="56">
        <f>VLOOKUP(B6,'Primary care summary'!$C$18:$E$24,3,TRUE)*SUM('2011 population'!J6:N6)</f>
        <v>1284065.0619939999</v>
      </c>
      <c r="J6" s="2">
        <f>('2011 outpatient appointments'!J6/SUM('2011 outpatient appointments'!$J6:$N6))*'2011 GP visits'!$I6</f>
        <v>365615.38972028048</v>
      </c>
      <c r="K6" s="2">
        <f>('2011 outpatient appointments'!K6/SUM('2011 outpatient appointments'!$J6:$N6))*'2011 GP visits'!$I6</f>
        <v>285492.57342084637</v>
      </c>
      <c r="L6" s="2">
        <f>('2011 outpatient appointments'!L6/SUM('2011 outpatient appointments'!$J6:$N6))*'2011 GP visits'!$I6</f>
        <v>230872.61803136294</v>
      </c>
      <c r="M6" s="2">
        <f>('2011 outpatient appointments'!M6/SUM('2011 outpatient appointments'!$J6:$N6))*'2011 GP visits'!$I6</f>
        <v>205345.84818930918</v>
      </c>
      <c r="N6" s="2">
        <f>('2011 outpatient appointments'!N6/SUM('2011 outpatient appointments'!$J6:$N6))*'2011 GP visits'!$I6</f>
        <v>196738.63263220084</v>
      </c>
    </row>
    <row r="7" spans="2:14" x14ac:dyDescent="0.25">
      <c r="B7">
        <v>3</v>
      </c>
      <c r="C7" s="56">
        <f>VLOOKUP(B7,'Primary care summary'!$C$18:$E$24,2,TRUE)*SUM('2011 population'!D7:H7)</f>
        <v>1117411.7799279999</v>
      </c>
      <c r="D7" s="2">
        <f>('2011 outpatient appointments'!D7/SUM('2011 outpatient appointments'!$D7:$H7))*'2011 GP visits'!$C7</f>
        <v>307370.29185682273</v>
      </c>
      <c r="E7" s="2">
        <f>('2011 outpatient appointments'!E7/SUM('2011 outpatient appointments'!$D7:$H7))*'2011 GP visits'!$C7</f>
        <v>241366.29237606717</v>
      </c>
      <c r="F7" s="2">
        <f>('2011 outpatient appointments'!F7/SUM('2011 outpatient appointments'!$D7:$H7))*'2011 GP visits'!$C7</f>
        <v>205629.98712899612</v>
      </c>
      <c r="G7" s="2">
        <f>('2011 outpatient appointments'!G7/SUM('2011 outpatient appointments'!$D7:$H7))*'2011 GP visits'!$C7</f>
        <v>182961.71244447445</v>
      </c>
      <c r="H7" s="2">
        <f>('2011 outpatient appointments'!H7/SUM('2011 outpatient appointments'!$D7:$H7))*'2011 GP visits'!$C7</f>
        <v>180083.49612163941</v>
      </c>
      <c r="I7" s="56">
        <f>VLOOKUP(B7,'Primary care summary'!$C$18:$E$24,3,TRUE)*SUM('2011 population'!J7:N7)</f>
        <v>1289620.5449270001</v>
      </c>
      <c r="J7" s="2">
        <f>('2011 outpatient appointments'!J7/SUM('2011 outpatient appointments'!$J7:$N7))*'2011 GP visits'!$I7</f>
        <v>357401.87545951951</v>
      </c>
      <c r="K7" s="2">
        <f>('2011 outpatient appointments'!K7/SUM('2011 outpatient appointments'!$J7:$N7))*'2011 GP visits'!$I7</f>
        <v>279901.55875469302</v>
      </c>
      <c r="L7" s="2">
        <f>('2011 outpatient appointments'!L7/SUM('2011 outpatient appointments'!$J7:$N7))*'2011 GP visits'!$I7</f>
        <v>235773.00705419583</v>
      </c>
      <c r="M7" s="2">
        <f>('2011 outpatient appointments'!M7/SUM('2011 outpatient appointments'!$J7:$N7))*'2011 GP visits'!$I7</f>
        <v>211264.73781408547</v>
      </c>
      <c r="N7" s="2">
        <f>('2011 outpatient appointments'!N7/SUM('2011 outpatient appointments'!$J7:$N7))*'2011 GP visits'!$I7</f>
        <v>205279.36584450628</v>
      </c>
    </row>
    <row r="8" spans="2:14" x14ac:dyDescent="0.25">
      <c r="B8">
        <v>4</v>
      </c>
      <c r="C8" s="56">
        <f>VLOOKUP(B8,'Primary care summary'!$C$18:$E$24,2,TRUE)*SUM('2011 population'!D8:H8)</f>
        <v>1071825.526504</v>
      </c>
      <c r="D8" s="2">
        <f>('2011 outpatient appointments'!D8/SUM('2011 outpatient appointments'!$D8:$H8))*'2011 GP visits'!$C8</f>
        <v>288215.94546812651</v>
      </c>
      <c r="E8" s="2">
        <f>('2011 outpatient appointments'!E8/SUM('2011 outpatient appointments'!$D8:$H8))*'2011 GP visits'!$C8</f>
        <v>227834.16645359696</v>
      </c>
      <c r="F8" s="2">
        <f>('2011 outpatient appointments'!F8/SUM('2011 outpatient appointments'!$D8:$H8))*'2011 GP visits'!$C8</f>
        <v>198264.71637507324</v>
      </c>
      <c r="G8" s="2">
        <f>('2011 outpatient appointments'!G8/SUM('2011 outpatient appointments'!$D8:$H8))*'2011 GP visits'!$C8</f>
        <v>181256.00433911805</v>
      </c>
      <c r="H8" s="2">
        <f>('2011 outpatient appointments'!H8/SUM('2011 outpatient appointments'!$D8:$H8))*'2011 GP visits'!$C8</f>
        <v>176254.69386808519</v>
      </c>
      <c r="I8" s="56">
        <f>VLOOKUP(B8,'Primary care summary'!$C$18:$E$24,3,TRUE)*SUM('2011 population'!J8:N8)</f>
        <v>1238695.911596</v>
      </c>
      <c r="J8" s="2">
        <f>('2011 outpatient appointments'!J8/SUM('2011 outpatient appointments'!$J8:$N8))*'2011 GP visits'!$I8</f>
        <v>335973.24040216953</v>
      </c>
      <c r="K8" s="2">
        <f>('2011 outpatient appointments'!K8/SUM('2011 outpatient appointments'!$J8:$N8))*'2011 GP visits'!$I8</f>
        <v>266617.87607794005</v>
      </c>
      <c r="L8" s="2">
        <f>('2011 outpatient appointments'!L8/SUM('2011 outpatient appointments'!$J8:$N8))*'2011 GP visits'!$I8</f>
        <v>224591.61203494811</v>
      </c>
      <c r="M8" s="2">
        <f>('2011 outpatient appointments'!M8/SUM('2011 outpatient appointments'!$J8:$N8))*'2011 GP visits'!$I8</f>
        <v>205930.54437270545</v>
      </c>
      <c r="N8" s="2">
        <f>('2011 outpatient appointments'!N8/SUM('2011 outpatient appointments'!$J8:$N8))*'2011 GP visits'!$I8</f>
        <v>205582.63870823683</v>
      </c>
    </row>
    <row r="9" spans="2:14" x14ac:dyDescent="0.25">
      <c r="B9">
        <v>5</v>
      </c>
      <c r="C9" s="56">
        <f>VLOOKUP(B9,'Primary care summary'!$C$18:$E$24,2,TRUE)*SUM('2011 population'!D9:H9)</f>
        <v>505342.360162</v>
      </c>
      <c r="D9" s="2">
        <f>('2011 outpatient appointments'!D9/SUM('2011 outpatient appointments'!$D9:$H9))*'2011 GP visits'!$C9</f>
        <v>136186.21766280022</v>
      </c>
      <c r="E9" s="2">
        <f>('2011 outpatient appointments'!E9/SUM('2011 outpatient appointments'!$D9:$H9))*'2011 GP visits'!$C9</f>
        <v>107064.29168594943</v>
      </c>
      <c r="F9" s="2">
        <f>('2011 outpatient appointments'!F9/SUM('2011 outpatient appointments'!$D9:$H9))*'2011 GP visits'!$C9</f>
        <v>91381.145783642627</v>
      </c>
      <c r="G9" s="2">
        <f>('2011 outpatient appointments'!G9/SUM('2011 outpatient appointments'!$D9:$H9))*'2011 GP visits'!$C9</f>
        <v>87175.701345790658</v>
      </c>
      <c r="H9" s="2">
        <f>('2011 outpatient appointments'!H9/SUM('2011 outpatient appointments'!$D9:$H9))*'2011 GP visits'!$C9</f>
        <v>83535.003683817093</v>
      </c>
      <c r="I9" s="56">
        <f>VLOOKUP(B9,'Primary care summary'!$C$18:$E$24,3,TRUE)*SUM('2011 population'!J9:N9)</f>
        <v>503415.31233600003</v>
      </c>
      <c r="J9" s="2">
        <f>('2011 outpatient appointments'!J9/SUM('2011 outpatient appointments'!$J9:$N9))*'2011 GP visits'!$I9</f>
        <v>137922.81166355131</v>
      </c>
      <c r="K9" s="2">
        <f>('2011 outpatient appointments'!K9/SUM('2011 outpatient appointments'!$J9:$N9))*'2011 GP visits'!$I9</f>
        <v>106615.77111627941</v>
      </c>
      <c r="L9" s="2">
        <f>('2011 outpatient appointments'!L9/SUM('2011 outpatient appointments'!$J9:$N9))*'2011 GP visits'!$I9</f>
        <v>91225.613370001694</v>
      </c>
      <c r="M9" s="2">
        <f>('2011 outpatient appointments'!M9/SUM('2011 outpatient appointments'!$J9:$N9))*'2011 GP visits'!$I9</f>
        <v>85487.764208377499</v>
      </c>
      <c r="N9" s="2">
        <f>('2011 outpatient appointments'!N9/SUM('2011 outpatient appointments'!$J9:$N9))*'2011 GP visits'!$I9</f>
        <v>82163.351977790109</v>
      </c>
    </row>
    <row r="10" spans="2:14" x14ac:dyDescent="0.25">
      <c r="B10">
        <v>6</v>
      </c>
      <c r="C10" s="56">
        <f>VLOOKUP(B10,'Primary care summary'!$C$18:$E$24,2,TRUE)*SUM('2011 population'!D10:H10)</f>
        <v>495502.74806800002</v>
      </c>
      <c r="D10" s="2">
        <f>('2011 outpatient appointments'!D10/SUM('2011 outpatient appointments'!$D10:$H10))*'2011 GP visits'!$C10</f>
        <v>133597.57872421079</v>
      </c>
      <c r="E10" s="2">
        <f>('2011 outpatient appointments'!E10/SUM('2011 outpatient appointments'!$D10:$H10))*'2011 GP visits'!$C10</f>
        <v>103776.17755435381</v>
      </c>
      <c r="F10" s="2">
        <f>('2011 outpatient appointments'!F10/SUM('2011 outpatient appointments'!$D10:$H10))*'2011 GP visits'!$C10</f>
        <v>89212.108124246501</v>
      </c>
      <c r="G10" s="2">
        <f>('2011 outpatient appointments'!G10/SUM('2011 outpatient appointments'!$D10:$H10))*'2011 GP visits'!$C10</f>
        <v>84839.365374389919</v>
      </c>
      <c r="H10" s="2">
        <f>('2011 outpatient appointments'!H10/SUM('2011 outpatient appointments'!$D10:$H10))*'2011 GP visits'!$C10</f>
        <v>84077.518290798966</v>
      </c>
      <c r="I10" s="56">
        <f>VLOOKUP(B10,'Primary care summary'!$C$18:$E$24,3,TRUE)*SUM('2011 population'!J10:N10)</f>
        <v>491392.35253199999</v>
      </c>
      <c r="J10" s="2">
        <f>('2011 outpatient appointments'!J10/SUM('2011 outpatient appointments'!$J10:$N10))*'2011 GP visits'!$I10</f>
        <v>132675.68407458652</v>
      </c>
      <c r="K10" s="2">
        <f>('2011 outpatient appointments'!K10/SUM('2011 outpatient appointments'!$J10:$N10))*'2011 GP visits'!$I10</f>
        <v>103053.67843635316</v>
      </c>
      <c r="L10" s="2">
        <f>('2011 outpatient appointments'!L10/SUM('2011 outpatient appointments'!$J10:$N10))*'2011 GP visits'!$I10</f>
        <v>88931.009846189161</v>
      </c>
      <c r="M10" s="2">
        <f>('2011 outpatient appointments'!M10/SUM('2011 outpatient appointments'!$J10:$N10))*'2011 GP visits'!$I10</f>
        <v>84037.337527476324</v>
      </c>
      <c r="N10" s="2">
        <f>('2011 outpatient appointments'!N10/SUM('2011 outpatient appointments'!$J10:$N10))*'2011 GP visits'!$I10</f>
        <v>82694.642647394838</v>
      </c>
    </row>
    <row r="11" spans="2:14" x14ac:dyDescent="0.25">
      <c r="B11">
        <v>7</v>
      </c>
      <c r="C11" s="56">
        <f>VLOOKUP(B11,'Primary care summary'!$C$18:$E$24,2,TRUE)*SUM('2011 population'!D11:H11)</f>
        <v>488012.34545000002</v>
      </c>
      <c r="D11" s="2">
        <f>('2011 outpatient appointments'!D11/SUM('2011 outpatient appointments'!$D11:$H11))*'2011 GP visits'!$C11</f>
        <v>128556.13979270605</v>
      </c>
      <c r="E11" s="2">
        <f>('2011 outpatient appointments'!E11/SUM('2011 outpatient appointments'!$D11:$H11))*'2011 GP visits'!$C11</f>
        <v>102848.79544472517</v>
      </c>
      <c r="F11" s="2">
        <f>('2011 outpatient appointments'!F11/SUM('2011 outpatient appointments'!$D11:$H11))*'2011 GP visits'!$C11</f>
        <v>87780.386470633821</v>
      </c>
      <c r="G11" s="2">
        <f>('2011 outpatient appointments'!G11/SUM('2011 outpatient appointments'!$D11:$H11))*'2011 GP visits'!$C11</f>
        <v>84315.342826247972</v>
      </c>
      <c r="H11" s="2">
        <f>('2011 outpatient appointments'!H11/SUM('2011 outpatient appointments'!$D11:$H11))*'2011 GP visits'!$C11</f>
        <v>84511.680915687015</v>
      </c>
      <c r="I11" s="56">
        <f>VLOOKUP(B11,'Primary care summary'!$C$18:$E$24,3,TRUE)*SUM('2011 population'!J11:N11)</f>
        <v>485513.12360400002</v>
      </c>
      <c r="J11" s="2">
        <f>('2011 outpatient appointments'!J11/SUM('2011 outpatient appointments'!$J11:$N11))*'2011 GP visits'!$I11</f>
        <v>129403.64592697966</v>
      </c>
      <c r="K11" s="2">
        <f>('2011 outpatient appointments'!K11/SUM('2011 outpatient appointments'!$J11:$N11))*'2011 GP visits'!$I11</f>
        <v>103249.92259317549</v>
      </c>
      <c r="L11" s="2">
        <f>('2011 outpatient appointments'!L11/SUM('2011 outpatient appointments'!$J11:$N11))*'2011 GP visits'!$I11</f>
        <v>88260.742016190896</v>
      </c>
      <c r="M11" s="2">
        <f>('2011 outpatient appointments'!M11/SUM('2011 outpatient appointments'!$J11:$N11))*'2011 GP visits'!$I11</f>
        <v>81854.048707656664</v>
      </c>
      <c r="N11" s="2">
        <f>('2011 outpatient appointments'!N11/SUM('2011 outpatient appointments'!$J11:$N11))*'2011 GP visits'!$I11</f>
        <v>82744.764359997309</v>
      </c>
    </row>
    <row r="12" spans="2:14" x14ac:dyDescent="0.25">
      <c r="B12">
        <v>8</v>
      </c>
      <c r="C12" s="56">
        <f>VLOOKUP(B12,'Primary care summary'!$C$18:$E$24,2,TRUE)*SUM('2011 population'!D12:H12)</f>
        <v>470032.371644</v>
      </c>
      <c r="D12" s="2">
        <f>('2011 outpatient appointments'!D12/SUM('2011 outpatient appointments'!$D12:$H12))*'2011 GP visits'!$C12</f>
        <v>122447.38116014191</v>
      </c>
      <c r="E12" s="2">
        <f>('2011 outpatient appointments'!E12/SUM('2011 outpatient appointments'!$D12:$H12))*'2011 GP visits'!$C12</f>
        <v>96838.277576164925</v>
      </c>
      <c r="F12" s="2">
        <f>('2011 outpatient appointments'!F12/SUM('2011 outpatient appointments'!$D12:$H12))*'2011 GP visits'!$C12</f>
        <v>85509.166913227338</v>
      </c>
      <c r="G12" s="2">
        <f>('2011 outpatient appointments'!G12/SUM('2011 outpatient appointments'!$D12:$H12))*'2011 GP visits'!$C12</f>
        <v>80658.239085399182</v>
      </c>
      <c r="H12" s="2">
        <f>('2011 outpatient appointments'!H12/SUM('2011 outpatient appointments'!$D12:$H12))*'2011 GP visits'!$C12</f>
        <v>84579.306909066639</v>
      </c>
      <c r="I12" s="56">
        <f>VLOOKUP(B12,'Primary care summary'!$C$18:$E$24,3,TRUE)*SUM('2011 population'!J12:N12)</f>
        <v>469701.60895199998</v>
      </c>
      <c r="J12" s="2">
        <f>('2011 outpatient appointments'!J12/SUM('2011 outpatient appointments'!$J12:$N12))*'2011 GP visits'!$I12</f>
        <v>123911.79941098834</v>
      </c>
      <c r="K12" s="2">
        <f>('2011 outpatient appointments'!K12/SUM('2011 outpatient appointments'!$J12:$N12))*'2011 GP visits'!$I12</f>
        <v>99225.963578995812</v>
      </c>
      <c r="L12" s="2">
        <f>('2011 outpatient appointments'!L12/SUM('2011 outpatient appointments'!$J12:$N12))*'2011 GP visits'!$I12</f>
        <v>85596.691686840451</v>
      </c>
      <c r="M12" s="2">
        <f>('2011 outpatient appointments'!M12/SUM('2011 outpatient appointments'!$J12:$N12))*'2011 GP visits'!$I12</f>
        <v>78560.69645239861</v>
      </c>
      <c r="N12" s="2">
        <f>('2011 outpatient appointments'!N12/SUM('2011 outpatient appointments'!$J12:$N12))*'2011 GP visits'!$I12</f>
        <v>82406.457822776763</v>
      </c>
    </row>
    <row r="13" spans="2:14" x14ac:dyDescent="0.25">
      <c r="B13">
        <v>9</v>
      </c>
      <c r="C13" s="56">
        <f>VLOOKUP(B13,'Primary care summary'!$C$18:$E$24,2,TRUE)*SUM('2011 population'!D13:H13)</f>
        <v>458384.904178</v>
      </c>
      <c r="D13" s="2">
        <f>('2011 outpatient appointments'!D13/SUM('2011 outpatient appointments'!$D13:$H13))*'2011 GP visits'!$C13</f>
        <v>118713.94140761202</v>
      </c>
      <c r="E13" s="2">
        <f>('2011 outpatient appointments'!E13/SUM('2011 outpatient appointments'!$D13:$H13))*'2011 GP visits'!$C13</f>
        <v>96405.7201397522</v>
      </c>
      <c r="F13" s="2">
        <f>('2011 outpatient appointments'!F13/SUM('2011 outpatient appointments'!$D13:$H13))*'2011 GP visits'!$C13</f>
        <v>81934.299037692981</v>
      </c>
      <c r="G13" s="2">
        <f>('2011 outpatient appointments'!G13/SUM('2011 outpatient appointments'!$D13:$H13))*'2011 GP visits'!$C13</f>
        <v>78574.233241316339</v>
      </c>
      <c r="H13" s="2">
        <f>('2011 outpatient appointments'!H13/SUM('2011 outpatient appointments'!$D13:$H13))*'2011 GP visits'!$C13</f>
        <v>82756.710351626476</v>
      </c>
      <c r="I13" s="56">
        <f>VLOOKUP(B13,'Primary care summary'!$C$18:$E$24,3,TRUE)*SUM('2011 population'!J13:N13)</f>
        <v>453362.67424800002</v>
      </c>
      <c r="J13" s="2">
        <f>('2011 outpatient appointments'!J13/SUM('2011 outpatient appointments'!$J13:$N13))*'2011 GP visits'!$I13</f>
        <v>120659.71821508947</v>
      </c>
      <c r="K13" s="2">
        <f>('2011 outpatient appointments'!K13/SUM('2011 outpatient appointments'!$J13:$N13))*'2011 GP visits'!$I13</f>
        <v>92597.396010517201</v>
      </c>
      <c r="L13" s="2">
        <f>('2011 outpatient appointments'!L13/SUM('2011 outpatient appointments'!$J13:$N13))*'2011 GP visits'!$I13</f>
        <v>82305.659822248403</v>
      </c>
      <c r="M13" s="2">
        <f>('2011 outpatient appointments'!M13/SUM('2011 outpatient appointments'!$J13:$N13))*'2011 GP visits'!$I13</f>
        <v>76744.412093556137</v>
      </c>
      <c r="N13" s="2">
        <f>('2011 outpatient appointments'!N13/SUM('2011 outpatient appointments'!$J13:$N13))*'2011 GP visits'!$I13</f>
        <v>81055.488106588804</v>
      </c>
    </row>
    <row r="14" spans="2:14" x14ac:dyDescent="0.25">
      <c r="B14">
        <v>10</v>
      </c>
      <c r="C14" s="56">
        <f>VLOOKUP(B14,'Primary care summary'!$C$18:$E$24,2,TRUE)*SUM('2011 population'!D14:H14)</f>
        <v>458557.00131600001</v>
      </c>
      <c r="D14" s="2">
        <f>('2011 outpatient appointments'!D14/SUM('2011 outpatient appointments'!$D14:$H14))*'2011 GP visits'!$C14</f>
        <v>115536.76403237175</v>
      </c>
      <c r="E14" s="2">
        <f>('2011 outpatient appointments'!E14/SUM('2011 outpatient appointments'!$D14:$H14))*'2011 GP visits'!$C14</f>
        <v>92528.912745101276</v>
      </c>
      <c r="F14" s="2">
        <f>('2011 outpatient appointments'!F14/SUM('2011 outpatient appointments'!$D14:$H14))*'2011 GP visits'!$C14</f>
        <v>86321.317966627685</v>
      </c>
      <c r="G14" s="2">
        <f>('2011 outpatient appointments'!G14/SUM('2011 outpatient appointments'!$D14:$H14))*'2011 GP visits'!$C14</f>
        <v>81413.743037049077</v>
      </c>
      <c r="H14" s="2">
        <f>('2011 outpatient appointments'!H14/SUM('2011 outpatient appointments'!$D14:$H14))*'2011 GP visits'!$C14</f>
        <v>82756.263534850252</v>
      </c>
      <c r="I14" s="56">
        <f>VLOOKUP(B14,'Primary care summary'!$C$18:$E$24,3,TRUE)*SUM('2011 population'!J14:N14)</f>
        <v>450964.73443200003</v>
      </c>
      <c r="J14" s="2">
        <f>('2011 outpatient appointments'!J14/SUM('2011 outpatient appointments'!$J14:$N14))*'2011 GP visits'!$I14</f>
        <v>117271.21738616492</v>
      </c>
      <c r="K14" s="2">
        <f>('2011 outpatient appointments'!K14/SUM('2011 outpatient appointments'!$J14:$N14))*'2011 GP visits'!$I14</f>
        <v>94392.880410305428</v>
      </c>
      <c r="L14" s="2">
        <f>('2011 outpatient appointments'!L14/SUM('2011 outpatient appointments'!$J14:$N14))*'2011 GP visits'!$I14</f>
        <v>81453.442671112469</v>
      </c>
      <c r="M14" s="2">
        <f>('2011 outpatient appointments'!M14/SUM('2011 outpatient appointments'!$J14:$N14))*'2011 GP visits'!$I14</f>
        <v>77966.829236871214</v>
      </c>
      <c r="N14" s="2">
        <f>('2011 outpatient appointments'!N14/SUM('2011 outpatient appointments'!$J14:$N14))*'2011 GP visits'!$I14</f>
        <v>79880.364727545981</v>
      </c>
    </row>
    <row r="15" spans="2:14" x14ac:dyDescent="0.25">
      <c r="B15">
        <v>11</v>
      </c>
      <c r="C15" s="56">
        <f>VLOOKUP(B15,'Primary care summary'!$C$18:$E$24,2,TRUE)*SUM('2011 population'!D15:H15)</f>
        <v>467748.32516200002</v>
      </c>
      <c r="D15" s="2">
        <f>('2011 outpatient appointments'!D15/SUM('2011 outpatient appointments'!$D15:$H15))*'2011 GP visits'!$C15</f>
        <v>113803.68583939139</v>
      </c>
      <c r="E15" s="2">
        <f>('2011 outpatient appointments'!E15/SUM('2011 outpatient appointments'!$D15:$H15))*'2011 GP visits'!$C15</f>
        <v>95558.748955729927</v>
      </c>
      <c r="F15" s="2">
        <f>('2011 outpatient appointments'!F15/SUM('2011 outpatient appointments'!$D15:$H15))*'2011 GP visits'!$C15</f>
        <v>86719.350590712187</v>
      </c>
      <c r="G15" s="2">
        <f>('2011 outpatient appointments'!G15/SUM('2011 outpatient appointments'!$D15:$H15))*'2011 GP visits'!$C15</f>
        <v>83743.546673963749</v>
      </c>
      <c r="H15" s="2">
        <f>('2011 outpatient appointments'!H15/SUM('2011 outpatient appointments'!$D15:$H15))*'2011 GP visits'!$C15</f>
        <v>87922.993102202759</v>
      </c>
      <c r="I15" s="56">
        <f>VLOOKUP(B15,'Primary care summary'!$C$18:$E$24,3,TRUE)*SUM('2011 population'!J15:N15)</f>
        <v>464441.66302799998</v>
      </c>
      <c r="J15" s="2">
        <f>('2011 outpatient appointments'!J15/SUM('2011 outpatient appointments'!$J15:$N15))*'2011 GP visits'!$I15</f>
        <v>115299.93517610517</v>
      </c>
      <c r="K15" s="2">
        <f>('2011 outpatient appointments'!K15/SUM('2011 outpatient appointments'!$J15:$N15))*'2011 GP visits'!$I15</f>
        <v>95590.337766085693</v>
      </c>
      <c r="L15" s="2">
        <f>('2011 outpatient appointments'!L15/SUM('2011 outpatient appointments'!$J15:$N15))*'2011 GP visits'!$I15</f>
        <v>86239.56927307522</v>
      </c>
      <c r="M15" s="2">
        <f>('2011 outpatient appointments'!M15/SUM('2011 outpatient appointments'!$J15:$N15))*'2011 GP visits'!$I15</f>
        <v>81092.412748138653</v>
      </c>
      <c r="N15" s="2">
        <f>('2011 outpatient appointments'!N15/SUM('2011 outpatient appointments'!$J15:$N15))*'2011 GP visits'!$I15</f>
        <v>86219.408064595249</v>
      </c>
    </row>
    <row r="16" spans="2:14" x14ac:dyDescent="0.25">
      <c r="B16">
        <v>12</v>
      </c>
      <c r="C16" s="56">
        <f>VLOOKUP(B16,'Primary care summary'!$C$18:$E$24,2,TRUE)*SUM('2011 population'!D16:H16)</f>
        <v>479587.93991800002</v>
      </c>
      <c r="D16" s="2">
        <f>('2011 outpatient appointments'!D16/SUM('2011 outpatient appointments'!$D16:$H16))*'2011 GP visits'!$C16</f>
        <v>110431.54968688707</v>
      </c>
      <c r="E16" s="2">
        <f>('2011 outpatient appointments'!E16/SUM('2011 outpatient appointments'!$D16:$H16))*'2011 GP visits'!$C16</f>
        <v>97212.161157450959</v>
      </c>
      <c r="F16" s="2">
        <f>('2011 outpatient appointments'!F16/SUM('2011 outpatient appointments'!$D16:$H16))*'2011 GP visits'!$C16</f>
        <v>89997.773661169384</v>
      </c>
      <c r="G16" s="2">
        <f>('2011 outpatient appointments'!G16/SUM('2011 outpatient appointments'!$D16:$H16))*'2011 GP visits'!$C16</f>
        <v>89382.045881584621</v>
      </c>
      <c r="H16" s="2">
        <f>('2011 outpatient appointments'!H16/SUM('2011 outpatient appointments'!$D16:$H16))*'2011 GP visits'!$C16</f>
        <v>92564.409530907971</v>
      </c>
      <c r="I16" s="56">
        <f>VLOOKUP(B16,'Primary care summary'!$C$18:$E$24,3,TRUE)*SUM('2011 population'!J16:N16)</f>
        <v>476673.69024000003</v>
      </c>
      <c r="J16" s="2">
        <f>('2011 outpatient appointments'!J16/SUM('2011 outpatient appointments'!$J16:$N16))*'2011 GP visits'!$I16</f>
        <v>115386.25762452037</v>
      </c>
      <c r="K16" s="2">
        <f>('2011 outpatient appointments'!K16/SUM('2011 outpatient appointments'!$J16:$N16))*'2011 GP visits'!$I16</f>
        <v>98307.950423353584</v>
      </c>
      <c r="L16" s="2">
        <f>('2011 outpatient appointments'!L16/SUM('2011 outpatient appointments'!$J16:$N16))*'2011 GP visits'!$I16</f>
        <v>88741.075681461021</v>
      </c>
      <c r="M16" s="2">
        <f>('2011 outpatient appointments'!M16/SUM('2011 outpatient appointments'!$J16:$N16))*'2011 GP visits'!$I16</f>
        <v>86158.548475266885</v>
      </c>
      <c r="N16" s="2">
        <f>('2011 outpatient appointments'!N16/SUM('2011 outpatient appointments'!$J16:$N16))*'2011 GP visits'!$I16</f>
        <v>88079.858035398152</v>
      </c>
    </row>
    <row r="17" spans="2:14" x14ac:dyDescent="0.25">
      <c r="B17">
        <v>13</v>
      </c>
      <c r="C17" s="56">
        <f>VLOOKUP(B17,'Primary care summary'!$C$18:$E$24,2,TRUE)*SUM('2011 population'!D17:H17)</f>
        <v>489081.68689000001</v>
      </c>
      <c r="D17" s="2">
        <f>('2011 outpatient appointments'!D17/SUM('2011 outpatient appointments'!$D17:$H17))*'2011 GP visits'!$C17</f>
        <v>109859.93985659569</v>
      </c>
      <c r="E17" s="2">
        <f>('2011 outpatient appointments'!E17/SUM('2011 outpatient appointments'!$D17:$H17))*'2011 GP visits'!$C17</f>
        <v>96341.370501104466</v>
      </c>
      <c r="F17" s="2">
        <f>('2011 outpatient appointments'!F17/SUM('2011 outpatient appointments'!$D17:$H17))*'2011 GP visits'!$C17</f>
        <v>94467.276489525349</v>
      </c>
      <c r="G17" s="2">
        <f>('2011 outpatient appointments'!G17/SUM('2011 outpatient appointments'!$D17:$H17))*'2011 GP visits'!$C17</f>
        <v>91965.870674907201</v>
      </c>
      <c r="H17" s="2">
        <f>('2011 outpatient appointments'!H17/SUM('2011 outpatient appointments'!$D17:$H17))*'2011 GP visits'!$C17</f>
        <v>96447.229367867301</v>
      </c>
      <c r="I17" s="56">
        <f>VLOOKUP(B17,'Primary care summary'!$C$18:$E$24,3,TRUE)*SUM('2011 population'!J17:N17)</f>
        <v>484299.89909999998</v>
      </c>
      <c r="J17" s="2">
        <f>('2011 outpatient appointments'!J17/SUM('2011 outpatient appointments'!$J17:$N17))*'2011 GP visits'!$I17</f>
        <v>114700.41148049242</v>
      </c>
      <c r="K17" s="2">
        <f>('2011 outpatient appointments'!K17/SUM('2011 outpatient appointments'!$J17:$N17))*'2011 GP visits'!$I17</f>
        <v>99407.591008544376</v>
      </c>
      <c r="L17" s="2">
        <f>('2011 outpatient appointments'!L17/SUM('2011 outpatient appointments'!$J17:$N17))*'2011 GP visits'!$I17</f>
        <v>89452.525226326266</v>
      </c>
      <c r="M17" s="2">
        <f>('2011 outpatient appointments'!M17/SUM('2011 outpatient appointments'!$J17:$N17))*'2011 GP visits'!$I17</f>
        <v>89149.359835524752</v>
      </c>
      <c r="N17" s="2">
        <f>('2011 outpatient appointments'!N17/SUM('2011 outpatient appointments'!$J17:$N17))*'2011 GP visits'!$I17</f>
        <v>91590.011549112183</v>
      </c>
    </row>
    <row r="18" spans="2:14" x14ac:dyDescent="0.25">
      <c r="B18">
        <v>14</v>
      </c>
      <c r="C18" s="56">
        <f>VLOOKUP(B18,'Primary care summary'!$C$18:$E$24,2,TRUE)*SUM('2011 population'!D18:H18)</f>
        <v>500592.14498400001</v>
      </c>
      <c r="D18" s="2">
        <f>('2011 outpatient appointments'!D18/SUM('2011 outpatient appointments'!$D18:$H18))*'2011 GP visits'!$C18</f>
        <v>107828.13824820975</v>
      </c>
      <c r="E18" s="2">
        <f>('2011 outpatient appointments'!E18/SUM('2011 outpatient appointments'!$D18:$H18))*'2011 GP visits'!$C18</f>
        <v>101269.37293186336</v>
      </c>
      <c r="F18" s="2">
        <f>('2011 outpatient appointments'!F18/SUM('2011 outpatient appointments'!$D18:$H18))*'2011 GP visits'!$C18</f>
        <v>98234.012859068142</v>
      </c>
      <c r="G18" s="2">
        <f>('2011 outpatient appointments'!G18/SUM('2011 outpatient appointments'!$D18:$H18))*'2011 GP visits'!$C18</f>
        <v>93943.428696019284</v>
      </c>
      <c r="H18" s="2">
        <f>('2011 outpatient appointments'!H18/SUM('2011 outpatient appointments'!$D18:$H18))*'2011 GP visits'!$C18</f>
        <v>99317.192248839478</v>
      </c>
      <c r="I18" s="56">
        <f>VLOOKUP(B18,'Primary care summary'!$C$18:$E$24,3,TRUE)*SUM('2011 population'!J18:N18)</f>
        <v>497806.92073200003</v>
      </c>
      <c r="J18" s="2">
        <f>('2011 outpatient appointments'!J18/SUM('2011 outpatient appointments'!$J18:$N18))*'2011 GP visits'!$I18</f>
        <v>114627.47390315562</v>
      </c>
      <c r="K18" s="2">
        <f>('2011 outpatient appointments'!K18/SUM('2011 outpatient appointments'!$J18:$N18))*'2011 GP visits'!$I18</f>
        <v>99430.513728055434</v>
      </c>
      <c r="L18" s="2">
        <f>('2011 outpatient appointments'!L18/SUM('2011 outpatient appointments'!$J18:$N18))*'2011 GP visits'!$I18</f>
        <v>94892.475904909967</v>
      </c>
      <c r="M18" s="2">
        <f>('2011 outpatient appointments'!M18/SUM('2011 outpatient appointments'!$J18:$N18))*'2011 GP visits'!$I18</f>
        <v>93183.980543229525</v>
      </c>
      <c r="N18" s="2">
        <f>('2011 outpatient appointments'!N18/SUM('2011 outpatient appointments'!$J18:$N18))*'2011 GP visits'!$I18</f>
        <v>95672.476652649464</v>
      </c>
    </row>
    <row r="19" spans="2:14" x14ac:dyDescent="0.25">
      <c r="B19">
        <v>15</v>
      </c>
      <c r="C19" s="56">
        <f>VLOOKUP(B19,'Primary care summary'!$C$18:$E$24,2,TRUE)*SUM('2011 population'!D19:H19)</f>
        <v>500090.89118400001</v>
      </c>
      <c r="D19" s="2">
        <f>('2011 outpatient appointments'!D19/SUM('2011 outpatient appointments'!$D19:$H19))*'2011 GP visits'!$C19</f>
        <v>112398.31408672473</v>
      </c>
      <c r="E19" s="2">
        <f>('2011 outpatient appointments'!E19/SUM('2011 outpatient appointments'!$D19:$H19))*'2011 GP visits'!$C19</f>
        <v>100987.4604395683</v>
      </c>
      <c r="F19" s="2">
        <f>('2011 outpatient appointments'!F19/SUM('2011 outpatient appointments'!$D19:$H19))*'2011 GP visits'!$C19</f>
        <v>99103.873045854838</v>
      </c>
      <c r="G19" s="2">
        <f>('2011 outpatient appointments'!G19/SUM('2011 outpatient appointments'!$D19:$H19))*'2011 GP visits'!$C19</f>
        <v>92742.470513023189</v>
      </c>
      <c r="H19" s="2">
        <f>('2011 outpatient appointments'!H19/SUM('2011 outpatient appointments'!$D19:$H19))*'2011 GP visits'!$C19</f>
        <v>94858.773098828955</v>
      </c>
      <c r="I19" s="56">
        <f>VLOOKUP(B19,'Primary care summary'!$C$18:$E$24,3,TRUE)*SUM('2011 population'!J19:N19)</f>
        <v>496978.57032</v>
      </c>
      <c r="J19" s="2">
        <f>('2011 outpatient appointments'!J19/SUM('2011 outpatient appointments'!$J19:$N19))*'2011 GP visits'!$I19</f>
        <v>113244.07546675116</v>
      </c>
      <c r="K19" s="2">
        <f>('2011 outpatient appointments'!K19/SUM('2011 outpatient appointments'!$J19:$N19))*'2011 GP visits'!$I19</f>
        <v>98753.349746996071</v>
      </c>
      <c r="L19" s="2">
        <f>('2011 outpatient appointments'!L19/SUM('2011 outpatient appointments'!$J19:$N19))*'2011 GP visits'!$I19</f>
        <v>94542.329528662143</v>
      </c>
      <c r="M19" s="2">
        <f>('2011 outpatient appointments'!M19/SUM('2011 outpatient appointments'!$J19:$N19))*'2011 GP visits'!$I19</f>
        <v>93206.937301979196</v>
      </c>
      <c r="N19" s="2">
        <f>('2011 outpatient appointments'!N19/SUM('2011 outpatient appointments'!$J19:$N19))*'2011 GP visits'!$I19</f>
        <v>97231.878275611409</v>
      </c>
    </row>
    <row r="20" spans="2:14" x14ac:dyDescent="0.25">
      <c r="B20">
        <v>16</v>
      </c>
      <c r="C20" s="56">
        <f>VLOOKUP(B20,'Primary care summary'!$C$18:$E$24,2,TRUE)*SUM('2011 population'!D20:H20)</f>
        <v>961915.62333099998</v>
      </c>
      <c r="D20" s="2">
        <f>('2011 outpatient appointments'!D20/SUM('2011 outpatient appointments'!$D20:$H20))*'2011 GP visits'!$C20</f>
        <v>223541.87916672375</v>
      </c>
      <c r="E20" s="2">
        <f>('2011 outpatient appointments'!E20/SUM('2011 outpatient appointments'!$D20:$H20))*'2011 GP visits'!$C20</f>
        <v>195562.69442870389</v>
      </c>
      <c r="F20" s="2">
        <f>('2011 outpatient appointments'!F20/SUM('2011 outpatient appointments'!$D20:$H20))*'2011 GP visits'!$C20</f>
        <v>181437.308530006</v>
      </c>
      <c r="G20" s="2">
        <f>('2011 outpatient appointments'!G20/SUM('2011 outpatient appointments'!$D20:$H20))*'2011 GP visits'!$C20</f>
        <v>182423.5983772132</v>
      </c>
      <c r="H20" s="2">
        <f>('2011 outpatient appointments'!H20/SUM('2011 outpatient appointments'!$D20:$H20))*'2011 GP visits'!$C20</f>
        <v>178950.14282835307</v>
      </c>
      <c r="I20" s="56">
        <f>VLOOKUP(B20,'Primary care summary'!$C$18:$E$24,3,TRUE)*SUM('2011 population'!J20:N20)</f>
        <v>504910.356852</v>
      </c>
      <c r="J20" s="2">
        <f>('2011 outpatient appointments'!J20/SUM('2011 outpatient appointments'!$J20:$N20))*'2011 GP visits'!$I20</f>
        <v>112065.19769163971</v>
      </c>
      <c r="K20" s="2">
        <f>('2011 outpatient appointments'!K20/SUM('2011 outpatient appointments'!$J20:$N20))*'2011 GP visits'!$I20</f>
        <v>100573.97498063435</v>
      </c>
      <c r="L20" s="2">
        <f>('2011 outpatient appointments'!L20/SUM('2011 outpatient appointments'!$J20:$N20))*'2011 GP visits'!$I20</f>
        <v>96507.977943238075</v>
      </c>
      <c r="M20" s="2">
        <f>('2011 outpatient appointments'!M20/SUM('2011 outpatient appointments'!$J20:$N20))*'2011 GP visits'!$I20</f>
        <v>96328.375620113831</v>
      </c>
      <c r="N20" s="2">
        <f>('2011 outpatient appointments'!N20/SUM('2011 outpatient appointments'!$J20:$N20))*'2011 GP visits'!$I20</f>
        <v>99434.830616374034</v>
      </c>
    </row>
    <row r="21" spans="2:14" x14ac:dyDescent="0.25">
      <c r="B21">
        <v>17</v>
      </c>
      <c r="C21" s="56">
        <f>VLOOKUP(B21,'Primary care summary'!$C$18:$E$24,2,TRUE)*SUM('2011 population'!D21:H21)</f>
        <v>992058.52181999991</v>
      </c>
      <c r="D21" s="2">
        <f>('2011 outpatient appointments'!D21/SUM('2011 outpatient appointments'!$D21:$H21))*'2011 GP visits'!$C21</f>
        <v>243958.05770150491</v>
      </c>
      <c r="E21" s="2">
        <f>('2011 outpatient appointments'!E21/SUM('2011 outpatient appointments'!$D21:$H21))*'2011 GP visits'!$C21</f>
        <v>206164.77691194185</v>
      </c>
      <c r="F21" s="2">
        <f>('2011 outpatient appointments'!F21/SUM('2011 outpatient appointments'!$D21:$H21))*'2011 GP visits'!$C21</f>
        <v>187076.8837074422</v>
      </c>
      <c r="G21" s="2">
        <f>('2011 outpatient appointments'!G21/SUM('2011 outpatient appointments'!$D21:$H21))*'2011 GP visits'!$C21</f>
        <v>177459.59956161625</v>
      </c>
      <c r="H21" s="2">
        <f>('2011 outpatient appointments'!H21/SUM('2011 outpatient appointments'!$D21:$H21))*'2011 GP visits'!$C21</f>
        <v>177399.20393749472</v>
      </c>
      <c r="I21" s="56">
        <f>VLOOKUP(B21,'Primary care summary'!$C$18:$E$24,3,TRUE)*SUM('2011 population'!J21:N21)</f>
        <v>520390.841388</v>
      </c>
      <c r="J21" s="2">
        <f>('2011 outpatient appointments'!J21/SUM('2011 outpatient appointments'!$J21:$N21))*'2011 GP visits'!$I21</f>
        <v>111685.64455593553</v>
      </c>
      <c r="K21" s="2">
        <f>('2011 outpatient appointments'!K21/SUM('2011 outpatient appointments'!$J21:$N21))*'2011 GP visits'!$I21</f>
        <v>103278.60427438402</v>
      </c>
      <c r="L21" s="2">
        <f>('2011 outpatient appointments'!L21/SUM('2011 outpatient appointments'!$J21:$N21))*'2011 GP visits'!$I21</f>
        <v>102006.31091052439</v>
      </c>
      <c r="M21" s="2">
        <f>('2011 outpatient appointments'!M21/SUM('2011 outpatient appointments'!$J21:$N21))*'2011 GP visits'!$I21</f>
        <v>99642.664107306118</v>
      </c>
      <c r="N21" s="2">
        <f>('2011 outpatient appointments'!N21/SUM('2011 outpatient appointments'!$J21:$N21))*'2011 GP visits'!$I21</f>
        <v>103777.61753984993</v>
      </c>
    </row>
    <row r="22" spans="2:14" x14ac:dyDescent="0.25">
      <c r="B22">
        <v>18</v>
      </c>
      <c r="C22" s="56">
        <f>VLOOKUP(B22,'Primary care summary'!$C$18:$E$24,2,TRUE)*SUM('2011 population'!D22:H22)</f>
        <v>1017724.910509</v>
      </c>
      <c r="D22" s="2">
        <f>('2011 outpatient appointments'!D22/SUM('2011 outpatient appointments'!$D22:$H22))*'2011 GP visits'!$C22</f>
        <v>277405.24007274216</v>
      </c>
      <c r="E22" s="2">
        <f>('2011 outpatient appointments'!E22/SUM('2011 outpatient appointments'!$D22:$H22))*'2011 GP visits'!$C22</f>
        <v>218982.81288695874</v>
      </c>
      <c r="F22" s="2">
        <f>('2011 outpatient appointments'!F22/SUM('2011 outpatient appointments'!$D22:$H22))*'2011 GP visits'!$C22</f>
        <v>188392.13876632799</v>
      </c>
      <c r="G22" s="2">
        <f>('2011 outpatient appointments'!G22/SUM('2011 outpatient appointments'!$D22:$H22))*'2011 GP visits'!$C22</f>
        <v>170273.11077560569</v>
      </c>
      <c r="H22" s="2">
        <f>('2011 outpatient appointments'!H22/SUM('2011 outpatient appointments'!$D22:$H22))*'2011 GP visits'!$C22</f>
        <v>162671.60800736534</v>
      </c>
      <c r="I22" s="56">
        <f>VLOOKUP(B22,'Primary care summary'!$C$18:$E$24,3,TRUE)*SUM('2011 population'!J22:N22)</f>
        <v>534076.71649200004</v>
      </c>
      <c r="J22" s="2">
        <f>('2011 outpatient appointments'!J22/SUM('2011 outpatient appointments'!$J22:$N22))*'2011 GP visits'!$I22</f>
        <v>117783.04211681633</v>
      </c>
      <c r="K22" s="2">
        <f>('2011 outpatient appointments'!K22/SUM('2011 outpatient appointments'!$J22:$N22))*'2011 GP visits'!$I22</f>
        <v>106422.09575889797</v>
      </c>
      <c r="L22" s="2">
        <f>('2011 outpatient appointments'!L22/SUM('2011 outpatient appointments'!$J22:$N22))*'2011 GP visits'!$I22</f>
        <v>103672.27284789797</v>
      </c>
      <c r="M22" s="2">
        <f>('2011 outpatient appointments'!M22/SUM('2011 outpatient appointments'!$J22:$N22))*'2011 GP visits'!$I22</f>
        <v>100519.22571563267</v>
      </c>
      <c r="N22" s="2">
        <f>('2011 outpatient appointments'!N22/SUM('2011 outpatient appointments'!$J22:$N22))*'2011 GP visits'!$I22</f>
        <v>105680.0800527551</v>
      </c>
    </row>
    <row r="23" spans="2:14" x14ac:dyDescent="0.25">
      <c r="B23">
        <v>19</v>
      </c>
      <c r="C23" s="56">
        <f>VLOOKUP(B23,'Primary care summary'!$C$18:$E$24,2,TRUE)*SUM('2011 population'!D23:H23)</f>
        <v>1070391.048306</v>
      </c>
      <c r="D23" s="2">
        <f>('2011 outpatient appointments'!D23/SUM('2011 outpatient appointments'!$D23:$H23))*'2011 GP visits'!$C23</f>
        <v>322639.31178886746</v>
      </c>
      <c r="E23" s="2">
        <f>('2011 outpatient appointments'!E23/SUM('2011 outpatient appointments'!$D23:$H23))*'2011 GP visits'!$C23</f>
        <v>239729.64628152744</v>
      </c>
      <c r="F23" s="2">
        <f>('2011 outpatient appointments'!F23/SUM('2011 outpatient appointments'!$D23:$H23))*'2011 GP visits'!$C23</f>
        <v>193475.06872084682</v>
      </c>
      <c r="G23" s="2">
        <f>('2011 outpatient appointments'!G23/SUM('2011 outpatient appointments'!$D23:$H23))*'2011 GP visits'!$C23</f>
        <v>166159.13595676929</v>
      </c>
      <c r="H23" s="2">
        <f>('2011 outpatient appointments'!H23/SUM('2011 outpatient appointments'!$D23:$H23))*'2011 GP visits'!$C23</f>
        <v>148387.88555798892</v>
      </c>
      <c r="I23" s="56">
        <f>VLOOKUP(B23,'Primary care summary'!$C$18:$E$24,3,TRUE)*SUM('2011 population'!J23:N23)</f>
        <v>560688.84366000001</v>
      </c>
      <c r="J23" s="2">
        <f>('2011 outpatient appointments'!J23/SUM('2011 outpatient appointments'!$J23:$N23))*'2011 GP visits'!$I23</f>
        <v>130607.24851931358</v>
      </c>
      <c r="K23" s="2">
        <f>('2011 outpatient appointments'!K23/SUM('2011 outpatient appointments'!$J23:$N23))*'2011 GP visits'!$I23</f>
        <v>115880.68938566835</v>
      </c>
      <c r="L23" s="2">
        <f>('2011 outpatient appointments'!L23/SUM('2011 outpatient appointments'!$J23:$N23))*'2011 GP visits'!$I23</f>
        <v>108986.59148175121</v>
      </c>
      <c r="M23" s="2">
        <f>('2011 outpatient appointments'!M23/SUM('2011 outpatient appointments'!$J23:$N23))*'2011 GP visits'!$I23</f>
        <v>103550.30803043323</v>
      </c>
      <c r="N23" s="2">
        <f>('2011 outpatient appointments'!N23/SUM('2011 outpatient appointments'!$J23:$N23))*'2011 GP visits'!$I23</f>
        <v>101664.00624283367</v>
      </c>
    </row>
    <row r="24" spans="2:14" x14ac:dyDescent="0.25">
      <c r="B24">
        <v>20</v>
      </c>
      <c r="C24" s="56">
        <f>VLOOKUP(B24,'Primary care summary'!$C$18:$E$24,2,TRUE)*SUM('2011 population'!D24:H24)</f>
        <v>1098170.9891220001</v>
      </c>
      <c r="D24" s="2">
        <f>('2011 outpatient appointments'!D24/SUM('2011 outpatient appointments'!$D24:$H24))*'2011 GP visits'!$C24</f>
        <v>345217.93374900689</v>
      </c>
      <c r="E24" s="2">
        <f>('2011 outpatient appointments'!E24/SUM('2011 outpatient appointments'!$D24:$H24))*'2011 GP visits'!$C24</f>
        <v>257202.94249523655</v>
      </c>
      <c r="F24" s="2">
        <f>('2011 outpatient appointments'!F24/SUM('2011 outpatient appointments'!$D24:$H24))*'2011 GP visits'!$C24</f>
        <v>199055.66510041436</v>
      </c>
      <c r="G24" s="2">
        <f>('2011 outpatient appointments'!G24/SUM('2011 outpatient appointments'!$D24:$H24))*'2011 GP visits'!$C24</f>
        <v>159321.94192312285</v>
      </c>
      <c r="H24" s="2">
        <f>('2011 outpatient appointments'!H24/SUM('2011 outpatient appointments'!$D24:$H24))*'2011 GP visits'!$C24</f>
        <v>137372.50585421934</v>
      </c>
      <c r="I24" s="56">
        <f>VLOOKUP(B24,'Primary care summary'!$C$18:$E$24,3,TRUE)*SUM('2011 population'!J24:N24)</f>
        <v>581849.09296799998</v>
      </c>
      <c r="J24" s="2">
        <f>('2011 outpatient appointments'!J24/SUM('2011 outpatient appointments'!$J24:$N24))*'2011 GP visits'!$I24</f>
        <v>141290.86772799696</v>
      </c>
      <c r="K24" s="2">
        <f>('2011 outpatient appointments'!K24/SUM('2011 outpatient appointments'!$J24:$N24))*'2011 GP visits'!$I24</f>
        <v>122739.10696510806</v>
      </c>
      <c r="L24" s="2">
        <f>('2011 outpatient appointments'!L24/SUM('2011 outpatient appointments'!$J24:$N24))*'2011 GP visits'!$I24</f>
        <v>112466.62380295512</v>
      </c>
      <c r="M24" s="2">
        <f>('2011 outpatient appointments'!M24/SUM('2011 outpatient appointments'!$J24:$N24))*'2011 GP visits'!$I24</f>
        <v>105041.93308667674</v>
      </c>
      <c r="N24" s="2">
        <f>('2011 outpatient appointments'!N24/SUM('2011 outpatient appointments'!$J24:$N24))*'2011 GP visits'!$I24</f>
        <v>100310.56138526311</v>
      </c>
    </row>
    <row r="25" spans="2:14" x14ac:dyDescent="0.25">
      <c r="B25">
        <v>21</v>
      </c>
      <c r="C25" s="56">
        <f>VLOOKUP(B25,'Primary care summary'!$C$18:$E$24,2,TRUE)*SUM('2011 population'!D25:H25)</f>
        <v>1119428.015658</v>
      </c>
      <c r="D25" s="2">
        <f>('2011 outpatient appointments'!D25/SUM('2011 outpatient appointments'!$D25:$H25))*'2011 GP visits'!$C25</f>
        <v>363844.27459752309</v>
      </c>
      <c r="E25" s="2">
        <f>('2011 outpatient appointments'!E25/SUM('2011 outpatient appointments'!$D25:$H25))*'2011 GP visits'!$C25</f>
        <v>262595.403490617</v>
      </c>
      <c r="F25" s="2">
        <f>('2011 outpatient appointments'!F25/SUM('2011 outpatient appointments'!$D25:$H25))*'2011 GP visits'!$C25</f>
        <v>201641.39231378358</v>
      </c>
      <c r="G25" s="2">
        <f>('2011 outpatient appointments'!G25/SUM('2011 outpatient appointments'!$D25:$H25))*'2011 GP visits'!$C25</f>
        <v>158879.59486682632</v>
      </c>
      <c r="H25" s="2">
        <f>('2011 outpatient appointments'!H25/SUM('2011 outpatient appointments'!$D25:$H25))*'2011 GP visits'!$C25</f>
        <v>132467.35038925003</v>
      </c>
      <c r="I25" s="56">
        <f>VLOOKUP(B25,'Primary care summary'!$C$18:$E$24,3,TRUE)*SUM('2011 population'!J25:N25)</f>
        <v>587190.19246799999</v>
      </c>
      <c r="J25" s="2">
        <f>('2011 outpatient appointments'!J25/SUM('2011 outpatient appointments'!$J25:$N25))*'2011 GP visits'!$I25</f>
        <v>144888.49686869187</v>
      </c>
      <c r="K25" s="2">
        <f>('2011 outpatient appointments'!K25/SUM('2011 outpatient appointments'!$J25:$N25))*'2011 GP visits'!$I25</f>
        <v>128207.99234446781</v>
      </c>
      <c r="L25" s="2">
        <f>('2011 outpatient appointments'!L25/SUM('2011 outpatient appointments'!$J25:$N25))*'2011 GP visits'!$I25</f>
        <v>115658.22669150231</v>
      </c>
      <c r="M25" s="2">
        <f>('2011 outpatient appointments'!M25/SUM('2011 outpatient appointments'!$J25:$N25))*'2011 GP visits'!$I25</f>
        <v>102785.97784894508</v>
      </c>
      <c r="N25" s="2">
        <f>('2011 outpatient appointments'!N25/SUM('2011 outpatient appointments'!$J25:$N25))*'2011 GP visits'!$I25</f>
        <v>95649.498714392903</v>
      </c>
    </row>
    <row r="26" spans="2:14" x14ac:dyDescent="0.25">
      <c r="B26">
        <v>22</v>
      </c>
      <c r="C26" s="56">
        <f>VLOOKUP(B26,'Primary care summary'!$C$18:$E$24,2,TRUE)*SUM('2011 population'!D26:H26)</f>
        <v>1133234.8508840001</v>
      </c>
      <c r="D26" s="2">
        <f>('2011 outpatient appointments'!D26/SUM('2011 outpatient appointments'!$D26:$H26))*'2011 GP visits'!$C26</f>
        <v>374056.69739114499</v>
      </c>
      <c r="E26" s="2">
        <f>('2011 outpatient appointments'!E26/SUM('2011 outpatient appointments'!$D26:$H26))*'2011 GP visits'!$C26</f>
        <v>270151.46276971191</v>
      </c>
      <c r="F26" s="2">
        <f>('2011 outpatient appointments'!F26/SUM('2011 outpatient appointments'!$D26:$H26))*'2011 GP visits'!$C26</f>
        <v>203266.89667706843</v>
      </c>
      <c r="G26" s="2">
        <f>('2011 outpatient appointments'!G26/SUM('2011 outpatient appointments'!$D26:$H26))*'2011 GP visits'!$C26</f>
        <v>156027.48436726211</v>
      </c>
      <c r="H26" s="2">
        <f>('2011 outpatient appointments'!H26/SUM('2011 outpatient appointments'!$D26:$H26))*'2011 GP visits'!$C26</f>
        <v>129732.30967881264</v>
      </c>
      <c r="I26" s="56">
        <f>VLOOKUP(B26,'Primary care summary'!$C$18:$E$24,3,TRUE)*SUM('2011 population'!J26:N26)</f>
        <v>593715.03787200002</v>
      </c>
      <c r="J26" s="2">
        <f>('2011 outpatient appointments'!J26/SUM('2011 outpatient appointments'!$J26:$N26))*'2011 GP visits'!$I26</f>
        <v>154001.46093276452</v>
      </c>
      <c r="K26" s="2">
        <f>('2011 outpatient appointments'!K26/SUM('2011 outpatient appointments'!$J26:$N26))*'2011 GP visits'!$I26</f>
        <v>130898.98715975555</v>
      </c>
      <c r="L26" s="2">
        <f>('2011 outpatient appointments'!L26/SUM('2011 outpatient appointments'!$J26:$N26))*'2011 GP visits'!$I26</f>
        <v>115447.23502009826</v>
      </c>
      <c r="M26" s="2">
        <f>('2011 outpatient appointments'!M26/SUM('2011 outpatient appointments'!$J26:$N26))*'2011 GP visits'!$I26</f>
        <v>97149.634885847816</v>
      </c>
      <c r="N26" s="2">
        <f>('2011 outpatient appointments'!N26/SUM('2011 outpatient appointments'!$J26:$N26))*'2011 GP visits'!$I26</f>
        <v>96217.719873533846</v>
      </c>
    </row>
    <row r="27" spans="2:14" x14ac:dyDescent="0.25">
      <c r="B27">
        <v>23</v>
      </c>
      <c r="C27" s="56">
        <f>VLOOKUP(B27,'Primary care summary'!$C$18:$E$24,2,TRUE)*SUM('2011 population'!D27:H27)</f>
        <v>1162380.1271889999</v>
      </c>
      <c r="D27" s="2">
        <f>('2011 outpatient appointments'!D27/SUM('2011 outpatient appointments'!$D27:$H27))*'2011 GP visits'!$C27</f>
        <v>386280.7012971823</v>
      </c>
      <c r="E27" s="2">
        <f>('2011 outpatient appointments'!E27/SUM('2011 outpatient appointments'!$D27:$H27))*'2011 GP visits'!$C27</f>
        <v>279806.87028773059</v>
      </c>
      <c r="F27" s="2">
        <f>('2011 outpatient appointments'!F27/SUM('2011 outpatient appointments'!$D27:$H27))*'2011 GP visits'!$C27</f>
        <v>208781.50412581649</v>
      </c>
      <c r="G27" s="2">
        <f>('2011 outpatient appointments'!G27/SUM('2011 outpatient appointments'!$D27:$H27))*'2011 GP visits'!$C27</f>
        <v>158548.79785324435</v>
      </c>
      <c r="H27" s="2">
        <f>('2011 outpatient appointments'!H27/SUM('2011 outpatient appointments'!$D27:$H27))*'2011 GP visits'!$C27</f>
        <v>128962.25362502613</v>
      </c>
      <c r="I27" s="56">
        <f>VLOOKUP(B27,'Primary care summary'!$C$18:$E$24,3,TRUE)*SUM('2011 population'!J27:N27)</f>
        <v>617219.04076800006</v>
      </c>
      <c r="J27" s="2">
        <f>('2011 outpatient appointments'!J27/SUM('2011 outpatient appointments'!$J27:$N27))*'2011 GP visits'!$I27</f>
        <v>160273.44493225627</v>
      </c>
      <c r="K27" s="2">
        <f>('2011 outpatient appointments'!K27/SUM('2011 outpatient appointments'!$J27:$N27))*'2011 GP visits'!$I27</f>
        <v>136653.34269223196</v>
      </c>
      <c r="L27" s="2">
        <f>('2011 outpatient appointments'!L27/SUM('2011 outpatient appointments'!$J27:$N27))*'2011 GP visits'!$I27</f>
        <v>122658.50850603389</v>
      </c>
      <c r="M27" s="2">
        <f>('2011 outpatient appointments'!M27/SUM('2011 outpatient appointments'!$J27:$N27))*'2011 GP visits'!$I27</f>
        <v>102442.89922578886</v>
      </c>
      <c r="N27" s="2">
        <f>('2011 outpatient appointments'!N27/SUM('2011 outpatient appointments'!$J27:$N27))*'2011 GP visits'!$I27</f>
        <v>95190.845411689108</v>
      </c>
    </row>
    <row r="28" spans="2:14" x14ac:dyDescent="0.25">
      <c r="B28">
        <v>24</v>
      </c>
      <c r="C28" s="56">
        <f>VLOOKUP(B28,'Primary care summary'!$C$18:$E$24,2,TRUE)*SUM('2011 population'!D28:H28)</f>
        <v>1153618.9580089999</v>
      </c>
      <c r="D28" s="2">
        <f>('2011 outpatient appointments'!D28/SUM('2011 outpatient appointments'!$D28:$H28))*'2011 GP visits'!$C28</f>
        <v>393008.00987883832</v>
      </c>
      <c r="E28" s="2">
        <f>('2011 outpatient appointments'!E28/SUM('2011 outpatient appointments'!$D28:$H28))*'2011 GP visits'!$C28</f>
        <v>278719.09030515532</v>
      </c>
      <c r="F28" s="2">
        <f>('2011 outpatient appointments'!F28/SUM('2011 outpatient appointments'!$D28:$H28))*'2011 GP visits'!$C28</f>
        <v>203225.91237141253</v>
      </c>
      <c r="G28" s="2">
        <f>('2011 outpatient appointments'!G28/SUM('2011 outpatient appointments'!$D28:$H28))*'2011 GP visits'!$C28</f>
        <v>155261.76754655881</v>
      </c>
      <c r="H28" s="2">
        <f>('2011 outpatient appointments'!H28/SUM('2011 outpatient appointments'!$D28:$H28))*'2011 GP visits'!$C28</f>
        <v>123404.17790703496</v>
      </c>
      <c r="I28" s="56">
        <f>VLOOKUP(B28,'Primary care summary'!$C$18:$E$24,3,TRUE)*SUM('2011 population'!J28:N28)</f>
        <v>618705.05333999998</v>
      </c>
      <c r="J28" s="2">
        <f>('2011 outpatient appointments'!J28/SUM('2011 outpatient appointments'!$J28:$N28))*'2011 GP visits'!$I28</f>
        <v>167119.39915909004</v>
      </c>
      <c r="K28" s="2">
        <f>('2011 outpatient appointments'!K28/SUM('2011 outpatient appointments'!$J28:$N28))*'2011 GP visits'!$I28</f>
        <v>142538.91576963622</v>
      </c>
      <c r="L28" s="2">
        <f>('2011 outpatient appointments'!L28/SUM('2011 outpatient appointments'!$J28:$N28))*'2011 GP visits'!$I28</f>
        <v>120157.66153694189</v>
      </c>
      <c r="M28" s="2">
        <f>('2011 outpatient appointments'!M28/SUM('2011 outpatient appointments'!$J28:$N28))*'2011 GP visits'!$I28</f>
        <v>98921.27854491875</v>
      </c>
      <c r="N28" s="2">
        <f>('2011 outpatient appointments'!N28/SUM('2011 outpatient appointments'!$J28:$N28))*'2011 GP visits'!$I28</f>
        <v>89967.798329413068</v>
      </c>
    </row>
    <row r="29" spans="2:14" x14ac:dyDescent="0.25">
      <c r="B29">
        <v>25</v>
      </c>
      <c r="C29" s="56">
        <f>VLOOKUP(B29,'Primary care summary'!$C$18:$E$24,2,TRUE)*SUM('2011 population'!D29:H29)</f>
        <v>1170255.58693</v>
      </c>
      <c r="D29" s="2">
        <f>('2011 outpatient appointments'!D29/SUM('2011 outpatient appointments'!$D29:$H29))*'2011 GP visits'!$C29</f>
        <v>392543.25803018705</v>
      </c>
      <c r="E29" s="2">
        <f>('2011 outpatient appointments'!E29/SUM('2011 outpatient appointments'!$D29:$H29))*'2011 GP visits'!$C29</f>
        <v>284942.19835228927</v>
      </c>
      <c r="F29" s="2">
        <f>('2011 outpatient appointments'!F29/SUM('2011 outpatient appointments'!$D29:$H29))*'2011 GP visits'!$C29</f>
        <v>206560.46668515453</v>
      </c>
      <c r="G29" s="2">
        <f>('2011 outpatient appointments'!G29/SUM('2011 outpatient appointments'!$D29:$H29))*'2011 GP visits'!$C29</f>
        <v>161566.30801678868</v>
      </c>
      <c r="H29" s="2">
        <f>('2011 outpatient appointments'!H29/SUM('2011 outpatient appointments'!$D29:$H29))*'2011 GP visits'!$C29</f>
        <v>124643.35584558055</v>
      </c>
      <c r="I29" s="56">
        <f>VLOOKUP(B29,'Primary care summary'!$C$18:$E$24,3,TRUE)*SUM('2011 population'!J29:N29)</f>
        <v>612189.70322400006</v>
      </c>
      <c r="J29" s="2">
        <f>('2011 outpatient appointments'!J29/SUM('2011 outpatient appointments'!$J29:$N29))*'2011 GP visits'!$I29</f>
        <v>173142.23290213416</v>
      </c>
      <c r="K29" s="2">
        <f>('2011 outpatient appointments'!K29/SUM('2011 outpatient appointments'!$J29:$N29))*'2011 GP visits'!$I29</f>
        <v>140970.148739161</v>
      </c>
      <c r="L29" s="2">
        <f>('2011 outpatient appointments'!L29/SUM('2011 outpatient appointments'!$J29:$N29))*'2011 GP visits'!$I29</f>
        <v>118336.55828855741</v>
      </c>
      <c r="M29" s="2">
        <f>('2011 outpatient appointments'!M29/SUM('2011 outpatient appointments'!$J29:$N29))*'2011 GP visits'!$I29</f>
        <v>94644.483934010568</v>
      </c>
      <c r="N29" s="2">
        <f>('2011 outpatient appointments'!N29/SUM('2011 outpatient appointments'!$J29:$N29))*'2011 GP visits'!$I29</f>
        <v>85096.279360136934</v>
      </c>
    </row>
    <row r="30" spans="2:14" x14ac:dyDescent="0.25">
      <c r="B30">
        <v>26</v>
      </c>
      <c r="C30" s="56">
        <f>VLOOKUP(B30,'Primary care summary'!$C$18:$E$24,2,TRUE)*SUM('2011 population'!D30:H30)</f>
        <v>1176698.563535</v>
      </c>
      <c r="D30" s="2">
        <f>('2011 outpatient appointments'!D30/SUM('2011 outpatient appointments'!$D30:$H30))*'2011 GP visits'!$C30</f>
        <v>382968.70962662395</v>
      </c>
      <c r="E30" s="2">
        <f>('2011 outpatient appointments'!E30/SUM('2011 outpatient appointments'!$D30:$H30))*'2011 GP visits'!$C30</f>
        <v>291319.55866446049</v>
      </c>
      <c r="F30" s="2">
        <f>('2011 outpatient appointments'!F30/SUM('2011 outpatient appointments'!$D30:$H30))*'2011 GP visits'!$C30</f>
        <v>215134.39094304704</v>
      </c>
      <c r="G30" s="2">
        <f>('2011 outpatient appointments'!G30/SUM('2011 outpatient appointments'!$D30:$H30))*'2011 GP visits'!$C30</f>
        <v>159950.97330699861</v>
      </c>
      <c r="H30" s="2">
        <f>('2011 outpatient appointments'!H30/SUM('2011 outpatient appointments'!$D30:$H30))*'2011 GP visits'!$C30</f>
        <v>127324.93099386993</v>
      </c>
      <c r="I30" s="56">
        <f>VLOOKUP(B30,'Primary care summary'!$C$18:$E$24,3,TRUE)*SUM('2011 population'!J30:N30)</f>
        <v>617586.19190400001</v>
      </c>
      <c r="J30" s="2">
        <f>('2011 outpatient appointments'!J30/SUM('2011 outpatient appointments'!$J30:$N30))*'2011 GP visits'!$I30</f>
        <v>176952.27599380544</v>
      </c>
      <c r="K30" s="2">
        <f>('2011 outpatient appointments'!K30/SUM('2011 outpatient appointments'!$J30:$N30))*'2011 GP visits'!$I30</f>
        <v>145034.81866045509</v>
      </c>
      <c r="L30" s="2">
        <f>('2011 outpatient appointments'!L30/SUM('2011 outpatient appointments'!$J30:$N30))*'2011 GP visits'!$I30</f>
        <v>117743.56462106046</v>
      </c>
      <c r="M30" s="2">
        <f>('2011 outpatient appointments'!M30/SUM('2011 outpatient appointments'!$J30:$N30))*'2011 GP visits'!$I30</f>
        <v>95166.927884855177</v>
      </c>
      <c r="N30" s="2">
        <f>('2011 outpatient appointments'!N30/SUM('2011 outpatient appointments'!$J30:$N30))*'2011 GP visits'!$I30</f>
        <v>82688.604743823831</v>
      </c>
    </row>
    <row r="31" spans="2:14" x14ac:dyDescent="0.25">
      <c r="B31">
        <v>27</v>
      </c>
      <c r="C31" s="56">
        <f>VLOOKUP(B31,'Primary care summary'!$C$18:$E$24,2,TRUE)*SUM('2011 population'!D31:H31)</f>
        <v>1141967.2425009999</v>
      </c>
      <c r="D31" s="2">
        <f>('2011 outpatient appointments'!D31/SUM('2011 outpatient appointments'!$D31:$H31))*'2011 GP visits'!$C31</f>
        <v>365073.75085928355</v>
      </c>
      <c r="E31" s="2">
        <f>('2011 outpatient appointments'!E31/SUM('2011 outpatient appointments'!$D31:$H31))*'2011 GP visits'!$C31</f>
        <v>283679.22639067954</v>
      </c>
      <c r="F31" s="2">
        <f>('2011 outpatient appointments'!F31/SUM('2011 outpatient appointments'!$D31:$H31))*'2011 GP visits'!$C31</f>
        <v>210207.03600800352</v>
      </c>
      <c r="G31" s="2">
        <f>('2011 outpatient appointments'!G31/SUM('2011 outpatient appointments'!$D31:$H31))*'2011 GP visits'!$C31</f>
        <v>158264.36859106092</v>
      </c>
      <c r="H31" s="2">
        <f>('2011 outpatient appointments'!H31/SUM('2011 outpatient appointments'!$D31:$H31))*'2011 GP visits'!$C31</f>
        <v>124742.86065197235</v>
      </c>
      <c r="I31" s="56">
        <f>VLOOKUP(B31,'Primary care summary'!$C$18:$E$24,3,TRUE)*SUM('2011 population'!J31:N31)</f>
        <v>604913.14752</v>
      </c>
      <c r="J31" s="2">
        <f>('2011 outpatient appointments'!J31/SUM('2011 outpatient appointments'!$J31:$N31))*'2011 GP visits'!$I31</f>
        <v>176671.97353062383</v>
      </c>
      <c r="K31" s="2">
        <f>('2011 outpatient appointments'!K31/SUM('2011 outpatient appointments'!$J31:$N31))*'2011 GP visits'!$I31</f>
        <v>144365.06702431306</v>
      </c>
      <c r="L31" s="2">
        <f>('2011 outpatient appointments'!L31/SUM('2011 outpatient appointments'!$J31:$N31))*'2011 GP visits'!$I31</f>
        <v>115797.99888247841</v>
      </c>
      <c r="M31" s="2">
        <f>('2011 outpatient appointments'!M31/SUM('2011 outpatient appointments'!$J31:$N31))*'2011 GP visits'!$I31</f>
        <v>89925.075594173555</v>
      </c>
      <c r="N31" s="2">
        <f>('2011 outpatient appointments'!N31/SUM('2011 outpatient appointments'!$J31:$N31))*'2011 GP visits'!$I31</f>
        <v>78153.032488411132</v>
      </c>
    </row>
    <row r="32" spans="2:14" x14ac:dyDescent="0.25">
      <c r="B32">
        <v>28</v>
      </c>
      <c r="C32" s="56">
        <f>VLOOKUP(B32,'Primary care summary'!$C$18:$E$24,2,TRUE)*SUM('2011 population'!D32:H32)</f>
        <v>1105483.6876310001</v>
      </c>
      <c r="D32" s="2">
        <f>('2011 outpatient appointments'!D32/SUM('2011 outpatient appointments'!$D32:$H32))*'2011 GP visits'!$C32</f>
        <v>338664.65075724368</v>
      </c>
      <c r="E32" s="2">
        <f>('2011 outpatient appointments'!E32/SUM('2011 outpatient appointments'!$D32:$H32))*'2011 GP visits'!$C32</f>
        <v>272357.31290163449</v>
      </c>
      <c r="F32" s="2">
        <f>('2011 outpatient appointments'!F32/SUM('2011 outpatient appointments'!$D32:$H32))*'2011 GP visits'!$C32</f>
        <v>205268.13512051059</v>
      </c>
      <c r="G32" s="2">
        <f>('2011 outpatient appointments'!G32/SUM('2011 outpatient appointments'!$D32:$H32))*'2011 GP visits'!$C32</f>
        <v>160312.33940341708</v>
      </c>
      <c r="H32" s="2">
        <f>('2011 outpatient appointments'!H32/SUM('2011 outpatient appointments'!$D32:$H32))*'2011 GP visits'!$C32</f>
        <v>128881.24944819426</v>
      </c>
      <c r="I32" s="56">
        <f>VLOOKUP(B32,'Primary care summary'!$C$18:$E$24,3,TRUE)*SUM('2011 population'!J32:N32)</f>
        <v>589804.56176399998</v>
      </c>
      <c r="J32" s="2">
        <f>('2011 outpatient appointments'!J32/SUM('2011 outpatient appointments'!$J32:$N32))*'2011 GP visits'!$I32</f>
        <v>171396.08472323552</v>
      </c>
      <c r="K32" s="2">
        <f>('2011 outpatient appointments'!K32/SUM('2011 outpatient appointments'!$J32:$N32))*'2011 GP visits'!$I32</f>
        <v>141788.26936447702</v>
      </c>
      <c r="L32" s="2">
        <f>('2011 outpatient appointments'!L32/SUM('2011 outpatient appointments'!$J32:$N32))*'2011 GP visits'!$I32</f>
        <v>113507.98132193038</v>
      </c>
      <c r="M32" s="2">
        <f>('2011 outpatient appointments'!M32/SUM('2011 outpatient appointments'!$J32:$N32))*'2011 GP visits'!$I32</f>
        <v>87840.987946562411</v>
      </c>
      <c r="N32" s="2">
        <f>('2011 outpatient appointments'!N32/SUM('2011 outpatient appointments'!$J32:$N32))*'2011 GP visits'!$I32</f>
        <v>75271.238407794706</v>
      </c>
    </row>
    <row r="33" spans="2:14" x14ac:dyDescent="0.25">
      <c r="B33">
        <v>29</v>
      </c>
      <c r="C33" s="56">
        <f>VLOOKUP(B33,'Primary care summary'!$C$18:$E$24,2,TRUE)*SUM('2011 population'!D33:H33)</f>
        <v>1109090.4755269999</v>
      </c>
      <c r="D33" s="2">
        <f>('2011 outpatient appointments'!D33/SUM('2011 outpatient appointments'!$D33:$H33))*'2011 GP visits'!$C33</f>
        <v>327663.39778831217</v>
      </c>
      <c r="E33" s="2">
        <f>('2011 outpatient appointments'!E33/SUM('2011 outpatient appointments'!$D33:$H33))*'2011 GP visits'!$C33</f>
        <v>268598.2323563791</v>
      </c>
      <c r="F33" s="2">
        <f>('2011 outpatient appointments'!F33/SUM('2011 outpatient appointments'!$D33:$H33))*'2011 GP visits'!$C33</f>
        <v>210906.36323201822</v>
      </c>
      <c r="G33" s="2">
        <f>('2011 outpatient appointments'!G33/SUM('2011 outpatient appointments'!$D33:$H33))*'2011 GP visits'!$C33</f>
        <v>165156.66805893977</v>
      </c>
      <c r="H33" s="2">
        <f>('2011 outpatient appointments'!H33/SUM('2011 outpatient appointments'!$D33:$H33))*'2011 GP visits'!$C33</f>
        <v>136765.81409135068</v>
      </c>
      <c r="I33" s="56">
        <f>VLOOKUP(B33,'Primary care summary'!$C$18:$E$24,3,TRUE)*SUM('2011 population'!J33:N33)</f>
        <v>568712.36202</v>
      </c>
      <c r="J33" s="2">
        <f>('2011 outpatient appointments'!J33/SUM('2011 outpatient appointments'!$J33:$N33))*'2011 GP visits'!$I33</f>
        <v>166420.01012998325</v>
      </c>
      <c r="K33" s="2">
        <f>('2011 outpatient appointments'!K33/SUM('2011 outpatient appointments'!$J33:$N33))*'2011 GP visits'!$I33</f>
        <v>139162.41343686424</v>
      </c>
      <c r="L33" s="2">
        <f>('2011 outpatient appointments'!L33/SUM('2011 outpatient appointments'!$J33:$N33))*'2011 GP visits'!$I33</f>
        <v>109420.10503974279</v>
      </c>
      <c r="M33" s="2">
        <f>('2011 outpatient appointments'!M33/SUM('2011 outpatient appointments'!$J33:$N33))*'2011 GP visits'!$I33</f>
        <v>83731.691422761432</v>
      </c>
      <c r="N33" s="2">
        <f>('2011 outpatient appointments'!N33/SUM('2011 outpatient appointments'!$J33:$N33))*'2011 GP visits'!$I33</f>
        <v>69978.141990648277</v>
      </c>
    </row>
    <row r="34" spans="2:14" x14ac:dyDescent="0.25">
      <c r="B34">
        <v>30</v>
      </c>
      <c r="C34" s="56">
        <f>VLOOKUP(B34,'Primary care summary'!$C$18:$E$24,2,TRUE)*SUM('2011 population'!D34:H34)</f>
        <v>1126663.9739989999</v>
      </c>
      <c r="D34" s="2">
        <f>('2011 outpatient appointments'!D34/SUM('2011 outpatient appointments'!$D34:$H34))*'2011 GP visits'!$C34</f>
        <v>317711.0841120581</v>
      </c>
      <c r="E34" s="2">
        <f>('2011 outpatient appointments'!E34/SUM('2011 outpatient appointments'!$D34:$H34))*'2011 GP visits'!$C34</f>
        <v>268186.49080217828</v>
      </c>
      <c r="F34" s="2">
        <f>('2011 outpatient appointments'!F34/SUM('2011 outpatient appointments'!$D34:$H34))*'2011 GP visits'!$C34</f>
        <v>219059.13234586141</v>
      </c>
      <c r="G34" s="2">
        <f>('2011 outpatient appointments'!G34/SUM('2011 outpatient appointments'!$D34:$H34))*'2011 GP visits'!$C34</f>
        <v>174979.30476215194</v>
      </c>
      <c r="H34" s="2">
        <f>('2011 outpatient appointments'!H34/SUM('2011 outpatient appointments'!$D34:$H34))*'2011 GP visits'!$C34</f>
        <v>146727.96197675014</v>
      </c>
      <c r="I34" s="56">
        <f>VLOOKUP(B34,'Primary care summary'!$C$18:$E$24,3,TRUE)*SUM('2011 population'!J34:N34)</f>
        <v>573958.50864000001</v>
      </c>
      <c r="J34" s="2">
        <f>('2011 outpatient appointments'!J34/SUM('2011 outpatient appointments'!$J34:$N34))*'2011 GP visits'!$I34</f>
        <v>170125.33425198443</v>
      </c>
      <c r="K34" s="2">
        <f>('2011 outpatient appointments'!K34/SUM('2011 outpatient appointments'!$J34:$N34))*'2011 GP visits'!$I34</f>
        <v>138134.43252816034</v>
      </c>
      <c r="L34" s="2">
        <f>('2011 outpatient appointments'!L34/SUM('2011 outpatient appointments'!$J34:$N34))*'2011 GP visits'!$I34</f>
        <v>110961.72140512727</v>
      </c>
      <c r="M34" s="2">
        <f>('2011 outpatient appointments'!M34/SUM('2011 outpatient appointments'!$J34:$N34))*'2011 GP visits'!$I34</f>
        <v>84466.79230031003</v>
      </c>
      <c r="N34" s="2">
        <f>('2011 outpatient appointments'!N34/SUM('2011 outpatient appointments'!$J34:$N34))*'2011 GP visits'!$I34</f>
        <v>70270.228154417928</v>
      </c>
    </row>
    <row r="35" spans="2:14" x14ac:dyDescent="0.25">
      <c r="B35">
        <v>31</v>
      </c>
      <c r="C35" s="56">
        <f>VLOOKUP(B35,'Primary care summary'!$C$18:$E$24,2,TRUE)*SUM('2011 population'!D35:H35)</f>
        <v>1118037.100113</v>
      </c>
      <c r="D35" s="2">
        <f>('2011 outpatient appointments'!D35/SUM('2011 outpatient appointments'!$D35:$H35))*'2011 GP visits'!$C35</f>
        <v>295300.12697237893</v>
      </c>
      <c r="E35" s="2">
        <f>('2011 outpatient appointments'!E35/SUM('2011 outpatient appointments'!$D35:$H35))*'2011 GP visits'!$C35</f>
        <v>263266.82459388429</v>
      </c>
      <c r="F35" s="2">
        <f>('2011 outpatient appointments'!F35/SUM('2011 outpatient appointments'!$D35:$H35))*'2011 GP visits'!$C35</f>
        <v>219639.13980727704</v>
      </c>
      <c r="G35" s="2">
        <f>('2011 outpatient appointments'!G35/SUM('2011 outpatient appointments'!$D35:$H35))*'2011 GP visits'!$C35</f>
        <v>180545.05100622232</v>
      </c>
      <c r="H35" s="2">
        <f>('2011 outpatient appointments'!H35/SUM('2011 outpatient appointments'!$D35:$H35))*'2011 GP visits'!$C35</f>
        <v>159285.95773323745</v>
      </c>
      <c r="I35" s="56">
        <f>VLOOKUP(B35,'Primary care summary'!$C$18:$E$24,3,TRUE)*SUM('2011 population'!J35:N35)</f>
        <v>563773.229712</v>
      </c>
      <c r="J35" s="2">
        <f>('2011 outpatient appointments'!J35/SUM('2011 outpatient appointments'!$J35:$N35))*'2011 GP visits'!$I35</f>
        <v>164683.11297077866</v>
      </c>
      <c r="K35" s="2">
        <f>('2011 outpatient appointments'!K35/SUM('2011 outpatient appointments'!$J35:$N35))*'2011 GP visits'!$I35</f>
        <v>135631.80932565933</v>
      </c>
      <c r="L35" s="2">
        <f>('2011 outpatient appointments'!L35/SUM('2011 outpatient appointments'!$J35:$N35))*'2011 GP visits'!$I35</f>
        <v>111836.75505799981</v>
      </c>
      <c r="M35" s="2">
        <f>('2011 outpatient appointments'!M35/SUM('2011 outpatient appointments'!$J35:$N35))*'2011 GP visits'!$I35</f>
        <v>82629.230880458708</v>
      </c>
      <c r="N35" s="2">
        <f>('2011 outpatient appointments'!N35/SUM('2011 outpatient appointments'!$J35:$N35))*'2011 GP visits'!$I35</f>
        <v>68992.321477103469</v>
      </c>
    </row>
    <row r="36" spans="2:14" x14ac:dyDescent="0.25">
      <c r="B36">
        <v>32</v>
      </c>
      <c r="C36" s="56">
        <f>VLOOKUP(B36,'Primary care summary'!$C$18:$E$24,2,TRUE)*SUM('2011 population'!D36:H36)</f>
        <v>1071769.1738229999</v>
      </c>
      <c r="D36" s="2">
        <f>('2011 outpatient appointments'!D36/SUM('2011 outpatient appointments'!$D36:$H36))*'2011 GP visits'!$C36</f>
        <v>276483.31377652183</v>
      </c>
      <c r="E36" s="2">
        <f>('2011 outpatient appointments'!E36/SUM('2011 outpatient appointments'!$D36:$H36))*'2011 GP visits'!$C36</f>
        <v>245002.28822723366</v>
      </c>
      <c r="F36" s="2">
        <f>('2011 outpatient appointments'!F36/SUM('2011 outpatient appointments'!$D36:$H36))*'2011 GP visits'!$C36</f>
        <v>210282.67370450788</v>
      </c>
      <c r="G36" s="2">
        <f>('2011 outpatient appointments'!G36/SUM('2011 outpatient appointments'!$D36:$H36))*'2011 GP visits'!$C36</f>
        <v>178425.63220699286</v>
      </c>
      <c r="H36" s="2">
        <f>('2011 outpatient appointments'!H36/SUM('2011 outpatient appointments'!$D36:$H36))*'2011 GP visits'!$C36</f>
        <v>161575.26590774371</v>
      </c>
      <c r="I36" s="56">
        <f>VLOOKUP(B36,'Primary care summary'!$C$18:$E$24,3,TRUE)*SUM('2011 population'!J36:N36)</f>
        <v>540346.77166800003</v>
      </c>
      <c r="J36" s="2">
        <f>('2011 outpatient appointments'!J36/SUM('2011 outpatient appointments'!$J36:$N36))*'2011 GP visits'!$I36</f>
        <v>156801.02371088002</v>
      </c>
      <c r="K36" s="2">
        <f>('2011 outpatient appointments'!K36/SUM('2011 outpatient appointments'!$J36:$N36))*'2011 GP visits'!$I36</f>
        <v>130667.8185335348</v>
      </c>
      <c r="L36" s="2">
        <f>('2011 outpatient appointments'!L36/SUM('2011 outpatient appointments'!$J36:$N36))*'2011 GP visits'!$I36</f>
        <v>105502.64263289189</v>
      </c>
      <c r="M36" s="2">
        <f>('2011 outpatient appointments'!M36/SUM('2011 outpatient appointments'!$J36:$N36))*'2011 GP visits'!$I36</f>
        <v>80167.165285421739</v>
      </c>
      <c r="N36" s="2">
        <f>('2011 outpatient appointments'!N36/SUM('2011 outpatient appointments'!$J36:$N36))*'2011 GP visits'!$I36</f>
        <v>67208.1215052716</v>
      </c>
    </row>
    <row r="37" spans="2:14" x14ac:dyDescent="0.25">
      <c r="B37">
        <v>33</v>
      </c>
      <c r="C37" s="56">
        <f>VLOOKUP(B37,'Primary care summary'!$C$18:$E$24,2,TRUE)*SUM('2011 population'!D37:H37)</f>
        <v>1026079.9963</v>
      </c>
      <c r="D37" s="2">
        <f>('2011 outpatient appointments'!D37/SUM('2011 outpatient appointments'!$D37:$H37))*'2011 GP visits'!$C37</f>
        <v>254761.87452807673</v>
      </c>
      <c r="E37" s="2">
        <f>('2011 outpatient appointments'!E37/SUM('2011 outpatient appointments'!$D37:$H37))*'2011 GP visits'!$C37</f>
        <v>234407.61224643124</v>
      </c>
      <c r="F37" s="2">
        <f>('2011 outpatient appointments'!F37/SUM('2011 outpatient appointments'!$D37:$H37))*'2011 GP visits'!$C37</f>
        <v>200020.24144305839</v>
      </c>
      <c r="G37" s="2">
        <f>('2011 outpatient appointments'!G37/SUM('2011 outpatient appointments'!$D37:$H37))*'2011 GP visits'!$C37</f>
        <v>175629.71276174462</v>
      </c>
      <c r="H37" s="2">
        <f>('2011 outpatient appointments'!H37/SUM('2011 outpatient appointments'!$D37:$H37))*'2011 GP visits'!$C37</f>
        <v>161260.55532068902</v>
      </c>
      <c r="I37" s="56">
        <f>VLOOKUP(B37,'Primary care summary'!$C$18:$E$24,3,TRUE)*SUM('2011 population'!J37:N37)</f>
        <v>515021.256024</v>
      </c>
      <c r="J37" s="2">
        <f>('2011 outpatient appointments'!J37/SUM('2011 outpatient appointments'!$J37:$N37))*'2011 GP visits'!$I37</f>
        <v>146417.86406762962</v>
      </c>
      <c r="K37" s="2">
        <f>('2011 outpatient appointments'!K37/SUM('2011 outpatient appointments'!$J37:$N37))*'2011 GP visits'!$I37</f>
        <v>124936.33728270503</v>
      </c>
      <c r="L37" s="2">
        <f>('2011 outpatient appointments'!L37/SUM('2011 outpatient appointments'!$J37:$N37))*'2011 GP visits'!$I37</f>
        <v>101469.70743997305</v>
      </c>
      <c r="M37" s="2">
        <f>('2011 outpatient appointments'!M37/SUM('2011 outpatient appointments'!$J37:$N37))*'2011 GP visits'!$I37</f>
        <v>77757.981685550316</v>
      </c>
      <c r="N37" s="2">
        <f>('2011 outpatient appointments'!N37/SUM('2011 outpatient appointments'!$J37:$N37))*'2011 GP visits'!$I37</f>
        <v>64439.365548141992</v>
      </c>
    </row>
    <row r="38" spans="2:14" x14ac:dyDescent="0.25">
      <c r="B38">
        <v>34</v>
      </c>
      <c r="C38" s="56">
        <f>VLOOKUP(B38,'Primary care summary'!$C$18:$E$24,2,TRUE)*SUM('2011 population'!D38:H38)</f>
        <v>1006450.500827</v>
      </c>
      <c r="D38" s="2">
        <f>('2011 outpatient appointments'!D38/SUM('2011 outpatient appointments'!$D38:$H38))*'2011 GP visits'!$C38</f>
        <v>242870.9790733798</v>
      </c>
      <c r="E38" s="2">
        <f>('2011 outpatient appointments'!E38/SUM('2011 outpatient appointments'!$D38:$H38))*'2011 GP visits'!$C38</f>
        <v>227838.84659361796</v>
      </c>
      <c r="F38" s="2">
        <f>('2011 outpatient appointments'!F38/SUM('2011 outpatient appointments'!$D38:$H38))*'2011 GP visits'!$C38</f>
        <v>196942.13681389461</v>
      </c>
      <c r="G38" s="2">
        <f>('2011 outpatient appointments'!G38/SUM('2011 outpatient appointments'!$D38:$H38))*'2011 GP visits'!$C38</f>
        <v>172156.09229244947</v>
      </c>
      <c r="H38" s="2">
        <f>('2011 outpatient appointments'!H38/SUM('2011 outpatient appointments'!$D38:$H38))*'2011 GP visits'!$C38</f>
        <v>166642.4460536582</v>
      </c>
      <c r="I38" s="56">
        <f>VLOOKUP(B38,'Primary care summary'!$C$18:$E$24,3,TRUE)*SUM('2011 population'!J38:N38)</f>
        <v>507379.13173200004</v>
      </c>
      <c r="J38" s="2">
        <f>('2011 outpatient appointments'!J38/SUM('2011 outpatient appointments'!$J38:$N38))*'2011 GP visits'!$I38</f>
        <v>142755.48971453676</v>
      </c>
      <c r="K38" s="2">
        <f>('2011 outpatient appointments'!K38/SUM('2011 outpatient appointments'!$J38:$N38))*'2011 GP visits'!$I38</f>
        <v>123711.65742388391</v>
      </c>
      <c r="L38" s="2">
        <f>('2011 outpatient appointments'!L38/SUM('2011 outpatient appointments'!$J38:$N38))*'2011 GP visits'!$I38</f>
        <v>100238.31185753453</v>
      </c>
      <c r="M38" s="2">
        <f>('2011 outpatient appointments'!M38/SUM('2011 outpatient appointments'!$J38:$N38))*'2011 GP visits'!$I38</f>
        <v>76439.399778475708</v>
      </c>
      <c r="N38" s="2">
        <f>('2011 outpatient appointments'!N38/SUM('2011 outpatient appointments'!$J38:$N38))*'2011 GP visits'!$I38</f>
        <v>64234.272957569134</v>
      </c>
    </row>
    <row r="39" spans="2:14" x14ac:dyDescent="0.25">
      <c r="B39">
        <v>35</v>
      </c>
      <c r="C39" s="56">
        <f>VLOOKUP(B39,'Primary care summary'!$C$18:$E$24,2,TRUE)*SUM('2011 population'!D39:H39)</f>
        <v>1025104.756665</v>
      </c>
      <c r="D39" s="2">
        <f>('2011 outpatient appointments'!D39/SUM('2011 outpatient appointments'!$D39:$H39))*'2011 GP visits'!$C39</f>
        <v>244633.36090365451</v>
      </c>
      <c r="E39" s="2">
        <f>('2011 outpatient appointments'!E39/SUM('2011 outpatient appointments'!$D39:$H39))*'2011 GP visits'!$C39</f>
        <v>230899.4764365147</v>
      </c>
      <c r="F39" s="2">
        <f>('2011 outpatient appointments'!F39/SUM('2011 outpatient appointments'!$D39:$H39))*'2011 GP visits'!$C39</f>
        <v>197537.14237967561</v>
      </c>
      <c r="G39" s="2">
        <f>('2011 outpatient appointments'!G39/SUM('2011 outpatient appointments'!$D39:$H39))*'2011 GP visits'!$C39</f>
        <v>180641.49047758008</v>
      </c>
      <c r="H39" s="2">
        <f>('2011 outpatient appointments'!H39/SUM('2011 outpatient appointments'!$D39:$H39))*'2011 GP visits'!$C39</f>
        <v>171393.28646757515</v>
      </c>
      <c r="I39" s="56">
        <f>VLOOKUP(B39,'Primary care summary'!$C$18:$E$24,3,TRUE)*SUM('2011 population'!J39:N39)</f>
        <v>518290.800192</v>
      </c>
      <c r="J39" s="2">
        <f>('2011 outpatient appointments'!J39/SUM('2011 outpatient appointments'!$J39:$N39))*'2011 GP visits'!$I39</f>
        <v>145593.49610193761</v>
      </c>
      <c r="K39" s="2">
        <f>('2011 outpatient appointments'!K39/SUM('2011 outpatient appointments'!$J39:$N39))*'2011 GP visits'!$I39</f>
        <v>121805.57525440247</v>
      </c>
      <c r="L39" s="2">
        <f>('2011 outpatient appointments'!L39/SUM('2011 outpatient appointments'!$J39:$N39))*'2011 GP visits'!$I39</f>
        <v>101844.97257422371</v>
      </c>
      <c r="M39" s="2">
        <f>('2011 outpatient appointments'!M39/SUM('2011 outpatient appointments'!$J39:$N39))*'2011 GP visits'!$I39</f>
        <v>79647.250020963154</v>
      </c>
      <c r="N39" s="2">
        <f>('2011 outpatient appointments'!N39/SUM('2011 outpatient appointments'!$J39:$N39))*'2011 GP visits'!$I39</f>
        <v>69399.506240473056</v>
      </c>
    </row>
    <row r="40" spans="2:14" x14ac:dyDescent="0.25">
      <c r="B40">
        <v>36</v>
      </c>
      <c r="C40" s="56">
        <f>VLOOKUP(B40,'Primary care summary'!$C$18:$E$24,2,TRUE)*SUM('2011 population'!D40:H40)</f>
        <v>1053367.521038</v>
      </c>
      <c r="D40" s="2">
        <f>('2011 outpatient appointments'!D40/SUM('2011 outpatient appointments'!$D40:$H40))*'2011 GP visits'!$C40</f>
        <v>251127.99367001845</v>
      </c>
      <c r="E40" s="2">
        <f>('2011 outpatient appointments'!E40/SUM('2011 outpatient appointments'!$D40:$H40))*'2011 GP visits'!$C40</f>
        <v>233181.17649839868</v>
      </c>
      <c r="F40" s="2">
        <f>('2011 outpatient appointments'!F40/SUM('2011 outpatient appointments'!$D40:$H40))*'2011 GP visits'!$C40</f>
        <v>203639.60317151842</v>
      </c>
      <c r="G40" s="2">
        <f>('2011 outpatient appointments'!G40/SUM('2011 outpatient appointments'!$D40:$H40))*'2011 GP visits'!$C40</f>
        <v>185559.54623393764</v>
      </c>
      <c r="H40" s="2">
        <f>('2011 outpatient appointments'!H40/SUM('2011 outpatient appointments'!$D40:$H40))*'2011 GP visits'!$C40</f>
        <v>179859.20146412682</v>
      </c>
      <c r="I40" s="56">
        <f>VLOOKUP(B40,'Primary care summary'!$C$18:$E$24,3,TRUE)*SUM('2011 population'!J40:N40)</f>
        <v>531253.45085999998</v>
      </c>
      <c r="J40" s="2">
        <f>('2011 outpatient appointments'!J40/SUM('2011 outpatient appointments'!$J40:$N40))*'2011 GP visits'!$I40</f>
        <v>150144.96118665361</v>
      </c>
      <c r="K40" s="2">
        <f>('2011 outpatient appointments'!K40/SUM('2011 outpatient appointments'!$J40:$N40))*'2011 GP visits'!$I40</f>
        <v>124668.03590596464</v>
      </c>
      <c r="L40" s="2">
        <f>('2011 outpatient appointments'!L40/SUM('2011 outpatient appointments'!$J40:$N40))*'2011 GP visits'!$I40</f>
        <v>102718.41137593072</v>
      </c>
      <c r="M40" s="2">
        <f>('2011 outpatient appointments'!M40/SUM('2011 outpatient appointments'!$J40:$N40))*'2011 GP visits'!$I40</f>
        <v>81307.482474651042</v>
      </c>
      <c r="N40" s="2">
        <f>('2011 outpatient appointments'!N40/SUM('2011 outpatient appointments'!$J40:$N40))*'2011 GP visits'!$I40</f>
        <v>72414.559916799946</v>
      </c>
    </row>
    <row r="41" spans="2:14" x14ac:dyDescent="0.25">
      <c r="B41">
        <v>37</v>
      </c>
      <c r="C41" s="56">
        <f>VLOOKUP(B41,'Primary care summary'!$C$18:$E$24,2,TRUE)*SUM('2011 population'!D41:H41)</f>
        <v>1082272.984318</v>
      </c>
      <c r="D41" s="2">
        <f>('2011 outpatient appointments'!D41/SUM('2011 outpatient appointments'!$D41:$H41))*'2011 GP visits'!$C41</f>
        <v>254422.70425234881</v>
      </c>
      <c r="E41" s="2">
        <f>('2011 outpatient appointments'!E41/SUM('2011 outpatient appointments'!$D41:$H41))*'2011 GP visits'!$C41</f>
        <v>235365.54669974968</v>
      </c>
      <c r="F41" s="2">
        <f>('2011 outpatient appointments'!F41/SUM('2011 outpatient appointments'!$D41:$H41))*'2011 GP visits'!$C41</f>
        <v>209292.85048674716</v>
      </c>
      <c r="G41" s="2">
        <f>('2011 outpatient appointments'!G41/SUM('2011 outpatient appointments'!$D41:$H41))*'2011 GP visits'!$C41</f>
        <v>194298.20048164763</v>
      </c>
      <c r="H41" s="2">
        <f>('2011 outpatient appointments'!H41/SUM('2011 outpatient appointments'!$D41:$H41))*'2011 GP visits'!$C41</f>
        <v>188893.68239750672</v>
      </c>
      <c r="I41" s="56">
        <f>VLOOKUP(B41,'Primary care summary'!$C$18:$E$24,3,TRUE)*SUM('2011 population'!J41:N41)</f>
        <v>537175.34547599999</v>
      </c>
      <c r="J41" s="2">
        <f>('2011 outpatient appointments'!J41/SUM('2011 outpatient appointments'!$J41:$N41))*'2011 GP visits'!$I41</f>
        <v>151066.48779476585</v>
      </c>
      <c r="K41" s="2">
        <f>('2011 outpatient appointments'!K41/SUM('2011 outpatient appointments'!$J41:$N41))*'2011 GP visits'!$I41</f>
        <v>124610.62997461253</v>
      </c>
      <c r="L41" s="2">
        <f>('2011 outpatient appointments'!L41/SUM('2011 outpatient appointments'!$J41:$N41))*'2011 GP visits'!$I41</f>
        <v>99753.538544717478</v>
      </c>
      <c r="M41" s="2">
        <f>('2011 outpatient appointments'!M41/SUM('2011 outpatient appointments'!$J41:$N41))*'2011 GP visits'!$I41</f>
        <v>85454.40228099846</v>
      </c>
      <c r="N41" s="2">
        <f>('2011 outpatient appointments'!N41/SUM('2011 outpatient appointments'!$J41:$N41))*'2011 GP visits'!$I41</f>
        <v>76290.286880905667</v>
      </c>
    </row>
    <row r="42" spans="2:14" x14ac:dyDescent="0.25">
      <c r="B42">
        <v>38</v>
      </c>
      <c r="C42" s="56">
        <f>VLOOKUP(B42,'Primary care summary'!$C$18:$E$24,2,TRUE)*SUM('2011 population'!D42:H42)</f>
        <v>1137858.446006</v>
      </c>
      <c r="D42" s="2">
        <f>('2011 outpatient appointments'!D42/SUM('2011 outpatient appointments'!$D42:$H42))*'2011 GP visits'!$C42</f>
        <v>266209.77678511746</v>
      </c>
      <c r="E42" s="2">
        <f>('2011 outpatient appointments'!E42/SUM('2011 outpatient appointments'!$D42:$H42))*'2011 GP visits'!$C42</f>
        <v>247041.6436950808</v>
      </c>
      <c r="F42" s="2">
        <f>('2011 outpatient appointments'!F42/SUM('2011 outpatient appointments'!$D42:$H42))*'2011 GP visits'!$C42</f>
        <v>221952.53333837478</v>
      </c>
      <c r="G42" s="2">
        <f>('2011 outpatient appointments'!G42/SUM('2011 outpatient appointments'!$D42:$H42))*'2011 GP visits'!$C42</f>
        <v>203099.4160304924</v>
      </c>
      <c r="H42" s="2">
        <f>('2011 outpatient appointments'!H42/SUM('2011 outpatient appointments'!$D42:$H42))*'2011 GP visits'!$C42</f>
        <v>199555.07615693461</v>
      </c>
      <c r="I42" s="56">
        <f>VLOOKUP(B42,'Primary care summary'!$C$18:$E$24,3,TRUE)*SUM('2011 population'!J42:N42)</f>
        <v>560264.72079599998</v>
      </c>
      <c r="J42" s="2">
        <f>('2011 outpatient appointments'!J42/SUM('2011 outpatient appointments'!$J42:$N42))*'2011 GP visits'!$I42</f>
        <v>154617.02905861748</v>
      </c>
      <c r="K42" s="2">
        <f>('2011 outpatient appointments'!K42/SUM('2011 outpatient appointments'!$J42:$N42))*'2011 GP visits'!$I42</f>
        <v>127636.61448460726</v>
      </c>
      <c r="L42" s="2">
        <f>('2011 outpatient appointments'!L42/SUM('2011 outpatient appointments'!$J42:$N42))*'2011 GP visits'!$I42</f>
        <v>110204.94267306817</v>
      </c>
      <c r="M42" s="2">
        <f>('2011 outpatient appointments'!M42/SUM('2011 outpatient appointments'!$J42:$N42))*'2011 GP visits'!$I42</f>
        <v>87592.624139804626</v>
      </c>
      <c r="N42" s="2">
        <f>('2011 outpatient appointments'!N42/SUM('2011 outpatient appointments'!$J42:$N42))*'2011 GP visits'!$I42</f>
        <v>80213.510439902428</v>
      </c>
    </row>
    <row r="43" spans="2:14" x14ac:dyDescent="0.25">
      <c r="B43">
        <v>39</v>
      </c>
      <c r="C43" s="56">
        <f>VLOOKUP(B43,'Primary care summary'!$C$18:$E$24,2,TRUE)*SUM('2011 population'!D43:H43)</f>
        <v>1203493.6721949999</v>
      </c>
      <c r="D43" s="2">
        <f>('2011 outpatient appointments'!D43/SUM('2011 outpatient appointments'!$D43:$H43))*'2011 GP visits'!$C43</f>
        <v>279347.3750395549</v>
      </c>
      <c r="E43" s="2">
        <f>('2011 outpatient appointments'!E43/SUM('2011 outpatient appointments'!$D43:$H43))*'2011 GP visits'!$C43</f>
        <v>266021.41414188483</v>
      </c>
      <c r="F43" s="2">
        <f>('2011 outpatient appointments'!F43/SUM('2011 outpatient appointments'!$D43:$H43))*'2011 GP visits'!$C43</f>
        <v>229724.10218296407</v>
      </c>
      <c r="G43" s="2">
        <f>('2011 outpatient appointments'!G43/SUM('2011 outpatient appointments'!$D43:$H43))*'2011 GP visits'!$C43</f>
        <v>215854.44066845966</v>
      </c>
      <c r="H43" s="2">
        <f>('2011 outpatient appointments'!H43/SUM('2011 outpatient appointments'!$D43:$H43))*'2011 GP visits'!$C43</f>
        <v>212546.34016213645</v>
      </c>
      <c r="I43" s="56">
        <f>VLOOKUP(B43,'Primary care summary'!$C$18:$E$24,3,TRUE)*SUM('2011 population'!J43:N43)</f>
        <v>583365.17395199998</v>
      </c>
      <c r="J43" s="2">
        <f>('2011 outpatient appointments'!J43/SUM('2011 outpatient appointments'!$J43:$N43))*'2011 GP visits'!$I43</f>
        <v>158182.01080625536</v>
      </c>
      <c r="K43" s="2">
        <f>('2011 outpatient appointments'!K43/SUM('2011 outpatient appointments'!$J43:$N43))*'2011 GP visits'!$I43</f>
        <v>133642.70206236906</v>
      </c>
      <c r="L43" s="2">
        <f>('2011 outpatient appointments'!L43/SUM('2011 outpatient appointments'!$J43:$N43))*'2011 GP visits'!$I43</f>
        <v>111623.86868594987</v>
      </c>
      <c r="M43" s="2">
        <f>('2011 outpatient appointments'!M43/SUM('2011 outpatient appointments'!$J43:$N43))*'2011 GP visits'!$I43</f>
        <v>94123.488543255982</v>
      </c>
      <c r="N43" s="2">
        <f>('2011 outpatient appointments'!N43/SUM('2011 outpatient appointments'!$J43:$N43))*'2011 GP visits'!$I43</f>
        <v>85793.103854169705</v>
      </c>
    </row>
    <row r="44" spans="2:14" x14ac:dyDescent="0.25">
      <c r="B44">
        <v>40</v>
      </c>
      <c r="C44" s="56">
        <f>VLOOKUP(B44,'Primary care summary'!$C$18:$E$24,2,TRUE)*SUM('2011 population'!D44:H44)</f>
        <v>1233438.32525</v>
      </c>
      <c r="D44" s="2">
        <f>('2011 outpatient appointments'!D44/SUM('2011 outpatient appointments'!$D44:$H44))*'2011 GP visits'!$C44</f>
        <v>283479.57930123992</v>
      </c>
      <c r="E44" s="2">
        <f>('2011 outpatient appointments'!E44/SUM('2011 outpatient appointments'!$D44:$H44))*'2011 GP visits'!$C44</f>
        <v>269213.25993121683</v>
      </c>
      <c r="F44" s="2">
        <f>('2011 outpatient appointments'!F44/SUM('2011 outpatient appointments'!$D44:$H44))*'2011 GP visits'!$C44</f>
        <v>242205.05746242171</v>
      </c>
      <c r="G44" s="2">
        <f>('2011 outpatient appointments'!G44/SUM('2011 outpatient appointments'!$D44:$H44))*'2011 GP visits'!$C44</f>
        <v>223270.72117099311</v>
      </c>
      <c r="H44" s="2">
        <f>('2011 outpatient appointments'!H44/SUM('2011 outpatient appointments'!$D44:$H44))*'2011 GP visits'!$C44</f>
        <v>215269.70738412841</v>
      </c>
      <c r="I44" s="56">
        <f>VLOOKUP(B44,'Primary care summary'!$C$18:$E$24,3,TRUE)*SUM('2011 population'!J44:N44)</f>
        <v>595436.85009600001</v>
      </c>
      <c r="J44" s="2">
        <f>('2011 outpatient appointments'!J44/SUM('2011 outpatient appointments'!$J44:$N44))*'2011 GP visits'!$I44</f>
        <v>160997.01662272005</v>
      </c>
      <c r="K44" s="2">
        <f>('2011 outpatient appointments'!K44/SUM('2011 outpatient appointments'!$J44:$N44))*'2011 GP visits'!$I44</f>
        <v>133948.02477383448</v>
      </c>
      <c r="L44" s="2">
        <f>('2011 outpatient appointments'!L44/SUM('2011 outpatient appointments'!$J44:$N44))*'2011 GP visits'!$I44</f>
        <v>115006.45499356005</v>
      </c>
      <c r="M44" s="2">
        <f>('2011 outpatient appointments'!M44/SUM('2011 outpatient appointments'!$J44:$N44))*'2011 GP visits'!$I44</f>
        <v>98060.898996076721</v>
      </c>
      <c r="N44" s="2">
        <f>('2011 outpatient appointments'!N44/SUM('2011 outpatient appointments'!$J44:$N44))*'2011 GP visits'!$I44</f>
        <v>87424.454709808721</v>
      </c>
    </row>
    <row r="45" spans="2:14" x14ac:dyDescent="0.25">
      <c r="B45">
        <v>41</v>
      </c>
      <c r="C45" s="56">
        <f>VLOOKUP(B45,'Primary care summary'!$C$18:$E$24,2,TRUE)*SUM('2011 population'!D45:H45)</f>
        <v>1216206.9600269999</v>
      </c>
      <c r="D45" s="2">
        <f>('2011 outpatient appointments'!D45/SUM('2011 outpatient appointments'!$D45:$H45))*'2011 GP visits'!$C45</f>
        <v>288937.20903245668</v>
      </c>
      <c r="E45" s="2">
        <f>('2011 outpatient appointments'!E45/SUM('2011 outpatient appointments'!$D45:$H45))*'2011 GP visits'!$C45</f>
        <v>264660.27701055439</v>
      </c>
      <c r="F45" s="2">
        <f>('2011 outpatient appointments'!F45/SUM('2011 outpatient appointments'!$D45:$H45))*'2011 GP visits'!$C45</f>
        <v>236676.30065066789</v>
      </c>
      <c r="G45" s="2">
        <f>('2011 outpatient appointments'!G45/SUM('2011 outpatient appointments'!$D45:$H45))*'2011 GP visits'!$C45</f>
        <v>215240.94802505849</v>
      </c>
      <c r="H45" s="2">
        <f>('2011 outpatient appointments'!H45/SUM('2011 outpatient appointments'!$D45:$H45))*'2011 GP visits'!$C45</f>
        <v>210692.22530826254</v>
      </c>
      <c r="I45" s="56">
        <f>VLOOKUP(B45,'Primary care summary'!$C$18:$E$24,3,TRUE)*SUM('2011 population'!J45:N45)</f>
        <v>591040.53175199998</v>
      </c>
      <c r="J45" s="2">
        <f>('2011 outpatient appointments'!J45/SUM('2011 outpatient appointments'!$J45:$N45))*'2011 GP visits'!$I45</f>
        <v>158712.82934331894</v>
      </c>
      <c r="K45" s="2">
        <f>('2011 outpatient appointments'!K45/SUM('2011 outpatient appointments'!$J45:$N45))*'2011 GP visits'!$I45</f>
        <v>135015.24506356099</v>
      </c>
      <c r="L45" s="2">
        <f>('2011 outpatient appointments'!L45/SUM('2011 outpatient appointments'!$J45:$N45))*'2011 GP visits'!$I45</f>
        <v>111172.67114868657</v>
      </c>
      <c r="M45" s="2">
        <f>('2011 outpatient appointments'!M45/SUM('2011 outpatient appointments'!$J45:$N45))*'2011 GP visits'!$I45</f>
        <v>98548.109724009162</v>
      </c>
      <c r="N45" s="2">
        <f>('2011 outpatient appointments'!N45/SUM('2011 outpatient appointments'!$J45:$N45))*'2011 GP visits'!$I45</f>
        <v>87591.67647242434</v>
      </c>
    </row>
    <row r="46" spans="2:14" x14ac:dyDescent="0.25">
      <c r="B46">
        <v>42</v>
      </c>
      <c r="C46" s="56">
        <f>VLOOKUP(B46,'Primary care summary'!$C$18:$E$24,2,TRUE)*SUM('2011 population'!D46:H46)</f>
        <v>1250193.26193</v>
      </c>
      <c r="D46" s="2">
        <f>('2011 outpatient appointments'!D46/SUM('2011 outpatient appointments'!$D46:$H46))*'2011 GP visits'!$C46</f>
        <v>300022.97249550658</v>
      </c>
      <c r="E46" s="2">
        <f>('2011 outpatient appointments'!E46/SUM('2011 outpatient appointments'!$D46:$H46))*'2011 GP visits'!$C46</f>
        <v>273521.08260583022</v>
      </c>
      <c r="F46" s="2">
        <f>('2011 outpatient appointments'!F46/SUM('2011 outpatient appointments'!$D46:$H46))*'2011 GP visits'!$C46</f>
        <v>241592.60578313674</v>
      </c>
      <c r="G46" s="2">
        <f>('2011 outpatient appointments'!G46/SUM('2011 outpatient appointments'!$D46:$H46))*'2011 GP visits'!$C46</f>
        <v>219695.1530086727</v>
      </c>
      <c r="H46" s="2">
        <f>('2011 outpatient appointments'!H46/SUM('2011 outpatient appointments'!$D46:$H46))*'2011 GP visits'!$C46</f>
        <v>215361.44803685378</v>
      </c>
      <c r="I46" s="56">
        <f>VLOOKUP(B46,'Primary care summary'!$C$18:$E$24,3,TRUE)*SUM('2011 population'!J46:N46)</f>
        <v>606981.53775600006</v>
      </c>
      <c r="J46" s="2">
        <f>('2011 outpatient appointments'!J46/SUM('2011 outpatient appointments'!$J46:$N46))*'2011 GP visits'!$I46</f>
        <v>161195.45540867426</v>
      </c>
      <c r="K46" s="2">
        <f>('2011 outpatient appointments'!K46/SUM('2011 outpatient appointments'!$J46:$N46))*'2011 GP visits'!$I46</f>
        <v>136461.72885990879</v>
      </c>
      <c r="L46" s="2">
        <f>('2011 outpatient appointments'!L46/SUM('2011 outpatient appointments'!$J46:$N46))*'2011 GP visits'!$I46</f>
        <v>118145.93839708307</v>
      </c>
      <c r="M46" s="2">
        <f>('2011 outpatient appointments'!M46/SUM('2011 outpatient appointments'!$J46:$N46))*'2011 GP visits'!$I46</f>
        <v>99034.207753163631</v>
      </c>
      <c r="N46" s="2">
        <f>('2011 outpatient appointments'!N46/SUM('2011 outpatient appointments'!$J46:$N46))*'2011 GP visits'!$I46</f>
        <v>92144.207337170301</v>
      </c>
    </row>
    <row r="47" spans="2:14" x14ac:dyDescent="0.25">
      <c r="B47">
        <v>43</v>
      </c>
      <c r="C47" s="56">
        <f>VLOOKUP(B47,'Primary care summary'!$C$18:$E$24,2,TRUE)*SUM('2011 population'!D47:H47)</f>
        <v>1249307.5524909999</v>
      </c>
      <c r="D47" s="2">
        <f>('2011 outpatient appointments'!D47/SUM('2011 outpatient appointments'!$D47:$H47))*'2011 GP visits'!$C47</f>
        <v>298354.73235806252</v>
      </c>
      <c r="E47" s="2">
        <f>('2011 outpatient appointments'!E47/SUM('2011 outpatient appointments'!$D47:$H47))*'2011 GP visits'!$C47</f>
        <v>273885.2945339182</v>
      </c>
      <c r="F47" s="2">
        <f>('2011 outpatient appointments'!F47/SUM('2011 outpatient appointments'!$D47:$H47))*'2011 GP visits'!$C47</f>
        <v>241161.17806434698</v>
      </c>
      <c r="G47" s="2">
        <f>('2011 outpatient appointments'!G47/SUM('2011 outpatient appointments'!$D47:$H47))*'2011 GP visits'!$C47</f>
        <v>222285.1500337146</v>
      </c>
      <c r="H47" s="2">
        <f>('2011 outpatient appointments'!H47/SUM('2011 outpatient appointments'!$D47:$H47))*'2011 GP visits'!$C47</f>
        <v>213621.19750095764</v>
      </c>
      <c r="I47" s="56">
        <f>VLOOKUP(B47,'Primary care summary'!$C$18:$E$24,3,TRUE)*SUM('2011 population'!J47:N47)</f>
        <v>613713.696948</v>
      </c>
      <c r="J47" s="2">
        <f>('2011 outpatient appointments'!J47/SUM('2011 outpatient appointments'!$J47:$N47))*'2011 GP visits'!$I47</f>
        <v>161419.52266848524</v>
      </c>
      <c r="K47" s="2">
        <f>('2011 outpatient appointments'!K47/SUM('2011 outpatient appointments'!$J47:$N47))*'2011 GP visits'!$I47</f>
        <v>136928.13172395271</v>
      </c>
      <c r="L47" s="2">
        <f>('2011 outpatient appointments'!L47/SUM('2011 outpatient appointments'!$J47:$N47))*'2011 GP visits'!$I47</f>
        <v>119640.52612095993</v>
      </c>
      <c r="M47" s="2">
        <f>('2011 outpatient appointments'!M47/SUM('2011 outpatient appointments'!$J47:$N47))*'2011 GP visits'!$I47</f>
        <v>102173.93529695559</v>
      </c>
      <c r="N47" s="2">
        <f>('2011 outpatient appointments'!N47/SUM('2011 outpatient appointments'!$J47:$N47))*'2011 GP visits'!$I47</f>
        <v>93551.581137646543</v>
      </c>
    </row>
    <row r="48" spans="2:14" x14ac:dyDescent="0.25">
      <c r="B48">
        <v>44</v>
      </c>
      <c r="C48" s="56">
        <f>VLOOKUP(B48,'Primary care summary'!$C$18:$E$24,2,TRUE)*SUM('2011 population'!D48:H48)</f>
        <v>1276070.6860809999</v>
      </c>
      <c r="D48" s="2">
        <f>('2011 outpatient appointments'!D48/SUM('2011 outpatient appointments'!$D48:$H48))*'2011 GP visits'!$C48</f>
        <v>302720.6002360842</v>
      </c>
      <c r="E48" s="2">
        <f>('2011 outpatient appointments'!E48/SUM('2011 outpatient appointments'!$D48:$H48))*'2011 GP visits'!$C48</f>
        <v>276323.07840538112</v>
      </c>
      <c r="F48" s="2">
        <f>('2011 outpatient appointments'!F48/SUM('2011 outpatient appointments'!$D48:$H48))*'2011 GP visits'!$C48</f>
        <v>249430.48700842276</v>
      </c>
      <c r="G48" s="2">
        <f>('2011 outpatient appointments'!G48/SUM('2011 outpatient appointments'!$D48:$H48))*'2011 GP visits'!$C48</f>
        <v>228759.26982740566</v>
      </c>
      <c r="H48" s="2">
        <f>('2011 outpatient appointments'!H48/SUM('2011 outpatient appointments'!$D48:$H48))*'2011 GP visits'!$C48</f>
        <v>218837.25060370623</v>
      </c>
      <c r="I48" s="56">
        <f>VLOOKUP(B48,'Primary care summary'!$C$18:$E$24,3,TRUE)*SUM('2011 population'!J48:N48)</f>
        <v>627032.42091600003</v>
      </c>
      <c r="J48" s="2">
        <f>('2011 outpatient appointments'!J48/SUM('2011 outpatient appointments'!$J48:$N48))*'2011 GP visits'!$I48</f>
        <v>165849.60186278241</v>
      </c>
      <c r="K48" s="2">
        <f>('2011 outpatient appointments'!K48/SUM('2011 outpatient appointments'!$J48:$N48))*'2011 GP visits'!$I48</f>
        <v>136928.26152801517</v>
      </c>
      <c r="L48" s="2">
        <f>('2011 outpatient appointments'!L48/SUM('2011 outpatient appointments'!$J48:$N48))*'2011 GP visits'!$I48</f>
        <v>121516.97635598325</v>
      </c>
      <c r="M48" s="2">
        <f>('2011 outpatient appointments'!M48/SUM('2011 outpatient appointments'!$J48:$N48))*'2011 GP visits'!$I48</f>
        <v>105511.64870618196</v>
      </c>
      <c r="N48" s="2">
        <f>('2011 outpatient appointments'!N48/SUM('2011 outpatient appointments'!$J48:$N48))*'2011 GP visits'!$I48</f>
        <v>97225.932463037258</v>
      </c>
    </row>
    <row r="49" spans="2:14" x14ac:dyDescent="0.25">
      <c r="B49">
        <v>45</v>
      </c>
      <c r="C49" s="56">
        <f>VLOOKUP(B49,'Primary care summary'!$C$18:$E$24,2,TRUE)*SUM('2011 population'!D49:H49)</f>
        <v>1611302.2505689999</v>
      </c>
      <c r="D49" s="2">
        <f>('2011 outpatient appointments'!D49/SUM('2011 outpatient appointments'!$D49:$H49))*'2011 GP visits'!$C49</f>
        <v>376399.61200634978</v>
      </c>
      <c r="E49" s="2">
        <f>('2011 outpatient appointments'!E49/SUM('2011 outpatient appointments'!$D49:$H49))*'2011 GP visits'!$C49</f>
        <v>350777.23957107641</v>
      </c>
      <c r="F49" s="2">
        <f>('2011 outpatient appointments'!F49/SUM('2011 outpatient appointments'!$D49:$H49))*'2011 GP visits'!$C49</f>
        <v>318037.82581114303</v>
      </c>
      <c r="G49" s="2">
        <f>('2011 outpatient appointments'!G49/SUM('2011 outpatient appointments'!$D49:$H49))*'2011 GP visits'!$C49</f>
        <v>292471.75503323844</v>
      </c>
      <c r="H49" s="2">
        <f>('2011 outpatient appointments'!H49/SUM('2011 outpatient appointments'!$D49:$H49))*'2011 GP visits'!$C49</f>
        <v>273615.81814719224</v>
      </c>
      <c r="I49" s="56">
        <f>VLOOKUP(B49,'Primary care summary'!$C$18:$E$24,3,TRUE)*SUM('2011 population'!J49:N49)</f>
        <v>1088225.397358</v>
      </c>
      <c r="J49" s="2">
        <f>('2011 outpatient appointments'!J49/SUM('2011 outpatient appointments'!$J49:$N49))*'2011 GP visits'!$I49</f>
        <v>279705.58403392584</v>
      </c>
      <c r="K49" s="2">
        <f>('2011 outpatient appointments'!K49/SUM('2011 outpatient appointments'!$J49:$N49))*'2011 GP visits'!$I49</f>
        <v>242368.48560727708</v>
      </c>
      <c r="L49" s="2">
        <f>('2011 outpatient appointments'!L49/SUM('2011 outpatient appointments'!$J49:$N49))*'2011 GP visits'!$I49</f>
        <v>209573.08194225858</v>
      </c>
      <c r="M49" s="2">
        <f>('2011 outpatient appointments'!M49/SUM('2011 outpatient appointments'!$J49:$N49))*'2011 GP visits'!$I49</f>
        <v>187701.30068608804</v>
      </c>
      <c r="N49" s="2">
        <f>('2011 outpatient appointments'!N49/SUM('2011 outpatient appointments'!$J49:$N49))*'2011 GP visits'!$I49</f>
        <v>168876.94508845056</v>
      </c>
    </row>
    <row r="50" spans="2:14" x14ac:dyDescent="0.25">
      <c r="B50">
        <v>46</v>
      </c>
      <c r="C50" s="56">
        <f>VLOOKUP(B50,'Primary care summary'!$C$18:$E$24,2,TRUE)*SUM('2011 population'!D50:H50)</f>
        <v>1611580.4081300001</v>
      </c>
      <c r="D50" s="2">
        <f>('2011 outpatient appointments'!D50/SUM('2011 outpatient appointments'!$D50:$H50))*'2011 GP visits'!$C50</f>
        <v>370102.34513099468</v>
      </c>
      <c r="E50" s="2">
        <f>('2011 outpatient appointments'!E50/SUM('2011 outpatient appointments'!$D50:$H50))*'2011 GP visits'!$C50</f>
        <v>350164.547246931</v>
      </c>
      <c r="F50" s="2">
        <f>('2011 outpatient appointments'!F50/SUM('2011 outpatient appointments'!$D50:$H50))*'2011 GP visits'!$C50</f>
        <v>316260.62313150911</v>
      </c>
      <c r="G50" s="2">
        <f>('2011 outpatient appointments'!G50/SUM('2011 outpatient appointments'!$D50:$H50))*'2011 GP visits'!$C50</f>
        <v>297981.20977864502</v>
      </c>
      <c r="H50" s="2">
        <f>('2011 outpatient appointments'!H50/SUM('2011 outpatient appointments'!$D50:$H50))*'2011 GP visits'!$C50</f>
        <v>277071.68284192029</v>
      </c>
      <c r="I50" s="56">
        <f>VLOOKUP(B50,'Primary care summary'!$C$18:$E$24,3,TRUE)*SUM('2011 population'!J50:N50)</f>
        <v>1091671.99771</v>
      </c>
      <c r="J50" s="2">
        <f>('2011 outpatient appointments'!J50/SUM('2011 outpatient appointments'!$J50:$N50))*'2011 GP visits'!$I50</f>
        <v>275528.16197566449</v>
      </c>
      <c r="K50" s="2">
        <f>('2011 outpatient appointments'!K50/SUM('2011 outpatient appointments'!$J50:$N50))*'2011 GP visits'!$I50</f>
        <v>241418.85610054177</v>
      </c>
      <c r="L50" s="2">
        <f>('2011 outpatient appointments'!L50/SUM('2011 outpatient appointments'!$J50:$N50))*'2011 GP visits'!$I50</f>
        <v>211325.91920238896</v>
      </c>
      <c r="M50" s="2">
        <f>('2011 outpatient appointments'!M50/SUM('2011 outpatient appointments'!$J50:$N50))*'2011 GP visits'!$I50</f>
        <v>188552.17639358068</v>
      </c>
      <c r="N50" s="2">
        <f>('2011 outpatient appointments'!N50/SUM('2011 outpatient appointments'!$J50:$N50))*'2011 GP visits'!$I50</f>
        <v>174846.88403782406</v>
      </c>
    </row>
    <row r="51" spans="2:14" x14ac:dyDescent="0.25">
      <c r="B51">
        <v>47</v>
      </c>
      <c r="C51" s="56">
        <f>VLOOKUP(B51,'Primary care summary'!$C$18:$E$24,2,TRUE)*SUM('2011 population'!D51:H51)</f>
        <v>1590867.748008</v>
      </c>
      <c r="D51" s="2">
        <f>('2011 outpatient appointments'!D51/SUM('2011 outpatient appointments'!$D51:$H51))*'2011 GP visits'!$C51</f>
        <v>364646.63494918507</v>
      </c>
      <c r="E51" s="2">
        <f>('2011 outpatient appointments'!E51/SUM('2011 outpatient appointments'!$D51:$H51))*'2011 GP visits'!$C51</f>
        <v>341268.55133494962</v>
      </c>
      <c r="F51" s="2">
        <f>('2011 outpatient appointments'!F51/SUM('2011 outpatient appointments'!$D51:$H51))*'2011 GP visits'!$C51</f>
        <v>316525.09804270405</v>
      </c>
      <c r="G51" s="2">
        <f>('2011 outpatient appointments'!G51/SUM('2011 outpatient appointments'!$D51:$H51))*'2011 GP visits'!$C51</f>
        <v>291498.08630074956</v>
      </c>
      <c r="H51" s="2">
        <f>('2011 outpatient appointments'!H51/SUM('2011 outpatient appointments'!$D51:$H51))*'2011 GP visits'!$C51</f>
        <v>276929.37738041166</v>
      </c>
      <c r="I51" s="56">
        <f>VLOOKUP(B51,'Primary care summary'!$C$18:$E$24,3,TRUE)*SUM('2011 population'!J51:N51)</f>
        <v>1071553.0204950001</v>
      </c>
      <c r="J51" s="2">
        <f>('2011 outpatient appointments'!J51/SUM('2011 outpatient appointments'!$J51:$N51))*'2011 GP visits'!$I51</f>
        <v>267710.0944099648</v>
      </c>
      <c r="K51" s="2">
        <f>('2011 outpatient appointments'!K51/SUM('2011 outpatient appointments'!$J51:$N51))*'2011 GP visits'!$I51</f>
        <v>234425.34712784205</v>
      </c>
      <c r="L51" s="2">
        <f>('2011 outpatient appointments'!L51/SUM('2011 outpatient appointments'!$J51:$N51))*'2011 GP visits'!$I51</f>
        <v>207335.81137555416</v>
      </c>
      <c r="M51" s="2">
        <f>('2011 outpatient appointments'!M51/SUM('2011 outpatient appointments'!$J51:$N51))*'2011 GP visits'!$I51</f>
        <v>188073.96295864749</v>
      </c>
      <c r="N51" s="2">
        <f>('2011 outpatient appointments'!N51/SUM('2011 outpatient appointments'!$J51:$N51))*'2011 GP visits'!$I51</f>
        <v>174007.80462299156</v>
      </c>
    </row>
    <row r="52" spans="2:14" x14ac:dyDescent="0.25">
      <c r="B52">
        <v>48</v>
      </c>
      <c r="C52" s="56">
        <f>VLOOKUP(B52,'Primary care summary'!$C$18:$E$24,2,TRUE)*SUM('2011 population'!D52:H52)</f>
        <v>1568320.8604909999</v>
      </c>
      <c r="D52" s="2">
        <f>('2011 outpatient appointments'!D52/SUM('2011 outpatient appointments'!$D52:$H52))*'2011 GP visits'!$C52</f>
        <v>358060.4701379055</v>
      </c>
      <c r="E52" s="2">
        <f>('2011 outpatient appointments'!E52/SUM('2011 outpatient appointments'!$D52:$H52))*'2011 GP visits'!$C52</f>
        <v>335956.63955446653</v>
      </c>
      <c r="F52" s="2">
        <f>('2011 outpatient appointments'!F52/SUM('2011 outpatient appointments'!$D52:$H52))*'2011 GP visits'!$C52</f>
        <v>309387.93373482284</v>
      </c>
      <c r="G52" s="2">
        <f>('2011 outpatient appointments'!G52/SUM('2011 outpatient appointments'!$D52:$H52))*'2011 GP visits'!$C52</f>
        <v>289764.06800932833</v>
      </c>
      <c r="H52" s="2">
        <f>('2011 outpatient appointments'!H52/SUM('2011 outpatient appointments'!$D52:$H52))*'2011 GP visits'!$C52</f>
        <v>275151.74905447668</v>
      </c>
      <c r="I52" s="56">
        <f>VLOOKUP(B52,'Primary care summary'!$C$18:$E$24,3,TRUE)*SUM('2011 population'!J52:N52)</f>
        <v>1045601.334992</v>
      </c>
      <c r="J52" s="2">
        <f>('2011 outpatient appointments'!J52/SUM('2011 outpatient appointments'!$J52:$N52))*'2011 GP visits'!$I52</f>
        <v>257240.31670292094</v>
      </c>
      <c r="K52" s="2">
        <f>('2011 outpatient appointments'!K52/SUM('2011 outpatient appointments'!$J52:$N52))*'2011 GP visits'!$I52</f>
        <v>231030.16820195338</v>
      </c>
      <c r="L52" s="2">
        <f>('2011 outpatient appointments'!L52/SUM('2011 outpatient appointments'!$J52:$N52))*'2011 GP visits'!$I52</f>
        <v>201710.90206856764</v>
      </c>
      <c r="M52" s="2">
        <f>('2011 outpatient appointments'!M52/SUM('2011 outpatient appointments'!$J52:$N52))*'2011 GP visits'!$I52</f>
        <v>186176.34697117654</v>
      </c>
      <c r="N52" s="2">
        <f>('2011 outpatient appointments'!N52/SUM('2011 outpatient appointments'!$J52:$N52))*'2011 GP visits'!$I52</f>
        <v>169443.60104738153</v>
      </c>
    </row>
    <row r="53" spans="2:14" x14ac:dyDescent="0.25">
      <c r="B53">
        <v>49</v>
      </c>
      <c r="C53" s="56">
        <f>VLOOKUP(B53,'Primary care summary'!$C$18:$E$24,2,TRUE)*SUM('2011 population'!D53:H53)</f>
        <v>1522981.178048</v>
      </c>
      <c r="D53" s="2">
        <f>('2011 outpatient appointments'!D53/SUM('2011 outpatient appointments'!$D53:$H53))*'2011 GP visits'!$C53</f>
        <v>342024.35158138577</v>
      </c>
      <c r="E53" s="2">
        <f>('2011 outpatient appointments'!E53/SUM('2011 outpatient appointments'!$D53:$H53))*'2011 GP visits'!$C53</f>
        <v>329746.14494875754</v>
      </c>
      <c r="F53" s="2">
        <f>('2011 outpatient appointments'!F53/SUM('2011 outpatient appointments'!$D53:$H53))*'2011 GP visits'!$C53</f>
        <v>296488.01176830952</v>
      </c>
      <c r="G53" s="2">
        <f>('2011 outpatient appointments'!G53/SUM('2011 outpatient appointments'!$D53:$H53))*'2011 GP visits'!$C53</f>
        <v>286075.59986454807</v>
      </c>
      <c r="H53" s="2">
        <f>('2011 outpatient appointments'!H53/SUM('2011 outpatient appointments'!$D53:$H53))*'2011 GP visits'!$C53</f>
        <v>268647.06988499913</v>
      </c>
      <c r="I53" s="56">
        <f>VLOOKUP(B53,'Primary care summary'!$C$18:$E$24,3,TRUE)*SUM('2011 population'!J53:N53)</f>
        <v>1011436.3566630001</v>
      </c>
      <c r="J53" s="2">
        <f>('2011 outpatient appointments'!J53/SUM('2011 outpatient appointments'!$J53:$N53))*'2011 GP visits'!$I53</f>
        <v>250964.89522062917</v>
      </c>
      <c r="K53" s="2">
        <f>('2011 outpatient appointments'!K53/SUM('2011 outpatient appointments'!$J53:$N53))*'2011 GP visits'!$I53</f>
        <v>222227.50788191569</v>
      </c>
      <c r="L53" s="2">
        <f>('2011 outpatient appointments'!L53/SUM('2011 outpatient appointments'!$J53:$N53))*'2011 GP visits'!$I53</f>
        <v>193115.0743560704</v>
      </c>
      <c r="M53" s="2">
        <f>('2011 outpatient appointments'!M53/SUM('2011 outpatient appointments'!$J53:$N53))*'2011 GP visits'!$I53</f>
        <v>178456.66804215958</v>
      </c>
      <c r="N53" s="2">
        <f>('2011 outpatient appointments'!N53/SUM('2011 outpatient appointments'!$J53:$N53))*'2011 GP visits'!$I53</f>
        <v>166672.21116222526</v>
      </c>
    </row>
    <row r="54" spans="2:14" x14ac:dyDescent="0.25">
      <c r="B54">
        <v>50</v>
      </c>
      <c r="C54" s="56">
        <f>VLOOKUP(B54,'Primary care summary'!$C$18:$E$24,2,TRUE)*SUM('2011 population'!D54:H54)</f>
        <v>1481910.6094760001</v>
      </c>
      <c r="D54" s="2">
        <f>('2011 outpatient appointments'!D54/SUM('2011 outpatient appointments'!$D54:$H54))*'2011 GP visits'!$C54</f>
        <v>339750.66683112958</v>
      </c>
      <c r="E54" s="2">
        <f>('2011 outpatient appointments'!E54/SUM('2011 outpatient appointments'!$D54:$H54))*'2011 GP visits'!$C54</f>
        <v>312663.67635878624</v>
      </c>
      <c r="F54" s="2">
        <f>('2011 outpatient appointments'!F54/SUM('2011 outpatient appointments'!$D54:$H54))*'2011 GP visits'!$C54</f>
        <v>292456.30992413039</v>
      </c>
      <c r="G54" s="2">
        <f>('2011 outpatient appointments'!G54/SUM('2011 outpatient appointments'!$D54:$H54))*'2011 GP visits'!$C54</f>
        <v>276136.94310728175</v>
      </c>
      <c r="H54" s="2">
        <f>('2011 outpatient appointments'!H54/SUM('2011 outpatient appointments'!$D54:$H54))*'2011 GP visits'!$C54</f>
        <v>260903.01325467217</v>
      </c>
      <c r="I54" s="56">
        <f>VLOOKUP(B54,'Primary care summary'!$C$18:$E$24,3,TRUE)*SUM('2011 population'!J54:N54)</f>
        <v>986437.45731500001</v>
      </c>
      <c r="J54" s="2">
        <f>('2011 outpatient appointments'!J54/SUM('2011 outpatient appointments'!$J54:$N54))*'2011 GP visits'!$I54</f>
        <v>241257.11737577964</v>
      </c>
      <c r="K54" s="2">
        <f>('2011 outpatient appointments'!K54/SUM('2011 outpatient appointments'!$J54:$N54))*'2011 GP visits'!$I54</f>
        <v>214161.01782957319</v>
      </c>
      <c r="L54" s="2">
        <f>('2011 outpatient appointments'!L54/SUM('2011 outpatient appointments'!$J54:$N54))*'2011 GP visits'!$I54</f>
        <v>191339.39861835082</v>
      </c>
      <c r="M54" s="2">
        <f>('2011 outpatient appointments'!M54/SUM('2011 outpatient appointments'!$J54:$N54))*'2011 GP visits'!$I54</f>
        <v>176097.20744762078</v>
      </c>
      <c r="N54" s="2">
        <f>('2011 outpatient appointments'!N54/SUM('2011 outpatient appointments'!$J54:$N54))*'2011 GP visits'!$I54</f>
        <v>163582.71604367561</v>
      </c>
    </row>
    <row r="55" spans="2:14" x14ac:dyDescent="0.25">
      <c r="B55">
        <v>51</v>
      </c>
      <c r="C55" s="56">
        <f>VLOOKUP(B55,'Primary care summary'!$C$18:$E$24,2,TRUE)*SUM('2011 population'!D55:H55)</f>
        <v>1418772.8743980001</v>
      </c>
      <c r="D55" s="2">
        <f>('2011 outpatient appointments'!D55/SUM('2011 outpatient appointments'!$D55:$H55))*'2011 GP visits'!$C55</f>
        <v>321013.45080744772</v>
      </c>
      <c r="E55" s="2">
        <f>('2011 outpatient appointments'!E55/SUM('2011 outpatient appointments'!$D55:$H55))*'2011 GP visits'!$C55</f>
        <v>298199.32754056779</v>
      </c>
      <c r="F55" s="2">
        <f>('2011 outpatient appointments'!F55/SUM('2011 outpatient appointments'!$D55:$H55))*'2011 GP visits'!$C55</f>
        <v>279467.1482198782</v>
      </c>
      <c r="G55" s="2">
        <f>('2011 outpatient appointments'!G55/SUM('2011 outpatient appointments'!$D55:$H55))*'2011 GP visits'!$C55</f>
        <v>266560.53172161069</v>
      </c>
      <c r="H55" s="2">
        <f>('2011 outpatient appointments'!H55/SUM('2011 outpatient appointments'!$D55:$H55))*'2011 GP visits'!$C55</f>
        <v>253532.41610849564</v>
      </c>
      <c r="I55" s="56">
        <f>VLOOKUP(B55,'Primary care summary'!$C$18:$E$24,3,TRUE)*SUM('2011 population'!J55:N55)</f>
        <v>942904.79597800004</v>
      </c>
      <c r="J55" s="2">
        <f>('2011 outpatient appointments'!J55/SUM('2011 outpatient appointments'!$J55:$N55))*'2011 GP visits'!$I55</f>
        <v>228998.57427562337</v>
      </c>
      <c r="K55" s="2">
        <f>('2011 outpatient appointments'!K55/SUM('2011 outpatient appointments'!$J55:$N55))*'2011 GP visits'!$I55</f>
        <v>205304.98048478001</v>
      </c>
      <c r="L55" s="2">
        <f>('2011 outpatient appointments'!L55/SUM('2011 outpatient appointments'!$J55:$N55))*'2011 GP visits'!$I55</f>
        <v>183355.81952366341</v>
      </c>
      <c r="M55" s="2">
        <f>('2011 outpatient appointments'!M55/SUM('2011 outpatient appointments'!$J55:$N55))*'2011 GP visits'!$I55</f>
        <v>170058.88999194885</v>
      </c>
      <c r="N55" s="2">
        <f>('2011 outpatient appointments'!N55/SUM('2011 outpatient appointments'!$J55:$N55))*'2011 GP visits'!$I55</f>
        <v>155186.53170198435</v>
      </c>
    </row>
    <row r="56" spans="2:14" x14ac:dyDescent="0.25">
      <c r="B56">
        <v>52</v>
      </c>
      <c r="C56" s="56">
        <f>VLOOKUP(B56,'Primary care summary'!$C$18:$E$24,2,TRUE)*SUM('2011 population'!D56:H56)</f>
        <v>1384228.9303369999</v>
      </c>
      <c r="D56" s="2">
        <f>('2011 outpatient appointments'!D56/SUM('2011 outpatient appointments'!$D56:$H56))*'2011 GP visits'!$C56</f>
        <v>311123.60687508574</v>
      </c>
      <c r="E56" s="2">
        <f>('2011 outpatient appointments'!E56/SUM('2011 outpatient appointments'!$D56:$H56))*'2011 GP visits'!$C56</f>
        <v>292272.56080875709</v>
      </c>
      <c r="F56" s="2">
        <f>('2011 outpatient appointments'!F56/SUM('2011 outpatient appointments'!$D56:$H56))*'2011 GP visits'!$C56</f>
        <v>277152.76312916598</v>
      </c>
      <c r="G56" s="2">
        <f>('2011 outpatient appointments'!G56/SUM('2011 outpatient appointments'!$D56:$H56))*'2011 GP visits'!$C56</f>
        <v>258254.62155824286</v>
      </c>
      <c r="H56" s="2">
        <f>('2011 outpatient appointments'!H56/SUM('2011 outpatient appointments'!$D56:$H56))*'2011 GP visits'!$C56</f>
        <v>245425.37796574825</v>
      </c>
      <c r="I56" s="56">
        <f>VLOOKUP(B56,'Primary care summary'!$C$18:$E$24,3,TRUE)*SUM('2011 population'!J56:N56)</f>
        <v>925613.7985390001</v>
      </c>
      <c r="J56" s="2">
        <f>('2011 outpatient appointments'!J56/SUM('2011 outpatient appointments'!$J56:$N56))*'2011 GP visits'!$I56</f>
        <v>223790.69605617126</v>
      </c>
      <c r="K56" s="2">
        <f>('2011 outpatient appointments'!K56/SUM('2011 outpatient appointments'!$J56:$N56))*'2011 GP visits'!$I56</f>
        <v>198578.503817555</v>
      </c>
      <c r="L56" s="2">
        <f>('2011 outpatient appointments'!L56/SUM('2011 outpatient appointments'!$J56:$N56))*'2011 GP visits'!$I56</f>
        <v>182611.74473127438</v>
      </c>
      <c r="M56" s="2">
        <f>('2011 outpatient appointments'!M56/SUM('2011 outpatient appointments'!$J56:$N56))*'2011 GP visits'!$I56</f>
        <v>166835.59328391112</v>
      </c>
      <c r="N56" s="2">
        <f>('2011 outpatient appointments'!N56/SUM('2011 outpatient appointments'!$J56:$N56))*'2011 GP visits'!$I56</f>
        <v>153797.26065008834</v>
      </c>
    </row>
    <row r="57" spans="2:14" x14ac:dyDescent="0.25">
      <c r="B57">
        <v>53</v>
      </c>
      <c r="C57" s="56">
        <f>VLOOKUP(B57,'Primary care summary'!$C$18:$E$24,2,TRUE)*SUM('2011 population'!D57:H57)</f>
        <v>1359904.2531910001</v>
      </c>
      <c r="D57" s="2">
        <f>('2011 outpatient appointments'!D57/SUM('2011 outpatient appointments'!$D57:$H57))*'2011 GP visits'!$C57</f>
        <v>299388.16304095992</v>
      </c>
      <c r="E57" s="2">
        <f>('2011 outpatient appointments'!E57/SUM('2011 outpatient appointments'!$D57:$H57))*'2011 GP visits'!$C57</f>
        <v>287543.83905924653</v>
      </c>
      <c r="F57" s="2">
        <f>('2011 outpatient appointments'!F57/SUM('2011 outpatient appointments'!$D57:$H57))*'2011 GP visits'!$C57</f>
        <v>271758.402313951</v>
      </c>
      <c r="G57" s="2">
        <f>('2011 outpatient appointments'!G57/SUM('2011 outpatient appointments'!$D57:$H57))*'2011 GP visits'!$C57</f>
        <v>256877.44884932842</v>
      </c>
      <c r="H57" s="2">
        <f>('2011 outpatient appointments'!H57/SUM('2011 outpatient appointments'!$D57:$H57))*'2011 GP visits'!$C57</f>
        <v>244336.39992751423</v>
      </c>
      <c r="I57" s="56">
        <f>VLOOKUP(B57,'Primary care summary'!$C$18:$E$24,3,TRUE)*SUM('2011 population'!J57:N57)</f>
        <v>913865.53099300002</v>
      </c>
      <c r="J57" s="2">
        <f>('2011 outpatient appointments'!J57/SUM('2011 outpatient appointments'!$J57:$N57))*'2011 GP visits'!$I57</f>
        <v>220901.50084615417</v>
      </c>
      <c r="K57" s="2">
        <f>('2011 outpatient appointments'!K57/SUM('2011 outpatient appointments'!$J57:$N57))*'2011 GP visits'!$I57</f>
        <v>196130.04596272256</v>
      </c>
      <c r="L57" s="2">
        <f>('2011 outpatient appointments'!L57/SUM('2011 outpatient appointments'!$J57:$N57))*'2011 GP visits'!$I57</f>
        <v>178833.78938363984</v>
      </c>
      <c r="M57" s="2">
        <f>('2011 outpatient appointments'!M57/SUM('2011 outpatient appointments'!$J57:$N57))*'2011 GP visits'!$I57</f>
        <v>164272.17821438931</v>
      </c>
      <c r="N57" s="2">
        <f>('2011 outpatient appointments'!N57/SUM('2011 outpatient appointments'!$J57:$N57))*'2011 GP visits'!$I57</f>
        <v>153728.01658609413</v>
      </c>
    </row>
    <row r="58" spans="2:14" x14ac:dyDescent="0.25">
      <c r="B58">
        <v>54</v>
      </c>
      <c r="C58" s="56">
        <f>VLOOKUP(B58,'Primary care summary'!$C$18:$E$24,2,TRUE)*SUM('2011 population'!D58:H58)</f>
        <v>1307767.851214</v>
      </c>
      <c r="D58" s="2">
        <f>('2011 outpatient appointments'!D58/SUM('2011 outpatient appointments'!$D58:$H58))*'2011 GP visits'!$C58</f>
        <v>284266.49120645231</v>
      </c>
      <c r="E58" s="2">
        <f>('2011 outpatient appointments'!E58/SUM('2011 outpatient appointments'!$D58:$H58))*'2011 GP visits'!$C58</f>
        <v>270906.5529639108</v>
      </c>
      <c r="F58" s="2">
        <f>('2011 outpatient appointments'!F58/SUM('2011 outpatient appointments'!$D58:$H58))*'2011 GP visits'!$C58</f>
        <v>261166.17101991689</v>
      </c>
      <c r="G58" s="2">
        <f>('2011 outpatient appointments'!G58/SUM('2011 outpatient appointments'!$D58:$H58))*'2011 GP visits'!$C58</f>
        <v>254310.76422091047</v>
      </c>
      <c r="H58" s="2">
        <f>('2011 outpatient appointments'!H58/SUM('2011 outpatient appointments'!$D58:$H58))*'2011 GP visits'!$C58</f>
        <v>237117.87180280953</v>
      </c>
      <c r="I58" s="56">
        <f>VLOOKUP(B58,'Primary care summary'!$C$18:$E$24,3,TRUE)*SUM('2011 population'!J58:N58)</f>
        <v>874762.63485200005</v>
      </c>
      <c r="J58" s="2">
        <f>('2011 outpatient appointments'!J58/SUM('2011 outpatient appointments'!$J58:$N58))*'2011 GP visits'!$I58</f>
        <v>206651.25634796679</v>
      </c>
      <c r="K58" s="2">
        <f>('2011 outpatient appointments'!K58/SUM('2011 outpatient appointments'!$J58:$N58))*'2011 GP visits'!$I58</f>
        <v>184883.35967402332</v>
      </c>
      <c r="L58" s="2">
        <f>('2011 outpatient appointments'!L58/SUM('2011 outpatient appointments'!$J58:$N58))*'2011 GP visits'!$I58</f>
        <v>170385.71547030908</v>
      </c>
      <c r="M58" s="2">
        <f>('2011 outpatient appointments'!M58/SUM('2011 outpatient appointments'!$J58:$N58))*'2011 GP visits'!$I58</f>
        <v>161740.34769620452</v>
      </c>
      <c r="N58" s="2">
        <f>('2011 outpatient appointments'!N58/SUM('2011 outpatient appointments'!$J58:$N58))*'2011 GP visits'!$I58</f>
        <v>151101.95566349628</v>
      </c>
    </row>
    <row r="59" spans="2:14" x14ac:dyDescent="0.25">
      <c r="B59">
        <v>55</v>
      </c>
      <c r="C59" s="56">
        <f>VLOOKUP(B59,'Primary care summary'!$C$18:$E$24,2,TRUE)*SUM('2011 population'!D59:H59)</f>
        <v>1259537.748898</v>
      </c>
      <c r="D59" s="2">
        <f>('2011 outpatient appointments'!D59/SUM('2011 outpatient appointments'!$D59:$H59))*'2011 GP visits'!$C59</f>
        <v>275786.54309274541</v>
      </c>
      <c r="E59" s="2">
        <f>('2011 outpatient appointments'!E59/SUM('2011 outpatient appointments'!$D59:$H59))*'2011 GP visits'!$C59</f>
        <v>263000.72922123084</v>
      </c>
      <c r="F59" s="2">
        <f>('2011 outpatient appointments'!F59/SUM('2011 outpatient appointments'!$D59:$H59))*'2011 GP visits'!$C59</f>
        <v>252720.44657011639</v>
      </c>
      <c r="G59" s="2">
        <f>('2011 outpatient appointments'!G59/SUM('2011 outpatient appointments'!$D59:$H59))*'2011 GP visits'!$C59</f>
        <v>243092.5626233553</v>
      </c>
      <c r="H59" s="2">
        <f>('2011 outpatient appointments'!H59/SUM('2011 outpatient appointments'!$D59:$H59))*'2011 GP visits'!$C59</f>
        <v>224937.46739055202</v>
      </c>
      <c r="I59" s="56">
        <f>VLOOKUP(B59,'Primary care summary'!$C$18:$E$24,3,TRUE)*SUM('2011 population'!J59:N59)</f>
        <v>840194.44846900005</v>
      </c>
      <c r="J59" s="2">
        <f>('2011 outpatient appointments'!J59/SUM('2011 outpatient appointments'!$J59:$N59))*'2011 GP visits'!$I59</f>
        <v>193245.58939250268</v>
      </c>
      <c r="K59" s="2">
        <f>('2011 outpatient appointments'!K59/SUM('2011 outpatient appointments'!$J59:$N59))*'2011 GP visits'!$I59</f>
        <v>180431.96290487342</v>
      </c>
      <c r="L59" s="2">
        <f>('2011 outpatient appointments'!L59/SUM('2011 outpatient appointments'!$J59:$N59))*'2011 GP visits'!$I59</f>
        <v>165551.23893110358</v>
      </c>
      <c r="M59" s="2">
        <f>('2011 outpatient appointments'!M59/SUM('2011 outpatient appointments'!$J59:$N59))*'2011 GP visits'!$I59</f>
        <v>154565.21876647131</v>
      </c>
      <c r="N59" s="2">
        <f>('2011 outpatient appointments'!N59/SUM('2011 outpatient appointments'!$J59:$N59))*'2011 GP visits'!$I59</f>
        <v>146400.43847404903</v>
      </c>
    </row>
    <row r="60" spans="2:14" x14ac:dyDescent="0.25">
      <c r="B60">
        <v>56</v>
      </c>
      <c r="C60" s="56">
        <f>VLOOKUP(B60,'Primary care summary'!$C$18:$E$24,2,TRUE)*SUM('2011 population'!D60:H60)</f>
        <v>1227864.068365</v>
      </c>
      <c r="D60" s="2">
        <f>('2011 outpatient appointments'!D60/SUM('2011 outpatient appointments'!$D60:$H60))*'2011 GP visits'!$C60</f>
        <v>263269.68204569403</v>
      </c>
      <c r="E60" s="2">
        <f>('2011 outpatient appointments'!E60/SUM('2011 outpatient appointments'!$D60:$H60))*'2011 GP visits'!$C60</f>
        <v>256559.84584559931</v>
      </c>
      <c r="F60" s="2">
        <f>('2011 outpatient appointments'!F60/SUM('2011 outpatient appointments'!$D60:$H60))*'2011 GP visits'!$C60</f>
        <v>246999.47786296954</v>
      </c>
      <c r="G60" s="2">
        <f>('2011 outpatient appointments'!G60/SUM('2011 outpatient appointments'!$D60:$H60))*'2011 GP visits'!$C60</f>
        <v>238783.47420384784</v>
      </c>
      <c r="H60" s="2">
        <f>('2011 outpatient appointments'!H60/SUM('2011 outpatient appointments'!$D60:$H60))*'2011 GP visits'!$C60</f>
        <v>222251.5884068892</v>
      </c>
      <c r="I60" s="56">
        <f>VLOOKUP(B60,'Primary care summary'!$C$18:$E$24,3,TRUE)*SUM('2011 population'!J60:N60)</f>
        <v>816780.76434700005</v>
      </c>
      <c r="J60" s="2">
        <f>('2011 outpatient appointments'!J60/SUM('2011 outpatient appointments'!$J60:$N60))*'2011 GP visits'!$I60</f>
        <v>187936.80988042071</v>
      </c>
      <c r="K60" s="2">
        <f>('2011 outpatient appointments'!K60/SUM('2011 outpatient appointments'!$J60:$N60))*'2011 GP visits'!$I60</f>
        <v>172750.9418844418</v>
      </c>
      <c r="L60" s="2">
        <f>('2011 outpatient appointments'!L60/SUM('2011 outpatient appointments'!$J60:$N60))*'2011 GP visits'!$I60</f>
        <v>165326.22916275062</v>
      </c>
      <c r="M60" s="2">
        <f>('2011 outpatient appointments'!M60/SUM('2011 outpatient appointments'!$J60:$N60))*'2011 GP visits'!$I60</f>
        <v>151054.50019992422</v>
      </c>
      <c r="N60" s="2">
        <f>('2011 outpatient appointments'!N60/SUM('2011 outpatient appointments'!$J60:$N60))*'2011 GP visits'!$I60</f>
        <v>139712.28321946273</v>
      </c>
    </row>
    <row r="61" spans="2:14" x14ac:dyDescent="0.25">
      <c r="B61">
        <v>57</v>
      </c>
      <c r="C61" s="56">
        <f>VLOOKUP(B61,'Primary care summary'!$C$18:$E$24,2,TRUE)*SUM('2011 population'!D61:H61)</f>
        <v>1231963.8689379999</v>
      </c>
      <c r="D61" s="2">
        <f>('2011 outpatient appointments'!D61/SUM('2011 outpatient appointments'!$D61:$H61))*'2011 GP visits'!$C61</f>
        <v>258186.90429876107</v>
      </c>
      <c r="E61" s="2">
        <f>('2011 outpatient appointments'!E61/SUM('2011 outpatient appointments'!$D61:$H61))*'2011 GP visits'!$C61</f>
        <v>250514.51711676345</v>
      </c>
      <c r="F61" s="2">
        <f>('2011 outpatient appointments'!F61/SUM('2011 outpatient appointments'!$D61:$H61))*'2011 GP visits'!$C61</f>
        <v>253202.87325533741</v>
      </c>
      <c r="G61" s="2">
        <f>('2011 outpatient appointments'!G61/SUM('2011 outpatient appointments'!$D61:$H61))*'2011 GP visits'!$C61</f>
        <v>244294.04362458742</v>
      </c>
      <c r="H61" s="2">
        <f>('2011 outpatient appointments'!H61/SUM('2011 outpatient appointments'!$D61:$H61))*'2011 GP visits'!$C61</f>
        <v>225765.53064255061</v>
      </c>
      <c r="I61" s="56">
        <f>VLOOKUP(B61,'Primary care summary'!$C$18:$E$24,3,TRUE)*SUM('2011 population'!J61:N61)</f>
        <v>814513.40946800006</v>
      </c>
      <c r="J61" s="2">
        <f>('2011 outpatient appointments'!J61/SUM('2011 outpatient appointments'!$J61:$N61))*'2011 GP visits'!$I61</f>
        <v>183499.94854894135</v>
      </c>
      <c r="K61" s="2">
        <f>('2011 outpatient appointments'!K61/SUM('2011 outpatient appointments'!$J61:$N61))*'2011 GP visits'!$I61</f>
        <v>173321.42439622796</v>
      </c>
      <c r="L61" s="2">
        <f>('2011 outpatient appointments'!L61/SUM('2011 outpatient appointments'!$J61:$N61))*'2011 GP visits'!$I61</f>
        <v>163303.15372492655</v>
      </c>
      <c r="M61" s="2">
        <f>('2011 outpatient appointments'!M61/SUM('2011 outpatient appointments'!$J61:$N61))*'2011 GP visits'!$I61</f>
        <v>152762.0358364931</v>
      </c>
      <c r="N61" s="2">
        <f>('2011 outpatient appointments'!N61/SUM('2011 outpatient appointments'!$J61:$N61))*'2011 GP visits'!$I61</f>
        <v>141626.84696141109</v>
      </c>
    </row>
    <row r="62" spans="2:14" x14ac:dyDescent="0.25">
      <c r="B62">
        <v>58</v>
      </c>
      <c r="C62" s="56">
        <f>VLOOKUP(B62,'Primary care summary'!$C$18:$E$24,2,TRUE)*SUM('2011 population'!D62:H62)</f>
        <v>1205313.149579</v>
      </c>
      <c r="D62" s="2">
        <f>('2011 outpatient appointments'!D62/SUM('2011 outpatient appointments'!$D62:$H62))*'2011 GP visits'!$C62</f>
        <v>248382.81395832452</v>
      </c>
      <c r="E62" s="2">
        <f>('2011 outpatient appointments'!E62/SUM('2011 outpatient appointments'!$D62:$H62))*'2011 GP visits'!$C62</f>
        <v>245396.87327378488</v>
      </c>
      <c r="F62" s="2">
        <f>('2011 outpatient appointments'!F62/SUM('2011 outpatient appointments'!$D62:$H62))*'2011 GP visits'!$C62</f>
        <v>247321.9177202775</v>
      </c>
      <c r="G62" s="2">
        <f>('2011 outpatient appointments'!G62/SUM('2011 outpatient appointments'!$D62:$H62))*'2011 GP visits'!$C62</f>
        <v>240873.59749520253</v>
      </c>
      <c r="H62" s="2">
        <f>('2011 outpatient appointments'!H62/SUM('2011 outpatient appointments'!$D62:$H62))*'2011 GP visits'!$C62</f>
        <v>223337.94713141053</v>
      </c>
      <c r="I62" s="56">
        <f>VLOOKUP(B62,'Primary care summary'!$C$18:$E$24,3,TRUE)*SUM('2011 population'!J62:N62)</f>
        <v>797954.26226400002</v>
      </c>
      <c r="J62" s="2">
        <f>('2011 outpatient appointments'!J62/SUM('2011 outpatient appointments'!$J62:$N62))*'2011 GP visits'!$I62</f>
        <v>177275.63237031864</v>
      </c>
      <c r="K62" s="2">
        <f>('2011 outpatient appointments'!K62/SUM('2011 outpatient appointments'!$J62:$N62))*'2011 GP visits'!$I62</f>
        <v>166836.80476470519</v>
      </c>
      <c r="L62" s="2">
        <f>('2011 outpatient appointments'!L62/SUM('2011 outpatient appointments'!$J62:$N62))*'2011 GP visits'!$I62</f>
        <v>160673.28555426549</v>
      </c>
      <c r="M62" s="2">
        <f>('2011 outpatient appointments'!M62/SUM('2011 outpatient appointments'!$J62:$N62))*'2011 GP visits'!$I62</f>
        <v>152692.60909806949</v>
      </c>
      <c r="N62" s="2">
        <f>('2011 outpatient appointments'!N62/SUM('2011 outpatient appointments'!$J62:$N62))*'2011 GP visits'!$I62</f>
        <v>140475.93047664122</v>
      </c>
    </row>
    <row r="63" spans="2:14" x14ac:dyDescent="0.25">
      <c r="B63">
        <v>59</v>
      </c>
      <c r="C63" s="56">
        <f>VLOOKUP(B63,'Primary care summary'!$C$18:$E$24,2,TRUE)*SUM('2011 population'!D63:H63)</f>
        <v>1199330.7463829999</v>
      </c>
      <c r="D63" s="2">
        <f>('2011 outpatient appointments'!D63/SUM('2011 outpatient appointments'!$D63:$H63))*'2011 GP visits'!$C63</f>
        <v>243359.9814292769</v>
      </c>
      <c r="E63" s="2">
        <f>('2011 outpatient appointments'!E63/SUM('2011 outpatient appointments'!$D63:$H63))*'2011 GP visits'!$C63</f>
        <v>243019.13843729152</v>
      </c>
      <c r="F63" s="2">
        <f>('2011 outpatient appointments'!F63/SUM('2011 outpatient appointments'!$D63:$H63))*'2011 GP visits'!$C63</f>
        <v>246456.2910811888</v>
      </c>
      <c r="G63" s="2">
        <f>('2011 outpatient appointments'!G63/SUM('2011 outpatient appointments'!$D63:$H63))*'2011 GP visits'!$C63</f>
        <v>241533.2161800969</v>
      </c>
      <c r="H63" s="2">
        <f>('2011 outpatient appointments'!H63/SUM('2011 outpatient appointments'!$D63:$H63))*'2011 GP visits'!$C63</f>
        <v>224962.11925514581</v>
      </c>
      <c r="I63" s="56">
        <f>VLOOKUP(B63,'Primary care summary'!$C$18:$E$24,3,TRUE)*SUM('2011 population'!J63:N63)</f>
        <v>787863.01411800005</v>
      </c>
      <c r="J63" s="2">
        <f>('2011 outpatient appointments'!J63/SUM('2011 outpatient appointments'!$J63:$N63))*'2011 GP visits'!$I63</f>
        <v>172267.48732933594</v>
      </c>
      <c r="K63" s="2">
        <f>('2011 outpatient appointments'!K63/SUM('2011 outpatient appointments'!$J63:$N63))*'2011 GP visits'!$I63</f>
        <v>163646.44949374677</v>
      </c>
      <c r="L63" s="2">
        <f>('2011 outpatient appointments'!L63/SUM('2011 outpatient appointments'!$J63:$N63))*'2011 GP visits'!$I63</f>
        <v>159369.50386925024</v>
      </c>
      <c r="M63" s="2">
        <f>('2011 outpatient appointments'!M63/SUM('2011 outpatient appointments'!$J63:$N63))*'2011 GP visits'!$I63</f>
        <v>153288.35865708219</v>
      </c>
      <c r="N63" s="2">
        <f>('2011 outpatient appointments'!N63/SUM('2011 outpatient appointments'!$J63:$N63))*'2011 GP visits'!$I63</f>
        <v>139291.21476858496</v>
      </c>
    </row>
    <row r="64" spans="2:14" x14ac:dyDescent="0.25">
      <c r="B64">
        <v>60</v>
      </c>
      <c r="C64" s="56">
        <f>VLOOKUP(B64,'Primary care summary'!$C$18:$E$24,2,TRUE)*SUM('2011 population'!D64:H64)</f>
        <v>1199669.372979</v>
      </c>
      <c r="D64" s="2">
        <f>('2011 outpatient appointments'!D64/SUM('2011 outpatient appointments'!$D64:$H64))*'2011 GP visits'!$C64</f>
        <v>233592.05061700763</v>
      </c>
      <c r="E64" s="2">
        <f>('2011 outpatient appointments'!E64/SUM('2011 outpatient appointments'!$D64:$H64))*'2011 GP visits'!$C64</f>
        <v>239946.91414679654</v>
      </c>
      <c r="F64" s="2">
        <f>('2011 outpatient appointments'!F64/SUM('2011 outpatient appointments'!$D64:$H64))*'2011 GP visits'!$C64</f>
        <v>252008.49881860465</v>
      </c>
      <c r="G64" s="2">
        <f>('2011 outpatient appointments'!G64/SUM('2011 outpatient appointments'!$D64:$H64))*'2011 GP visits'!$C64</f>
        <v>245870.32194508196</v>
      </c>
      <c r="H64" s="2">
        <f>('2011 outpatient appointments'!H64/SUM('2011 outpatient appointments'!$D64:$H64))*'2011 GP visits'!$C64</f>
        <v>228251.58745150914</v>
      </c>
      <c r="I64" s="56">
        <f>VLOOKUP(B64,'Primary care summary'!$C$18:$E$24,3,TRUE)*SUM('2011 population'!J64:N64)</f>
        <v>787075.92990300001</v>
      </c>
      <c r="J64" s="2">
        <f>('2011 outpatient appointments'!J64/SUM('2011 outpatient appointments'!$J64:$N64))*'2011 GP visits'!$I64</f>
        <v>167089.8099711393</v>
      </c>
      <c r="K64" s="2">
        <f>('2011 outpatient appointments'!K64/SUM('2011 outpatient appointments'!$J64:$N64))*'2011 GP visits'!$I64</f>
        <v>158959.2956473174</v>
      </c>
      <c r="L64" s="2">
        <f>('2011 outpatient appointments'!L64/SUM('2011 outpatient appointments'!$J64:$N64))*'2011 GP visits'!$I64</f>
        <v>159889.60308669685</v>
      </c>
      <c r="M64" s="2">
        <f>('2011 outpatient appointments'!M64/SUM('2011 outpatient appointments'!$J64:$N64))*'2011 GP visits'!$I64</f>
        <v>156837.79332022704</v>
      </c>
      <c r="N64" s="2">
        <f>('2011 outpatient appointments'!N64/SUM('2011 outpatient appointments'!$J64:$N64))*'2011 GP visits'!$I64</f>
        <v>144299.42787761943</v>
      </c>
    </row>
    <row r="65" spans="2:14" x14ac:dyDescent="0.25">
      <c r="B65">
        <v>61</v>
      </c>
      <c r="C65" s="56">
        <f>VLOOKUP(B65,'Primary care summary'!$C$18:$E$24,2,TRUE)*SUM('2011 population'!D65:H65)</f>
        <v>1233798.0963330001</v>
      </c>
      <c r="D65" s="2">
        <f>('2011 outpatient appointments'!D65/SUM('2011 outpatient appointments'!$D65:$H65))*'2011 GP visits'!$C65</f>
        <v>239109.49163720381</v>
      </c>
      <c r="E65" s="2">
        <f>('2011 outpatient appointments'!E65/SUM('2011 outpatient appointments'!$D65:$H65))*'2011 GP visits'!$C65</f>
        <v>245665.30814948515</v>
      </c>
      <c r="F65" s="2">
        <f>('2011 outpatient appointments'!F65/SUM('2011 outpatient appointments'!$D65:$H65))*'2011 GP visits'!$C65</f>
        <v>259696.92014216271</v>
      </c>
      <c r="G65" s="2">
        <f>('2011 outpatient appointments'!G65/SUM('2011 outpatient appointments'!$D65:$H65))*'2011 GP visits'!$C65</f>
        <v>255298.02910974756</v>
      </c>
      <c r="H65" s="2">
        <f>('2011 outpatient appointments'!H65/SUM('2011 outpatient appointments'!$D65:$H65))*'2011 GP visits'!$C65</f>
        <v>234028.34729440088</v>
      </c>
      <c r="I65" s="56">
        <f>VLOOKUP(B65,'Primary care summary'!$C$18:$E$24,3,TRUE)*SUM('2011 population'!J65:N65)</f>
        <v>805631.78548399999</v>
      </c>
      <c r="J65" s="2">
        <f>('2011 outpatient appointments'!J65/SUM('2011 outpatient appointments'!$J65:$N65))*'2011 GP visits'!$I65</f>
        <v>163952.50880015432</v>
      </c>
      <c r="K65" s="2">
        <f>('2011 outpatient appointments'!K65/SUM('2011 outpatient appointments'!$J65:$N65))*'2011 GP visits'!$I65</f>
        <v>165252.97160266287</v>
      </c>
      <c r="L65" s="2">
        <f>('2011 outpatient appointments'!L65/SUM('2011 outpatient appointments'!$J65:$N65))*'2011 GP visits'!$I65</f>
        <v>164886.0302064956</v>
      </c>
      <c r="M65" s="2">
        <f>('2011 outpatient appointments'!M65/SUM('2011 outpatient appointments'!$J65:$N65))*'2011 GP visits'!$I65</f>
        <v>161892.85690212721</v>
      </c>
      <c r="N65" s="2">
        <f>('2011 outpatient appointments'!N65/SUM('2011 outpatient appointments'!$J65:$N65))*'2011 GP visits'!$I65</f>
        <v>149647.41797255998</v>
      </c>
    </row>
    <row r="66" spans="2:14" x14ac:dyDescent="0.25">
      <c r="B66">
        <v>62</v>
      </c>
      <c r="C66" s="56">
        <f>VLOOKUP(B66,'Primary care summary'!$C$18:$E$24,2,TRUE)*SUM('2011 population'!D66:H66)</f>
        <v>1265056.5561589999</v>
      </c>
      <c r="D66" s="2">
        <f>('2011 outpatient appointments'!D66/SUM('2011 outpatient appointments'!$D66:$H66))*'2011 GP visits'!$C66</f>
        <v>236974.22497205506</v>
      </c>
      <c r="E66" s="2">
        <f>('2011 outpatient appointments'!E66/SUM('2011 outpatient appointments'!$D66:$H66))*'2011 GP visits'!$C66</f>
        <v>250105.30547550638</v>
      </c>
      <c r="F66" s="2">
        <f>('2011 outpatient appointments'!F66/SUM('2011 outpatient appointments'!$D66:$H66))*'2011 GP visits'!$C66</f>
        <v>261548.13139038527</v>
      </c>
      <c r="G66" s="2">
        <f>('2011 outpatient appointments'!G66/SUM('2011 outpatient appointments'!$D66:$H66))*'2011 GP visits'!$C66</f>
        <v>264894.1872716822</v>
      </c>
      <c r="H66" s="2">
        <f>('2011 outpatient appointments'!H66/SUM('2011 outpatient appointments'!$D66:$H66))*'2011 GP visits'!$C66</f>
        <v>251534.70704937101</v>
      </c>
      <c r="I66" s="56">
        <f>VLOOKUP(B66,'Primary care summary'!$C$18:$E$24,3,TRUE)*SUM('2011 population'!J66:N66)</f>
        <v>830826.76546100003</v>
      </c>
      <c r="J66" s="2">
        <f>('2011 outpatient appointments'!J66/SUM('2011 outpatient appointments'!$J66:$N66))*'2011 GP visits'!$I66</f>
        <v>163073.73012453265</v>
      </c>
      <c r="K66" s="2">
        <f>('2011 outpatient appointments'!K66/SUM('2011 outpatient appointments'!$J66:$N66))*'2011 GP visits'!$I66</f>
        <v>167630.22415015032</v>
      </c>
      <c r="L66" s="2">
        <f>('2011 outpatient appointments'!L66/SUM('2011 outpatient appointments'!$J66:$N66))*'2011 GP visits'!$I66</f>
        <v>172334.62961393048</v>
      </c>
      <c r="M66" s="2">
        <f>('2011 outpatient appointments'!M66/SUM('2011 outpatient appointments'!$J66:$N66))*'2011 GP visits'!$I66</f>
        <v>169926.96009272945</v>
      </c>
      <c r="N66" s="2">
        <f>('2011 outpatient appointments'!N66/SUM('2011 outpatient appointments'!$J66:$N66))*'2011 GP visits'!$I66</f>
        <v>157861.22147965714</v>
      </c>
    </row>
    <row r="67" spans="2:14" x14ac:dyDescent="0.25">
      <c r="B67">
        <v>63</v>
      </c>
      <c r="C67" s="56">
        <f>VLOOKUP(B67,'Primary care summary'!$C$18:$E$24,2,TRUE)*SUM('2011 population'!D67:H67)</f>
        <v>1358223.2140180001</v>
      </c>
      <c r="D67" s="2">
        <f>('2011 outpatient appointments'!D67/SUM('2011 outpatient appointments'!$D67:$H67))*'2011 GP visits'!$C67</f>
        <v>246578.81614593932</v>
      </c>
      <c r="E67" s="2">
        <f>('2011 outpatient appointments'!E67/SUM('2011 outpatient appointments'!$D67:$H67))*'2011 GP visits'!$C67</f>
        <v>263777.18692050164</v>
      </c>
      <c r="F67" s="2">
        <f>('2011 outpatient appointments'!F67/SUM('2011 outpatient appointments'!$D67:$H67))*'2011 GP visits'!$C67</f>
        <v>284145.21664955118</v>
      </c>
      <c r="G67" s="2">
        <f>('2011 outpatient appointments'!G67/SUM('2011 outpatient appointments'!$D67:$H67))*'2011 GP visits'!$C67</f>
        <v>289093.54716239532</v>
      </c>
      <c r="H67" s="2">
        <f>('2011 outpatient appointments'!H67/SUM('2011 outpatient appointments'!$D67:$H67))*'2011 GP visits'!$C67</f>
        <v>274628.44713961269</v>
      </c>
      <c r="I67" s="56">
        <f>VLOOKUP(B67,'Primary care summary'!$C$18:$E$24,3,TRUE)*SUM('2011 population'!J67:N67)</f>
        <v>889711.71153900004</v>
      </c>
      <c r="J67" s="2">
        <f>('2011 outpatient appointments'!J67/SUM('2011 outpatient appointments'!$J67:$N67))*'2011 GP visits'!$I67</f>
        <v>166603.27847233857</v>
      </c>
      <c r="K67" s="2">
        <f>('2011 outpatient appointments'!K67/SUM('2011 outpatient appointments'!$J67:$N67))*'2011 GP visits'!$I67</f>
        <v>174316.88991236233</v>
      </c>
      <c r="L67" s="2">
        <f>('2011 outpatient appointments'!L67/SUM('2011 outpatient appointments'!$J67:$N67))*'2011 GP visits'!$I67</f>
        <v>186376.97284854777</v>
      </c>
      <c r="M67" s="2">
        <f>('2011 outpatient appointments'!M67/SUM('2011 outpatient appointments'!$J67:$N67))*'2011 GP visits'!$I67</f>
        <v>187690.54255703971</v>
      </c>
      <c r="N67" s="2">
        <f>('2011 outpatient appointments'!N67/SUM('2011 outpatient appointments'!$J67:$N67))*'2011 GP visits'!$I67</f>
        <v>174724.02774871164</v>
      </c>
    </row>
    <row r="68" spans="2:14" x14ac:dyDescent="0.25">
      <c r="B68">
        <v>64</v>
      </c>
      <c r="C68" s="56">
        <f>VLOOKUP(B68,'Primary care summary'!$C$18:$E$24,2,TRUE)*SUM('2011 population'!D68:H68)</f>
        <v>1417611.8689260001</v>
      </c>
      <c r="D68" s="2">
        <f>('2011 outpatient appointments'!D68/SUM('2011 outpatient appointments'!$D68:$H68))*'2011 GP visits'!$C68</f>
        <v>247316.97251579951</v>
      </c>
      <c r="E68" s="2">
        <f>('2011 outpatient appointments'!E68/SUM('2011 outpatient appointments'!$D68:$H68))*'2011 GP visits'!$C68</f>
        <v>268413.93811063573</v>
      </c>
      <c r="F68" s="2">
        <f>('2011 outpatient appointments'!F68/SUM('2011 outpatient appointments'!$D68:$H68))*'2011 GP visits'!$C68</f>
        <v>301298.37357754528</v>
      </c>
      <c r="G68" s="2">
        <f>('2011 outpatient appointments'!G68/SUM('2011 outpatient appointments'!$D68:$H68))*'2011 GP visits'!$C68</f>
        <v>309863.18355670496</v>
      </c>
      <c r="H68" s="2">
        <f>('2011 outpatient appointments'!H68/SUM('2011 outpatient appointments'!$D68:$H68))*'2011 GP visits'!$C68</f>
        <v>290719.4011653146</v>
      </c>
      <c r="I68" s="56">
        <f>VLOOKUP(B68,'Primary care summary'!$C$18:$E$24,3,TRUE)*SUM('2011 population'!J68:N68)</f>
        <v>924600.25500600005</v>
      </c>
      <c r="J68" s="2">
        <f>('2011 outpatient appointments'!J68/SUM('2011 outpatient appointments'!$J68:$N68))*'2011 GP visits'!$I68</f>
        <v>168656.58177922576</v>
      </c>
      <c r="K68" s="2">
        <f>('2011 outpatient appointments'!K68/SUM('2011 outpatient appointments'!$J68:$N68))*'2011 GP visits'!$I68</f>
        <v>175903.9155878016</v>
      </c>
      <c r="L68" s="2">
        <f>('2011 outpatient appointments'!L68/SUM('2011 outpatient appointments'!$J68:$N68))*'2011 GP visits'!$I68</f>
        <v>196539.93431073159</v>
      </c>
      <c r="M68" s="2">
        <f>('2011 outpatient appointments'!M68/SUM('2011 outpatient appointments'!$J68:$N68))*'2011 GP visits'!$I68</f>
        <v>196992.08984079515</v>
      </c>
      <c r="N68" s="2">
        <f>('2011 outpatient appointments'!N68/SUM('2011 outpatient appointments'!$J68:$N68))*'2011 GP visits'!$I68</f>
        <v>186507.73348744598</v>
      </c>
    </row>
    <row r="69" spans="2:14" x14ac:dyDescent="0.25">
      <c r="B69">
        <v>65</v>
      </c>
      <c r="C69" s="56">
        <f>VLOOKUP(B69,'Primary care summary'!$C$18:$E$24,2,TRUE)*SUM('2011 population'!D69:H69)</f>
        <v>1473272.5234319998</v>
      </c>
      <c r="D69" s="2">
        <f>('2011 outpatient appointments'!D69/SUM('2011 outpatient appointments'!$D69:$H69))*'2011 GP visits'!$C69</f>
        <v>252743.70579492411</v>
      </c>
      <c r="E69" s="2">
        <f>('2011 outpatient appointments'!E69/SUM('2011 outpatient appointments'!$D69:$H69))*'2011 GP visits'!$C69</f>
        <v>270724.99616914132</v>
      </c>
      <c r="F69" s="2">
        <f>('2011 outpatient appointments'!F69/SUM('2011 outpatient appointments'!$D69:$H69))*'2011 GP visits'!$C69</f>
        <v>313750.74437257473</v>
      </c>
      <c r="G69" s="2">
        <f>('2011 outpatient appointments'!G69/SUM('2011 outpatient appointments'!$D69:$H69))*'2011 GP visits'!$C69</f>
        <v>327955.41722442594</v>
      </c>
      <c r="H69" s="2">
        <f>('2011 outpatient appointments'!H69/SUM('2011 outpatient appointments'!$D69:$H69))*'2011 GP visits'!$C69</f>
        <v>308097.6598709338</v>
      </c>
      <c r="I69" s="56">
        <f>VLOOKUP(B69,'Primary care summary'!$C$18:$E$24,3,TRUE)*SUM('2011 population'!J69:N69)</f>
        <v>1198998.6601110001</v>
      </c>
      <c r="J69" s="2">
        <f>('2011 outpatient appointments'!J69/SUM('2011 outpatient appointments'!$J69:$N69))*'2011 GP visits'!$I69</f>
        <v>212310.93901153142</v>
      </c>
      <c r="K69" s="2">
        <f>('2011 outpatient appointments'!K69/SUM('2011 outpatient appointments'!$J69:$N69))*'2011 GP visits'!$I69</f>
        <v>224074.11899681878</v>
      </c>
      <c r="L69" s="2">
        <f>('2011 outpatient appointments'!L69/SUM('2011 outpatient appointments'!$J69:$N69))*'2011 GP visits'!$I69</f>
        <v>252216.64780414483</v>
      </c>
      <c r="M69" s="2">
        <f>('2011 outpatient appointments'!M69/SUM('2011 outpatient appointments'!$J69:$N69))*'2011 GP visits'!$I69</f>
        <v>262638.59078911634</v>
      </c>
      <c r="N69" s="2">
        <f>('2011 outpatient appointments'!N69/SUM('2011 outpatient appointments'!$J69:$N69))*'2011 GP visits'!$I69</f>
        <v>247758.3635093887</v>
      </c>
    </row>
    <row r="70" spans="2:14" x14ac:dyDescent="0.25">
      <c r="B70">
        <v>66</v>
      </c>
      <c r="C70" s="56">
        <f>VLOOKUP(B70,'Primary care summary'!$C$18:$E$24,2,TRUE)*SUM('2011 population'!D70:H70)</f>
        <v>1429031.9146459999</v>
      </c>
      <c r="D70" s="2">
        <f>('2011 outpatient appointments'!D70/SUM('2011 outpatient appointments'!$D70:$H70))*'2011 GP visits'!$C70</f>
        <v>244955.87228655204</v>
      </c>
      <c r="E70" s="2">
        <f>('2011 outpatient appointments'!E70/SUM('2011 outpatient appointments'!$D70:$H70))*'2011 GP visits'!$C70</f>
        <v>267390.98842068162</v>
      </c>
      <c r="F70" s="2">
        <f>('2011 outpatient appointments'!F70/SUM('2011 outpatient appointments'!$D70:$H70))*'2011 GP visits'!$C70</f>
        <v>304981.7751682137</v>
      </c>
      <c r="G70" s="2">
        <f>('2011 outpatient appointments'!G70/SUM('2011 outpatient appointments'!$D70:$H70))*'2011 GP visits'!$C70</f>
        <v>317594.27912518609</v>
      </c>
      <c r="H70" s="2">
        <f>('2011 outpatient appointments'!H70/SUM('2011 outpatient appointments'!$D70:$H70))*'2011 GP visits'!$C70</f>
        <v>294108.99964536645</v>
      </c>
      <c r="I70" s="56">
        <f>VLOOKUP(B70,'Primary care summary'!$C$18:$E$24,3,TRUE)*SUM('2011 population'!J70:N70)</f>
        <v>1161326.283606</v>
      </c>
      <c r="J70" s="2">
        <f>('2011 outpatient appointments'!J70/SUM('2011 outpatient appointments'!$J70:$N70))*'2011 GP visits'!$I70</f>
        <v>200726.17093060666</v>
      </c>
      <c r="K70" s="2">
        <f>('2011 outpatient appointments'!K70/SUM('2011 outpatient appointments'!$J70:$N70))*'2011 GP visits'!$I70</f>
        <v>216465.63380245495</v>
      </c>
      <c r="L70" s="2">
        <f>('2011 outpatient appointments'!L70/SUM('2011 outpatient appointments'!$J70:$N70))*'2011 GP visits'!$I70</f>
        <v>246125.26174240574</v>
      </c>
      <c r="M70" s="2">
        <f>('2011 outpatient appointments'!M70/SUM('2011 outpatient appointments'!$J70:$N70))*'2011 GP visits'!$I70</f>
        <v>255140.20852889496</v>
      </c>
      <c r="N70" s="2">
        <f>('2011 outpatient appointments'!N70/SUM('2011 outpatient appointments'!$J70:$N70))*'2011 GP visits'!$I70</f>
        <v>242869.0086016377</v>
      </c>
    </row>
    <row r="71" spans="2:14" x14ac:dyDescent="0.25">
      <c r="B71">
        <v>67</v>
      </c>
      <c r="C71" s="56">
        <f>VLOOKUP(B71,'Primary care summary'!$C$18:$E$24,2,TRUE)*SUM('2011 population'!D71:H71)</f>
        <v>1384523.5242679999</v>
      </c>
      <c r="D71" s="2">
        <f>('2011 outpatient appointments'!D71/SUM('2011 outpatient appointments'!$D71:$H71))*'2011 GP visits'!$C71</f>
        <v>228282.27909195618</v>
      </c>
      <c r="E71" s="2">
        <f>('2011 outpatient appointments'!E71/SUM('2011 outpatient appointments'!$D71:$H71))*'2011 GP visits'!$C71</f>
        <v>263735.10423467716</v>
      </c>
      <c r="F71" s="2">
        <f>('2011 outpatient appointments'!F71/SUM('2011 outpatient appointments'!$D71:$H71))*'2011 GP visits'!$C71</f>
        <v>291139.07330217073</v>
      </c>
      <c r="G71" s="2">
        <f>('2011 outpatient appointments'!G71/SUM('2011 outpatient appointments'!$D71:$H71))*'2011 GP visits'!$C71</f>
        <v>305225.55732995708</v>
      </c>
      <c r="H71" s="2">
        <f>('2011 outpatient appointments'!H71/SUM('2011 outpatient appointments'!$D71:$H71))*'2011 GP visits'!$C71</f>
        <v>296141.51030923874</v>
      </c>
      <c r="I71" s="56">
        <f>VLOOKUP(B71,'Primary care summary'!$C$18:$E$24,3,TRUE)*SUM('2011 population'!J71:N71)</f>
        <v>1121418.9916920001</v>
      </c>
      <c r="J71" s="2">
        <f>('2011 outpatient appointments'!J71/SUM('2011 outpatient appointments'!$J71:$N71))*'2011 GP visits'!$I71</f>
        <v>186519.23027468714</v>
      </c>
      <c r="K71" s="2">
        <f>('2011 outpatient appointments'!K71/SUM('2011 outpatient appointments'!$J71:$N71))*'2011 GP visits'!$I71</f>
        <v>206666.25443460443</v>
      </c>
      <c r="L71" s="2">
        <f>('2011 outpatient appointments'!L71/SUM('2011 outpatient appointments'!$J71:$N71))*'2011 GP visits'!$I71</f>
        <v>238883.52992189891</v>
      </c>
      <c r="M71" s="2">
        <f>('2011 outpatient appointments'!M71/SUM('2011 outpatient appointments'!$J71:$N71))*'2011 GP visits'!$I71</f>
        <v>249699.68596185118</v>
      </c>
      <c r="N71" s="2">
        <f>('2011 outpatient appointments'!N71/SUM('2011 outpatient appointments'!$J71:$N71))*'2011 GP visits'!$I71</f>
        <v>239650.29109895841</v>
      </c>
    </row>
    <row r="72" spans="2:14" x14ac:dyDescent="0.25">
      <c r="B72">
        <v>68</v>
      </c>
      <c r="C72" s="56">
        <f>VLOOKUP(B72,'Primary care summary'!$C$18:$E$24,2,TRUE)*SUM('2011 population'!D72:H72)</f>
        <v>1323500.2191679999</v>
      </c>
      <c r="D72" s="2">
        <f>('2011 outpatient appointments'!D72/SUM('2011 outpatient appointments'!$D72:$H72))*'2011 GP visits'!$C72</f>
        <v>221509.57808576149</v>
      </c>
      <c r="E72" s="2">
        <f>('2011 outpatient appointments'!E72/SUM('2011 outpatient appointments'!$D72:$H72))*'2011 GP visits'!$C72</f>
        <v>246091.10027192737</v>
      </c>
      <c r="F72" s="2">
        <f>('2011 outpatient appointments'!F72/SUM('2011 outpatient appointments'!$D72:$H72))*'2011 GP visits'!$C72</f>
        <v>281753.10874448554</v>
      </c>
      <c r="G72" s="2">
        <f>('2011 outpatient appointments'!G72/SUM('2011 outpatient appointments'!$D72:$H72))*'2011 GP visits'!$C72</f>
        <v>294197.87045699911</v>
      </c>
      <c r="H72" s="2">
        <f>('2011 outpatient appointments'!H72/SUM('2011 outpatient appointments'!$D72:$H72))*'2011 GP visits'!$C72</f>
        <v>279948.56160882651</v>
      </c>
      <c r="I72" s="56">
        <f>VLOOKUP(B72,'Primary care summary'!$C$18:$E$24,3,TRUE)*SUM('2011 population'!J72:N72)</f>
        <v>1058448.8002480001</v>
      </c>
      <c r="J72" s="2">
        <f>('2011 outpatient appointments'!J72/SUM('2011 outpatient appointments'!$J72:$N72))*'2011 GP visits'!$I72</f>
        <v>175000.72932762143</v>
      </c>
      <c r="K72" s="2">
        <f>('2011 outpatient appointments'!K72/SUM('2011 outpatient appointments'!$J72:$N72))*'2011 GP visits'!$I72</f>
        <v>193536.73882333038</v>
      </c>
      <c r="L72" s="2">
        <f>('2011 outpatient appointments'!L72/SUM('2011 outpatient appointments'!$J72:$N72))*'2011 GP visits'!$I72</f>
        <v>224498.07099544225</v>
      </c>
      <c r="M72" s="2">
        <f>('2011 outpatient appointments'!M72/SUM('2011 outpatient appointments'!$J72:$N72))*'2011 GP visits'!$I72</f>
        <v>239118.57033814362</v>
      </c>
      <c r="N72" s="2">
        <f>('2011 outpatient appointments'!N72/SUM('2011 outpatient appointments'!$J72:$N72))*'2011 GP visits'!$I72</f>
        <v>226294.69076346239</v>
      </c>
    </row>
    <row r="73" spans="2:14" x14ac:dyDescent="0.25">
      <c r="B73">
        <v>69</v>
      </c>
      <c r="C73" s="56">
        <f>VLOOKUP(B73,'Primary care summary'!$C$18:$E$24,2,TRUE)*SUM('2011 population'!D73:H73)</f>
        <v>1184459.7771679999</v>
      </c>
      <c r="D73" s="2">
        <f>('2011 outpatient appointments'!D73/SUM('2011 outpatient appointments'!$D73:$H73))*'2011 GP visits'!$C73</f>
        <v>202738.50867030935</v>
      </c>
      <c r="E73" s="2">
        <f>('2011 outpatient appointments'!E73/SUM('2011 outpatient appointments'!$D73:$H73))*'2011 GP visits'!$C73</f>
        <v>224375.56368801283</v>
      </c>
      <c r="F73" s="2">
        <f>('2011 outpatient appointments'!F73/SUM('2011 outpatient appointments'!$D73:$H73))*'2011 GP visits'!$C73</f>
        <v>251367.87692829443</v>
      </c>
      <c r="G73" s="2">
        <f>('2011 outpatient appointments'!G73/SUM('2011 outpatient appointments'!$D73:$H73))*'2011 GP visits'!$C73</f>
        <v>259012.27285564411</v>
      </c>
      <c r="H73" s="2">
        <f>('2011 outpatient appointments'!H73/SUM('2011 outpatient appointments'!$D73:$H73))*'2011 GP visits'!$C73</f>
        <v>246965.55502573916</v>
      </c>
      <c r="I73" s="56">
        <f>VLOOKUP(B73,'Primary care summary'!$C$18:$E$24,3,TRUE)*SUM('2011 population'!J73:N73)</f>
        <v>940323.92992799997</v>
      </c>
      <c r="J73" s="2">
        <f>('2011 outpatient appointments'!J73/SUM('2011 outpatient appointments'!$J73:$N73))*'2011 GP visits'!$I73</f>
        <v>156834.73258642782</v>
      </c>
      <c r="K73" s="2">
        <f>('2011 outpatient appointments'!K73/SUM('2011 outpatient appointments'!$J73:$N73))*'2011 GP visits'!$I73</f>
        <v>175576.0523281467</v>
      </c>
      <c r="L73" s="2">
        <f>('2011 outpatient appointments'!L73/SUM('2011 outpatient appointments'!$J73:$N73))*'2011 GP visits'!$I73</f>
        <v>198917.32094560235</v>
      </c>
      <c r="M73" s="2">
        <f>('2011 outpatient appointments'!M73/SUM('2011 outpatient appointments'!$J73:$N73))*'2011 GP visits'!$I73</f>
        <v>211264.6267232656</v>
      </c>
      <c r="N73" s="2">
        <f>('2011 outpatient appointments'!N73/SUM('2011 outpatient appointments'!$J73:$N73))*'2011 GP visits'!$I73</f>
        <v>197731.19734455747</v>
      </c>
    </row>
    <row r="74" spans="2:14" x14ac:dyDescent="0.25">
      <c r="B74">
        <v>70</v>
      </c>
      <c r="C74" s="56">
        <f>VLOOKUP(B74,'Primary care summary'!$C$18:$E$24,2,TRUE)*SUM('2011 population'!D74:H74)</f>
        <v>1103100.5200139999</v>
      </c>
      <c r="D74" s="2">
        <f>('2011 outpatient appointments'!D74/SUM('2011 outpatient appointments'!$D74:$H74))*'2011 GP visits'!$C74</f>
        <v>195422.77053553154</v>
      </c>
      <c r="E74" s="2">
        <f>('2011 outpatient appointments'!E74/SUM('2011 outpatient appointments'!$D74:$H74))*'2011 GP visits'!$C74</f>
        <v>209534.499954119</v>
      </c>
      <c r="F74" s="2">
        <f>('2011 outpatient appointments'!F74/SUM('2011 outpatient appointments'!$D74:$H74))*'2011 GP visits'!$C74</f>
        <v>234214.65513919748</v>
      </c>
      <c r="G74" s="2">
        <f>('2011 outpatient appointments'!G74/SUM('2011 outpatient appointments'!$D74:$H74))*'2011 GP visits'!$C74</f>
        <v>241151.94126816571</v>
      </c>
      <c r="H74" s="2">
        <f>('2011 outpatient appointments'!H74/SUM('2011 outpatient appointments'!$D74:$H74))*'2011 GP visits'!$C74</f>
        <v>222776.65311698621</v>
      </c>
      <c r="I74" s="56">
        <f>VLOOKUP(B74,'Primary care summary'!$C$18:$E$24,3,TRUE)*SUM('2011 population'!J74:N74)</f>
        <v>870127.06590399996</v>
      </c>
      <c r="J74" s="2">
        <f>('2011 outpatient appointments'!J74/SUM('2011 outpatient appointments'!$J74:$N74))*'2011 GP visits'!$I74</f>
        <v>149226.92392021985</v>
      </c>
      <c r="K74" s="2">
        <f>('2011 outpatient appointments'!K74/SUM('2011 outpatient appointments'!$J74:$N74))*'2011 GP visits'!$I74</f>
        <v>161556.95037266138</v>
      </c>
      <c r="L74" s="2">
        <f>('2011 outpatient appointments'!L74/SUM('2011 outpatient appointments'!$J74:$N74))*'2011 GP visits'!$I74</f>
        <v>186284.49818125565</v>
      </c>
      <c r="M74" s="2">
        <f>('2011 outpatient appointments'!M74/SUM('2011 outpatient appointments'!$J74:$N74))*'2011 GP visits'!$I74</f>
        <v>192858.78901508715</v>
      </c>
      <c r="N74" s="2">
        <f>('2011 outpatient appointments'!N74/SUM('2011 outpatient appointments'!$J74:$N74))*'2011 GP visits'!$I74</f>
        <v>180199.90441477596</v>
      </c>
    </row>
    <row r="75" spans="2:14" x14ac:dyDescent="0.25">
      <c r="B75">
        <v>71</v>
      </c>
      <c r="C75" s="56">
        <f>VLOOKUP(B75,'Primary care summary'!$C$18:$E$24,2,TRUE)*SUM('2011 population'!D75:H75)</f>
        <v>1144045.3553599999</v>
      </c>
      <c r="D75" s="2">
        <f>('2011 outpatient appointments'!D75/SUM('2011 outpatient appointments'!$D75:$H75))*'2011 GP visits'!$C75</f>
        <v>207150.31363703281</v>
      </c>
      <c r="E75" s="2">
        <f>('2011 outpatient appointments'!E75/SUM('2011 outpatient appointments'!$D75:$H75))*'2011 GP visits'!$C75</f>
        <v>220849.92648212076</v>
      </c>
      <c r="F75" s="2">
        <f>('2011 outpatient appointments'!F75/SUM('2011 outpatient appointments'!$D75:$H75))*'2011 GP visits'!$C75</f>
        <v>240997.52048264071</v>
      </c>
      <c r="G75" s="2">
        <f>('2011 outpatient appointments'!G75/SUM('2011 outpatient appointments'!$D75:$H75))*'2011 GP visits'!$C75</f>
        <v>246540.45594298883</v>
      </c>
      <c r="H75" s="2">
        <f>('2011 outpatient appointments'!H75/SUM('2011 outpatient appointments'!$D75:$H75))*'2011 GP visits'!$C75</f>
        <v>228507.13881521681</v>
      </c>
      <c r="I75" s="56">
        <f>VLOOKUP(B75,'Primary care summary'!$C$18:$E$24,3,TRUE)*SUM('2011 population'!J75:N75)</f>
        <v>890589.25548699999</v>
      </c>
      <c r="J75" s="2">
        <f>('2011 outpatient appointments'!J75/SUM('2011 outpatient appointments'!$J75:$N75))*'2011 GP visits'!$I75</f>
        <v>156515.27484461805</v>
      </c>
      <c r="K75" s="2">
        <f>('2011 outpatient appointments'!K75/SUM('2011 outpatient appointments'!$J75:$N75))*'2011 GP visits'!$I75</f>
        <v>167768.52803150899</v>
      </c>
      <c r="L75" s="2">
        <f>('2011 outpatient appointments'!L75/SUM('2011 outpatient appointments'!$J75:$N75))*'2011 GP visits'!$I75</f>
        <v>189659.88062910287</v>
      </c>
      <c r="M75" s="2">
        <f>('2011 outpatient appointments'!M75/SUM('2011 outpatient appointments'!$J75:$N75))*'2011 GP visits'!$I75</f>
        <v>194615.70383824559</v>
      </c>
      <c r="N75" s="2">
        <f>('2011 outpatient appointments'!N75/SUM('2011 outpatient appointments'!$J75:$N75))*'2011 GP visits'!$I75</f>
        <v>182029.86814352448</v>
      </c>
    </row>
    <row r="76" spans="2:14" x14ac:dyDescent="0.25">
      <c r="B76">
        <v>72</v>
      </c>
      <c r="C76" s="56">
        <f>VLOOKUP(B76,'Primary care summary'!$C$18:$E$24,2,TRUE)*SUM('2011 population'!D76:H76)</f>
        <v>1133334.0916799998</v>
      </c>
      <c r="D76" s="2">
        <f>('2011 outpatient appointments'!D76/SUM('2011 outpatient appointments'!$D76:$H76))*'2011 GP visits'!$C76</f>
        <v>203355.29366477931</v>
      </c>
      <c r="E76" s="2">
        <f>('2011 outpatient appointments'!E76/SUM('2011 outpatient appointments'!$D76:$H76))*'2011 GP visits'!$C76</f>
        <v>216253.90461424773</v>
      </c>
      <c r="F76" s="2">
        <f>('2011 outpatient appointments'!F76/SUM('2011 outpatient appointments'!$D76:$H76))*'2011 GP visits'!$C76</f>
        <v>241296.82177929743</v>
      </c>
      <c r="G76" s="2">
        <f>('2011 outpatient appointments'!G76/SUM('2011 outpatient appointments'!$D76:$H76))*'2011 GP visits'!$C76</f>
        <v>243138.72868762625</v>
      </c>
      <c r="H76" s="2">
        <f>('2011 outpatient appointments'!H76/SUM('2011 outpatient appointments'!$D76:$H76))*'2011 GP visits'!$C76</f>
        <v>229289.34293404908</v>
      </c>
      <c r="I76" s="56">
        <f>VLOOKUP(B76,'Primary care summary'!$C$18:$E$24,3,TRUE)*SUM('2011 population'!J76:N76)</f>
        <v>880315.78206</v>
      </c>
      <c r="J76" s="2">
        <f>('2011 outpatient appointments'!J76/SUM('2011 outpatient appointments'!$J76:$N76))*'2011 GP visits'!$I76</f>
        <v>151090.52880354784</v>
      </c>
      <c r="K76" s="2">
        <f>('2011 outpatient appointments'!K76/SUM('2011 outpatient appointments'!$J76:$N76))*'2011 GP visits'!$I76</f>
        <v>163473.61506303275</v>
      </c>
      <c r="L76" s="2">
        <f>('2011 outpatient appointments'!L76/SUM('2011 outpatient appointments'!$J76:$N76))*'2011 GP visits'!$I76</f>
        <v>185704.10279769229</v>
      </c>
      <c r="M76" s="2">
        <f>('2011 outpatient appointments'!M76/SUM('2011 outpatient appointments'!$J76:$N76))*'2011 GP visits'!$I76</f>
        <v>194350.46444713161</v>
      </c>
      <c r="N76" s="2">
        <f>('2011 outpatient appointments'!N76/SUM('2011 outpatient appointments'!$J76:$N76))*'2011 GP visits'!$I76</f>
        <v>185697.0709485955</v>
      </c>
    </row>
    <row r="77" spans="2:14" x14ac:dyDescent="0.25">
      <c r="B77">
        <v>73</v>
      </c>
      <c r="C77" s="56">
        <f>VLOOKUP(B77,'Primary care summary'!$C$18:$E$24,2,TRUE)*SUM('2011 population'!D77:H77)</f>
        <v>1108734.2327379999</v>
      </c>
      <c r="D77" s="2">
        <f>('2011 outpatient appointments'!D77/SUM('2011 outpatient appointments'!$D77:$H77))*'2011 GP visits'!$C77</f>
        <v>196117.94674129164</v>
      </c>
      <c r="E77" s="2">
        <f>('2011 outpatient appointments'!E77/SUM('2011 outpatient appointments'!$D77:$H77))*'2011 GP visits'!$C77</f>
        <v>214077.83302848434</v>
      </c>
      <c r="F77" s="2">
        <f>('2011 outpatient appointments'!F77/SUM('2011 outpatient appointments'!$D77:$H77))*'2011 GP visits'!$C77</f>
        <v>230344.52575505106</v>
      </c>
      <c r="G77" s="2">
        <f>('2011 outpatient appointments'!G77/SUM('2011 outpatient appointments'!$D77:$H77))*'2011 GP visits'!$C77</f>
        <v>240948.29668161692</v>
      </c>
      <c r="H77" s="2">
        <f>('2011 outpatient appointments'!H77/SUM('2011 outpatient appointments'!$D77:$H77))*'2011 GP visits'!$C77</f>
        <v>227245.63053155591</v>
      </c>
      <c r="I77" s="56">
        <f>VLOOKUP(B77,'Primary care summary'!$C$18:$E$24,3,TRUE)*SUM('2011 population'!J77:N77)</f>
        <v>851855.18264000001</v>
      </c>
      <c r="J77" s="2">
        <f>('2011 outpatient appointments'!J77/SUM('2011 outpatient appointments'!$J77:$N77))*'2011 GP visits'!$I77</f>
        <v>144145.54875025505</v>
      </c>
      <c r="K77" s="2">
        <f>('2011 outpatient appointments'!K77/SUM('2011 outpatient appointments'!$J77:$N77))*'2011 GP visits'!$I77</f>
        <v>157458.89568873015</v>
      </c>
      <c r="L77" s="2">
        <f>('2011 outpatient appointments'!L77/SUM('2011 outpatient appointments'!$J77:$N77))*'2011 GP visits'!$I77</f>
        <v>179895.59551386241</v>
      </c>
      <c r="M77" s="2">
        <f>('2011 outpatient appointments'!M77/SUM('2011 outpatient appointments'!$J77:$N77))*'2011 GP visits'!$I77</f>
        <v>188520.73583317545</v>
      </c>
      <c r="N77" s="2">
        <f>('2011 outpatient appointments'!N77/SUM('2011 outpatient appointments'!$J77:$N77))*'2011 GP visits'!$I77</f>
        <v>181834.40685397695</v>
      </c>
    </row>
    <row r="78" spans="2:14" x14ac:dyDescent="0.25">
      <c r="B78">
        <v>74</v>
      </c>
      <c r="C78" s="56">
        <f>VLOOKUP(B78,'Primary care summary'!$C$18:$E$24,2,TRUE)*SUM('2011 population'!D78:H78)</f>
        <v>1072738.207198</v>
      </c>
      <c r="D78" s="2">
        <f>('2011 outpatient appointments'!D78/SUM('2011 outpatient appointments'!$D78:$H78))*'2011 GP visits'!$C78</f>
        <v>190892.2659804649</v>
      </c>
      <c r="E78" s="2">
        <f>('2011 outpatient appointments'!E78/SUM('2011 outpatient appointments'!$D78:$H78))*'2011 GP visits'!$C78</f>
        <v>205637.00300917894</v>
      </c>
      <c r="F78" s="2">
        <f>('2011 outpatient appointments'!F78/SUM('2011 outpatient appointments'!$D78:$H78))*'2011 GP visits'!$C78</f>
        <v>222801.76475772716</v>
      </c>
      <c r="G78" s="2">
        <f>('2011 outpatient appointments'!G78/SUM('2011 outpatient appointments'!$D78:$H78))*'2011 GP visits'!$C78</f>
        <v>231085.50774626515</v>
      </c>
      <c r="H78" s="2">
        <f>('2011 outpatient appointments'!H78/SUM('2011 outpatient appointments'!$D78:$H78))*'2011 GP visits'!$C78</f>
        <v>222321.66570436393</v>
      </c>
      <c r="I78" s="56">
        <f>VLOOKUP(B78,'Primary care summary'!$C$18:$E$24,3,TRUE)*SUM('2011 population'!J78:N78)</f>
        <v>811952.35163499997</v>
      </c>
      <c r="J78" s="2">
        <f>('2011 outpatient appointments'!J78/SUM('2011 outpatient appointments'!$J78:$N78))*'2011 GP visits'!$I78</f>
        <v>134899.2025343024</v>
      </c>
      <c r="K78" s="2">
        <f>('2011 outpatient appointments'!K78/SUM('2011 outpatient appointments'!$J78:$N78))*'2011 GP visits'!$I78</f>
        <v>148338.77566795531</v>
      </c>
      <c r="L78" s="2">
        <f>('2011 outpatient appointments'!L78/SUM('2011 outpatient appointments'!$J78:$N78))*'2011 GP visits'!$I78</f>
        <v>171244.85045851013</v>
      </c>
      <c r="M78" s="2">
        <f>('2011 outpatient appointments'!M78/SUM('2011 outpatient appointments'!$J78:$N78))*'2011 GP visits'!$I78</f>
        <v>181083.0506046325</v>
      </c>
      <c r="N78" s="2">
        <f>('2011 outpatient appointments'!N78/SUM('2011 outpatient appointments'!$J78:$N78))*'2011 GP visits'!$I78</f>
        <v>176386.47236959962</v>
      </c>
    </row>
    <row r="79" spans="2:14" x14ac:dyDescent="0.25">
      <c r="B79">
        <v>75</v>
      </c>
      <c r="C79" s="56">
        <f>VLOOKUP(B79,'Primary care summary'!$C$18:$E$24,2,TRUE)*SUM('2011 population'!D79:H79)</f>
        <v>1364600.2554039999</v>
      </c>
      <c r="D79" s="2">
        <f>('2011 outpatient appointments'!D79/SUM('2011 outpatient appointments'!$D79:$H79))*'2011 GP visits'!$C79</f>
        <v>239879.69250788179</v>
      </c>
      <c r="E79" s="2">
        <f>('2011 outpatient appointments'!E79/SUM('2011 outpatient appointments'!$D79:$H79))*'2011 GP visits'!$C79</f>
        <v>259739.24718330809</v>
      </c>
      <c r="F79" s="2">
        <f>('2011 outpatient appointments'!F79/SUM('2011 outpatient appointments'!$D79:$H79))*'2011 GP visits'!$C79</f>
        <v>285337.26866887766</v>
      </c>
      <c r="G79" s="2">
        <f>('2011 outpatient appointments'!G79/SUM('2011 outpatient appointments'!$D79:$H79))*'2011 GP visits'!$C79</f>
        <v>294319.39963636739</v>
      </c>
      <c r="H79" s="2">
        <f>('2011 outpatient appointments'!H79/SUM('2011 outpatient appointments'!$D79:$H79))*'2011 GP visits'!$C79</f>
        <v>285324.64740756503</v>
      </c>
      <c r="I79" s="56">
        <f>VLOOKUP(B79,'Primary care summary'!$C$18:$E$24,3,TRUE)*SUM('2011 population'!J79:N79)</f>
        <v>1077372.8050200001</v>
      </c>
      <c r="J79" s="2">
        <f>('2011 outpatient appointments'!J79/SUM('2011 outpatient appointments'!$J79:$N79))*'2011 GP visits'!$I79</f>
        <v>179040.87209115471</v>
      </c>
      <c r="K79" s="2">
        <f>('2011 outpatient appointments'!K79/SUM('2011 outpatient appointments'!$J79:$N79))*'2011 GP visits'!$I79</f>
        <v>197772.56828370545</v>
      </c>
      <c r="L79" s="2">
        <f>('2011 outpatient appointments'!L79/SUM('2011 outpatient appointments'!$J79:$N79))*'2011 GP visits'!$I79</f>
        <v>231307.09535608627</v>
      </c>
      <c r="M79" s="2">
        <f>('2011 outpatient appointments'!M79/SUM('2011 outpatient appointments'!$J79:$N79))*'2011 GP visits'!$I79</f>
        <v>236990.37025456462</v>
      </c>
      <c r="N79" s="2">
        <f>('2011 outpatient appointments'!N79/SUM('2011 outpatient appointments'!$J79:$N79))*'2011 GP visits'!$I79</f>
        <v>232261.899034489</v>
      </c>
    </row>
    <row r="80" spans="2:14" x14ac:dyDescent="0.25">
      <c r="B80">
        <v>76</v>
      </c>
      <c r="C80" s="56">
        <f>VLOOKUP(B80,'Primary care summary'!$C$18:$E$24,2,TRUE)*SUM('2011 population'!D80:H80)</f>
        <v>1301307.4116799999</v>
      </c>
      <c r="D80" s="2">
        <f>('2011 outpatient appointments'!D80/SUM('2011 outpatient appointments'!$D80:$H80))*'2011 GP visits'!$C80</f>
        <v>227255.79900810402</v>
      </c>
      <c r="E80" s="2">
        <f>('2011 outpatient appointments'!E80/SUM('2011 outpatient appointments'!$D80:$H80))*'2011 GP visits'!$C80</f>
        <v>249762.18345036887</v>
      </c>
      <c r="F80" s="2">
        <f>('2011 outpatient appointments'!F80/SUM('2011 outpatient appointments'!$D80:$H80))*'2011 GP visits'!$C80</f>
        <v>273834.83394903195</v>
      </c>
      <c r="G80" s="2">
        <f>('2011 outpatient appointments'!G80/SUM('2011 outpatient appointments'!$D80:$H80))*'2011 GP visits'!$C80</f>
        <v>280492.48705560178</v>
      </c>
      <c r="H80" s="2">
        <f>('2011 outpatient appointments'!H80/SUM('2011 outpatient appointments'!$D80:$H80))*'2011 GP visits'!$C80</f>
        <v>269962.10821689334</v>
      </c>
      <c r="I80" s="56">
        <f>VLOOKUP(B80,'Primary care summary'!$C$18:$E$24,3,TRUE)*SUM('2011 population'!J80:N80)</f>
        <v>1010712.5729499999</v>
      </c>
      <c r="J80" s="2">
        <f>('2011 outpatient appointments'!J80/SUM('2011 outpatient appointments'!$J80:$N80))*'2011 GP visits'!$I80</f>
        <v>165725.03843607218</v>
      </c>
      <c r="K80" s="2">
        <f>('2011 outpatient appointments'!K80/SUM('2011 outpatient appointments'!$J80:$N80))*'2011 GP visits'!$I80</f>
        <v>185770.08710657057</v>
      </c>
      <c r="L80" s="2">
        <f>('2011 outpatient appointments'!L80/SUM('2011 outpatient appointments'!$J80:$N80))*'2011 GP visits'!$I80</f>
        <v>211646.62968956894</v>
      </c>
      <c r="M80" s="2">
        <f>('2011 outpatient appointments'!M80/SUM('2011 outpatient appointments'!$J80:$N80))*'2011 GP visits'!$I80</f>
        <v>227359.94383036374</v>
      </c>
      <c r="N80" s="2">
        <f>('2011 outpatient appointments'!N80/SUM('2011 outpatient appointments'!$J80:$N80))*'2011 GP visits'!$I80</f>
        <v>220210.8738874245</v>
      </c>
    </row>
    <row r="81" spans="2:14" x14ac:dyDescent="0.25">
      <c r="B81">
        <v>77</v>
      </c>
      <c r="C81" s="56">
        <f>VLOOKUP(B81,'Primary care summary'!$C$18:$E$24,2,TRUE)*SUM('2011 population'!D81:H81)</f>
        <v>1233760.503492</v>
      </c>
      <c r="D81" s="2">
        <f>('2011 outpatient appointments'!D81/SUM('2011 outpatient appointments'!$D81:$H81))*'2011 GP visits'!$C81</f>
        <v>215891.10195472464</v>
      </c>
      <c r="E81" s="2">
        <f>('2011 outpatient appointments'!E81/SUM('2011 outpatient appointments'!$D81:$H81))*'2011 GP visits'!$C81</f>
        <v>231977.87571507666</v>
      </c>
      <c r="F81" s="2">
        <f>('2011 outpatient appointments'!F81/SUM('2011 outpatient appointments'!$D81:$H81))*'2011 GP visits'!$C81</f>
        <v>263108.68924325792</v>
      </c>
      <c r="G81" s="2">
        <f>('2011 outpatient appointments'!G81/SUM('2011 outpatient appointments'!$D81:$H81))*'2011 GP visits'!$C81</f>
        <v>264734.64733329351</v>
      </c>
      <c r="H81" s="2">
        <f>('2011 outpatient appointments'!H81/SUM('2011 outpatient appointments'!$D81:$H81))*'2011 GP visits'!$C81</f>
        <v>258048.18924564723</v>
      </c>
      <c r="I81" s="56">
        <f>VLOOKUP(B81,'Primary care summary'!$C$18:$E$24,3,TRUE)*SUM('2011 population'!J81:N81)</f>
        <v>930400.39532999997</v>
      </c>
      <c r="J81" s="2">
        <f>('2011 outpatient appointments'!J81/SUM('2011 outpatient appointments'!$J81:$N81))*'2011 GP visits'!$I81</f>
        <v>150041.87091152949</v>
      </c>
      <c r="K81" s="2">
        <f>('2011 outpatient appointments'!K81/SUM('2011 outpatient appointments'!$J81:$N81))*'2011 GP visits'!$I81</f>
        <v>170349.05714094362</v>
      </c>
      <c r="L81" s="2">
        <f>('2011 outpatient appointments'!L81/SUM('2011 outpatient appointments'!$J81:$N81))*'2011 GP visits'!$I81</f>
        <v>194563.17107293289</v>
      </c>
      <c r="M81" s="2">
        <f>('2011 outpatient appointments'!M81/SUM('2011 outpatient appointments'!$J81:$N81))*'2011 GP visits'!$I81</f>
        <v>208156.65860595636</v>
      </c>
      <c r="N81" s="2">
        <f>('2011 outpatient appointments'!N81/SUM('2011 outpatient appointments'!$J81:$N81))*'2011 GP visits'!$I81</f>
        <v>207289.63759863761</v>
      </c>
    </row>
    <row r="82" spans="2:14" x14ac:dyDescent="0.25">
      <c r="B82">
        <v>78</v>
      </c>
      <c r="C82" s="56">
        <f>VLOOKUP(B82,'Primary care summary'!$C$18:$E$24,2,TRUE)*SUM('2011 population'!D82:H82)</f>
        <v>1205454.61302</v>
      </c>
      <c r="D82" s="2">
        <f>('2011 outpatient appointments'!D82/SUM('2011 outpatient appointments'!$D82:$H82))*'2011 GP visits'!$C82</f>
        <v>206639.39246404654</v>
      </c>
      <c r="E82" s="2">
        <f>('2011 outpatient appointments'!E82/SUM('2011 outpatient appointments'!$D82:$H82))*'2011 GP visits'!$C82</f>
        <v>230325.56716786107</v>
      </c>
      <c r="F82" s="2">
        <f>('2011 outpatient appointments'!F82/SUM('2011 outpatient appointments'!$D82:$H82))*'2011 GP visits'!$C82</f>
        <v>257030.58760798126</v>
      </c>
      <c r="G82" s="2">
        <f>('2011 outpatient appointments'!G82/SUM('2011 outpatient appointments'!$D82:$H82))*'2011 GP visits'!$C82</f>
        <v>260494.08499501096</v>
      </c>
      <c r="H82" s="2">
        <f>('2011 outpatient appointments'!H82/SUM('2011 outpatient appointments'!$D82:$H82))*'2011 GP visits'!$C82</f>
        <v>250964.9807851002</v>
      </c>
      <c r="I82" s="56">
        <f>VLOOKUP(B82,'Primary care summary'!$C$18:$E$24,3,TRUE)*SUM('2011 population'!J82:N82)</f>
        <v>888769.77144000004</v>
      </c>
      <c r="J82" s="2">
        <f>('2011 outpatient appointments'!J82/SUM('2011 outpatient appointments'!$J82:$N82))*'2011 GP visits'!$I82</f>
        <v>142318.17110766232</v>
      </c>
      <c r="K82" s="2">
        <f>('2011 outpatient appointments'!K82/SUM('2011 outpatient appointments'!$J82:$N82))*'2011 GP visits'!$I82</f>
        <v>159978.31377091602</v>
      </c>
      <c r="L82" s="2">
        <f>('2011 outpatient appointments'!L82/SUM('2011 outpatient appointments'!$J82:$N82))*'2011 GP visits'!$I82</f>
        <v>188426.93633505408</v>
      </c>
      <c r="M82" s="2">
        <f>('2011 outpatient appointments'!M82/SUM('2011 outpatient appointments'!$J82:$N82))*'2011 GP visits'!$I82</f>
        <v>199984.38072695705</v>
      </c>
      <c r="N82" s="2">
        <f>('2011 outpatient appointments'!N82/SUM('2011 outpatient appointments'!$J82:$N82))*'2011 GP visits'!$I82</f>
        <v>198061.96949941057</v>
      </c>
    </row>
    <row r="83" spans="2:14" x14ac:dyDescent="0.25">
      <c r="B83">
        <v>79</v>
      </c>
      <c r="C83" s="56">
        <f>VLOOKUP(B83,'Primary care summary'!$C$18:$E$24,2,TRUE)*SUM('2011 population'!D83:H83)</f>
        <v>1179827.9650709999</v>
      </c>
      <c r="D83" s="2">
        <f>('2011 outpatient appointments'!D83/SUM('2011 outpatient appointments'!$D83:$H83))*'2011 GP visits'!$C83</f>
        <v>204317.94561597813</v>
      </c>
      <c r="E83" s="2">
        <f>('2011 outpatient appointments'!E83/SUM('2011 outpatient appointments'!$D83:$H83))*'2011 GP visits'!$C83</f>
        <v>222411.44590949896</v>
      </c>
      <c r="F83" s="2">
        <f>('2011 outpatient appointments'!F83/SUM('2011 outpatient appointments'!$D83:$H83))*'2011 GP visits'!$C83</f>
        <v>249317.41600683128</v>
      </c>
      <c r="G83" s="2">
        <f>('2011 outpatient appointments'!G83/SUM('2011 outpatient appointments'!$D83:$H83))*'2011 GP visits'!$C83</f>
        <v>257724.06128352621</v>
      </c>
      <c r="H83" s="2">
        <f>('2011 outpatient appointments'!H83/SUM('2011 outpatient appointments'!$D83:$H83))*'2011 GP visits'!$C83</f>
        <v>246057.09625516535</v>
      </c>
      <c r="I83" s="56">
        <f>VLOOKUP(B83,'Primary care summary'!$C$18:$E$24,3,TRUE)*SUM('2011 population'!J83:N83)</f>
        <v>845808.31715999998</v>
      </c>
      <c r="J83" s="2">
        <f>('2011 outpatient appointments'!J83/SUM('2011 outpatient appointments'!$J83:$N83))*'2011 GP visits'!$I83</f>
        <v>134364.20379716382</v>
      </c>
      <c r="K83" s="2">
        <f>('2011 outpatient appointments'!K83/SUM('2011 outpatient appointments'!$J83:$N83))*'2011 GP visits'!$I83</f>
        <v>152784.44161068532</v>
      </c>
      <c r="L83" s="2">
        <f>('2011 outpatient appointments'!L83/SUM('2011 outpatient appointments'!$J83:$N83))*'2011 GP visits'!$I83</f>
        <v>177752.10695756084</v>
      </c>
      <c r="M83" s="2">
        <f>('2011 outpatient appointments'!M83/SUM('2011 outpatient appointments'!$J83:$N83))*'2011 GP visits'!$I83</f>
        <v>189445.78520690615</v>
      </c>
      <c r="N83" s="2">
        <f>('2011 outpatient appointments'!N83/SUM('2011 outpatient appointments'!$J83:$N83))*'2011 GP visits'!$I83</f>
        <v>191461.77958768385</v>
      </c>
    </row>
    <row r="84" spans="2:14" x14ac:dyDescent="0.25">
      <c r="B84">
        <v>80</v>
      </c>
      <c r="C84" s="56">
        <f>VLOOKUP(B84,'Primary care summary'!$C$18:$E$24,2,TRUE)*SUM('2011 population'!D84:H84)</f>
        <v>1157194.1605509999</v>
      </c>
      <c r="D84" s="2">
        <f>('2011 outpatient appointments'!D84/SUM('2011 outpatient appointments'!$D84:$H84))*'2011 GP visits'!$C84</f>
        <v>196800.41455045677</v>
      </c>
      <c r="E84" s="2">
        <f>('2011 outpatient appointments'!E84/SUM('2011 outpatient appointments'!$D84:$H84))*'2011 GP visits'!$C84</f>
        <v>221647.96666536562</v>
      </c>
      <c r="F84" s="2">
        <f>('2011 outpatient appointments'!F84/SUM('2011 outpatient appointments'!$D84:$H84))*'2011 GP visits'!$C84</f>
        <v>246347.75740946745</v>
      </c>
      <c r="G84" s="2">
        <f>('2011 outpatient appointments'!G84/SUM('2011 outpatient appointments'!$D84:$H84))*'2011 GP visits'!$C84</f>
        <v>252323.22724490345</v>
      </c>
      <c r="H84" s="2">
        <f>('2011 outpatient appointments'!H84/SUM('2011 outpatient appointments'!$D84:$H84))*'2011 GP visits'!$C84</f>
        <v>240074.79468080666</v>
      </c>
      <c r="I84" s="56">
        <f>VLOOKUP(B84,'Primary care summary'!$C$18:$E$24,3,TRUE)*SUM('2011 population'!J84:N84)</f>
        <v>799335.47002000001</v>
      </c>
      <c r="J84" s="2">
        <f>('2011 outpatient appointments'!J84/SUM('2011 outpatient appointments'!$J84:$N84))*'2011 GP visits'!$I84</f>
        <v>124952.12569997495</v>
      </c>
      <c r="K84" s="2">
        <f>('2011 outpatient appointments'!K84/SUM('2011 outpatient appointments'!$J84:$N84))*'2011 GP visits'!$I84</f>
        <v>145029.49656676332</v>
      </c>
      <c r="L84" s="2">
        <f>('2011 outpatient appointments'!L84/SUM('2011 outpatient appointments'!$J84:$N84))*'2011 GP visits'!$I84</f>
        <v>167548.28530514086</v>
      </c>
      <c r="M84" s="2">
        <f>('2011 outpatient appointments'!M84/SUM('2011 outpatient appointments'!$J84:$N84))*'2011 GP visits'!$I84</f>
        <v>180693.34586742902</v>
      </c>
      <c r="N84" s="2">
        <f>('2011 outpatient appointments'!N84/SUM('2011 outpatient appointments'!$J84:$N84))*'2011 GP visits'!$I84</f>
        <v>181112.21658069186</v>
      </c>
    </row>
    <row r="85" spans="2:14" x14ac:dyDescent="0.25">
      <c r="B85">
        <v>81</v>
      </c>
      <c r="C85" s="56">
        <f>VLOOKUP(B85,'Primary care summary'!$C$18:$E$24,2,TRUE)*SUM('2011 population'!D85:H85)</f>
        <v>1099184.8103519999</v>
      </c>
      <c r="D85" s="2">
        <f>('2011 outpatient appointments'!D85/SUM('2011 outpatient appointments'!$D85:$H85))*'2011 GP visits'!$C85</f>
        <v>188043.42710408499</v>
      </c>
      <c r="E85" s="2">
        <f>('2011 outpatient appointments'!E85/SUM('2011 outpatient appointments'!$D85:$H85))*'2011 GP visits'!$C85</f>
        <v>213323.32870767644</v>
      </c>
      <c r="F85" s="2">
        <f>('2011 outpatient appointments'!F85/SUM('2011 outpatient appointments'!$D85:$H85))*'2011 GP visits'!$C85</f>
        <v>229438.29962287107</v>
      </c>
      <c r="G85" s="2">
        <f>('2011 outpatient appointments'!G85/SUM('2011 outpatient appointments'!$D85:$H85))*'2011 GP visits'!$C85</f>
        <v>238321.05403954588</v>
      </c>
      <c r="H85" s="2">
        <f>('2011 outpatient appointments'!H85/SUM('2011 outpatient appointments'!$D85:$H85))*'2011 GP visits'!$C85</f>
        <v>230058.7008778216</v>
      </c>
      <c r="I85" s="56">
        <f>VLOOKUP(B85,'Primary care summary'!$C$18:$E$24,3,TRUE)*SUM('2011 population'!J85:N85)</f>
        <v>728832.69949999999</v>
      </c>
      <c r="J85" s="2">
        <f>('2011 outpatient appointments'!J85/SUM('2011 outpatient appointments'!$J85:$N85))*'2011 GP visits'!$I85</f>
        <v>112529.6991307143</v>
      </c>
      <c r="K85" s="2">
        <f>('2011 outpatient appointments'!K85/SUM('2011 outpatient appointments'!$J85:$N85))*'2011 GP visits'!$I85</f>
        <v>132422.67794867887</v>
      </c>
      <c r="L85" s="2">
        <f>('2011 outpatient appointments'!L85/SUM('2011 outpatient appointments'!$J85:$N85))*'2011 GP visits'!$I85</f>
        <v>152875.22400891097</v>
      </c>
      <c r="M85" s="2">
        <f>('2011 outpatient appointments'!M85/SUM('2011 outpatient appointments'!$J85:$N85))*'2011 GP visits'!$I85</f>
        <v>165304.88389429366</v>
      </c>
      <c r="N85" s="2">
        <f>('2011 outpatient appointments'!N85/SUM('2011 outpatient appointments'!$J85:$N85))*'2011 GP visits'!$I85</f>
        <v>165700.21451740217</v>
      </c>
    </row>
    <row r="86" spans="2:14" x14ac:dyDescent="0.25">
      <c r="B86">
        <v>82</v>
      </c>
      <c r="C86" s="56">
        <f>VLOOKUP(B86,'Primary care summary'!$C$18:$E$24,2,TRUE)*SUM('2011 population'!D86:H86)</f>
        <v>1019366.562364</v>
      </c>
      <c r="D86" s="2">
        <f>('2011 outpatient appointments'!D86/SUM('2011 outpatient appointments'!$D86:$H86))*'2011 GP visits'!$C86</f>
        <v>170745.64613611929</v>
      </c>
      <c r="E86" s="2">
        <f>('2011 outpatient appointments'!E86/SUM('2011 outpatient appointments'!$D86:$H86))*'2011 GP visits'!$C86</f>
        <v>191551.75065669316</v>
      </c>
      <c r="F86" s="2">
        <f>('2011 outpatient appointments'!F86/SUM('2011 outpatient appointments'!$D86:$H86))*'2011 GP visits'!$C86</f>
        <v>215743.79445848902</v>
      </c>
      <c r="G86" s="2">
        <f>('2011 outpatient appointments'!G86/SUM('2011 outpatient appointments'!$D86:$H86))*'2011 GP visits'!$C86</f>
        <v>224218.11117183825</v>
      </c>
      <c r="H86" s="2">
        <f>('2011 outpatient appointments'!H86/SUM('2011 outpatient appointments'!$D86:$H86))*'2011 GP visits'!$C86</f>
        <v>217107.2599408603</v>
      </c>
      <c r="I86" s="56">
        <f>VLOOKUP(B86,'Primary care summary'!$C$18:$E$24,3,TRUE)*SUM('2011 population'!J86:N86)</f>
        <v>653993.79616000003</v>
      </c>
      <c r="J86" s="2">
        <f>('2011 outpatient appointments'!J86/SUM('2011 outpatient appointments'!$J86:$N86))*'2011 GP visits'!$I86</f>
        <v>98611.804324644909</v>
      </c>
      <c r="K86" s="2">
        <f>('2011 outpatient appointments'!K86/SUM('2011 outpatient appointments'!$J86:$N86))*'2011 GP visits'!$I86</f>
        <v>115237.67103861713</v>
      </c>
      <c r="L86" s="2">
        <f>('2011 outpatient appointments'!L86/SUM('2011 outpatient appointments'!$J86:$N86))*'2011 GP visits'!$I86</f>
        <v>140683.61097353176</v>
      </c>
      <c r="M86" s="2">
        <f>('2011 outpatient appointments'!M86/SUM('2011 outpatient appointments'!$J86:$N86))*'2011 GP visits'!$I86</f>
        <v>147024.65255397506</v>
      </c>
      <c r="N86" s="2">
        <f>('2011 outpatient appointments'!N86/SUM('2011 outpatient appointments'!$J86:$N86))*'2011 GP visits'!$I86</f>
        <v>152436.05726923118</v>
      </c>
    </row>
    <row r="87" spans="2:14" x14ac:dyDescent="0.25">
      <c r="B87">
        <v>83</v>
      </c>
      <c r="C87" s="56">
        <f>VLOOKUP(B87,'Primary care summary'!$C$18:$E$24,2,TRUE)*SUM('2011 population'!D87:H87)</f>
        <v>934967.01418399997</v>
      </c>
      <c r="D87" s="2">
        <f>('2011 outpatient appointments'!D87/SUM('2011 outpatient appointments'!$D87:$H87))*'2011 GP visits'!$C87</f>
        <v>153990.57729859662</v>
      </c>
      <c r="E87" s="2">
        <f>('2011 outpatient appointments'!E87/SUM('2011 outpatient appointments'!$D87:$H87))*'2011 GP visits'!$C87</f>
        <v>179913.15973737839</v>
      </c>
      <c r="F87" s="2">
        <f>('2011 outpatient appointments'!F87/SUM('2011 outpatient appointments'!$D87:$H87))*'2011 GP visits'!$C87</f>
        <v>199235.93068673124</v>
      </c>
      <c r="G87" s="2">
        <f>('2011 outpatient appointments'!G87/SUM('2011 outpatient appointments'!$D87:$H87))*'2011 GP visits'!$C87</f>
        <v>202800.54482832403</v>
      </c>
      <c r="H87" s="2">
        <f>('2011 outpatient appointments'!H87/SUM('2011 outpatient appointments'!$D87:$H87))*'2011 GP visits'!$C87</f>
        <v>199026.80163296973</v>
      </c>
      <c r="I87" s="56">
        <f>VLOOKUP(B87,'Primary care summary'!$C$18:$E$24,3,TRUE)*SUM('2011 population'!J87:N87)</f>
        <v>583034.91945000004</v>
      </c>
      <c r="J87" s="2">
        <f>('2011 outpatient appointments'!J87/SUM('2011 outpatient appointments'!$J87:$N87))*'2011 GP visits'!$I87</f>
        <v>84909.272107776866</v>
      </c>
      <c r="K87" s="2">
        <f>('2011 outpatient appointments'!K87/SUM('2011 outpatient appointments'!$J87:$N87))*'2011 GP visits'!$I87</f>
        <v>104031.53277042972</v>
      </c>
      <c r="L87" s="2">
        <f>('2011 outpatient appointments'!L87/SUM('2011 outpatient appointments'!$J87:$N87))*'2011 GP visits'!$I87</f>
        <v>125679.72115695155</v>
      </c>
      <c r="M87" s="2">
        <f>('2011 outpatient appointments'!M87/SUM('2011 outpatient appointments'!$J87:$N87))*'2011 GP visits'!$I87</f>
        <v>133543.96428830453</v>
      </c>
      <c r="N87" s="2">
        <f>('2011 outpatient appointments'!N87/SUM('2011 outpatient appointments'!$J87:$N87))*'2011 GP visits'!$I87</f>
        <v>134870.4291265374</v>
      </c>
    </row>
    <row r="88" spans="2:14" x14ac:dyDescent="0.25">
      <c r="B88">
        <v>84</v>
      </c>
      <c r="C88" s="56">
        <f>VLOOKUP(B88,'Primary care summary'!$C$18:$E$24,2,TRUE)*SUM('2011 population'!D88:H88)</f>
        <v>885711.21970899997</v>
      </c>
      <c r="D88" s="2">
        <f>('2011 outpatient appointments'!D88/SUM('2011 outpatient appointments'!$D88:$H88))*'2011 GP visits'!$C88</f>
        <v>143876.22136361981</v>
      </c>
      <c r="E88" s="2">
        <f>('2011 outpatient appointments'!E88/SUM('2011 outpatient appointments'!$D88:$H88))*'2011 GP visits'!$C88</f>
        <v>168147.21307107693</v>
      </c>
      <c r="F88" s="2">
        <f>('2011 outpatient appointments'!F88/SUM('2011 outpatient appointments'!$D88:$H88))*'2011 GP visits'!$C88</f>
        <v>190803.21849551745</v>
      </c>
      <c r="G88" s="2">
        <f>('2011 outpatient appointments'!G88/SUM('2011 outpatient appointments'!$D88:$H88))*'2011 GP visits'!$C88</f>
        <v>197322.83534960239</v>
      </c>
      <c r="H88" s="2">
        <f>('2011 outpatient appointments'!H88/SUM('2011 outpatient appointments'!$D88:$H88))*'2011 GP visits'!$C88</f>
        <v>185561.73142918339</v>
      </c>
      <c r="I88" s="56">
        <f>VLOOKUP(B88,'Primary care summary'!$C$18:$E$24,3,TRUE)*SUM('2011 population'!J88:N88)</f>
        <v>531882.29784000001</v>
      </c>
      <c r="J88" s="2">
        <f>('2011 outpatient appointments'!J88/SUM('2011 outpatient appointments'!$J88:$N88))*'2011 GP visits'!$I88</f>
        <v>78054.901317320226</v>
      </c>
      <c r="K88" s="2">
        <f>('2011 outpatient appointments'!K88/SUM('2011 outpatient appointments'!$J88:$N88))*'2011 GP visits'!$I88</f>
        <v>93891.356581734071</v>
      </c>
      <c r="L88" s="2">
        <f>('2011 outpatient appointments'!L88/SUM('2011 outpatient appointments'!$J88:$N88))*'2011 GP visits'!$I88</f>
        <v>114244.50175675574</v>
      </c>
      <c r="M88" s="2">
        <f>('2011 outpatient appointments'!M88/SUM('2011 outpatient appointments'!$J88:$N88))*'2011 GP visits'!$I88</f>
        <v>122916.94901905301</v>
      </c>
      <c r="N88" s="2">
        <f>('2011 outpatient appointments'!N88/SUM('2011 outpatient appointments'!$J88:$N88))*'2011 GP visits'!$I88</f>
        <v>122774.589165137</v>
      </c>
    </row>
    <row r="89" spans="2:14" x14ac:dyDescent="0.25">
      <c r="B89" s="15">
        <v>85</v>
      </c>
      <c r="C89" s="57">
        <f>VLOOKUP(B89,'Primary care summary'!$C$18:$E$24,2,TRUE)*SUM('2011 population'!D89:H89)</f>
        <v>5599316.906986</v>
      </c>
      <c r="D89" s="9">
        <f>('2011 outpatient appointments'!D89/SUM('2011 outpatient appointments'!$D89:$H89))*'2011 GP visits'!$C89</f>
        <v>886782.31239007716</v>
      </c>
      <c r="E89" s="9">
        <f>('2011 outpatient appointments'!E89/SUM('2011 outpatient appointments'!$D89:$H89))*'2011 GP visits'!$C89</f>
        <v>1076377.2020844766</v>
      </c>
      <c r="F89" s="9">
        <f>('2011 outpatient appointments'!F89/SUM('2011 outpatient appointments'!$D89:$H89))*'2011 GP visits'!$C89</f>
        <v>1216850.8494269261</v>
      </c>
      <c r="G89" s="9">
        <f>('2011 outpatient appointments'!G89/SUM('2011 outpatient appointments'!$D89:$H89))*'2011 GP visits'!$C89</f>
        <v>1248476.5061723662</v>
      </c>
      <c r="H89" s="9">
        <f>('2011 outpatient appointments'!H89/SUM('2011 outpatient appointments'!$D89:$H89))*'2011 GP visits'!$C89</f>
        <v>1170830.0369121539</v>
      </c>
      <c r="I89" s="57">
        <f>VLOOKUP(B89,'Primary care summary'!$C$18:$E$24,3,TRUE)*SUM('2011 population'!J89:N89)</f>
        <v>2572657.59265</v>
      </c>
      <c r="J89" s="9">
        <f>('2011 outpatient appointments'!J89/SUM('2011 outpatient appointments'!$J89:$N89))*'2011 GP visits'!$I89</f>
        <v>363944.41919574648</v>
      </c>
      <c r="K89" s="9">
        <f>('2011 outpatient appointments'!K89/SUM('2011 outpatient appointments'!$J89:$N89))*'2011 GP visits'!$I89</f>
        <v>454607.94337551919</v>
      </c>
      <c r="L89" s="9">
        <f>('2011 outpatient appointments'!L89/SUM('2011 outpatient appointments'!$J89:$N89))*'2011 GP visits'!$I89</f>
        <v>556850.56868692045</v>
      </c>
      <c r="M89" s="9">
        <f>('2011 outpatient appointments'!M89/SUM('2011 outpatient appointments'!$J89:$N89))*'2011 GP visits'!$I89</f>
        <v>598730.20378630096</v>
      </c>
      <c r="N89" s="9">
        <f>('2011 outpatient appointments'!N89/SUM('2011 outpatient appointments'!$J89:$N89))*'2011 GP visits'!$I89</f>
        <v>598524.45760551305</v>
      </c>
    </row>
    <row r="90" spans="2:14" x14ac:dyDescent="0.25">
      <c r="C90" s="2"/>
      <c r="I90" s="2"/>
    </row>
    <row r="91" spans="2:14" x14ac:dyDescent="0.25">
      <c r="I91" s="2"/>
    </row>
    <row r="92" spans="2:14" x14ac:dyDescent="0.25">
      <c r="I92" s="2"/>
    </row>
    <row r="93" spans="2:14" x14ac:dyDescent="0.25">
      <c r="I93" s="2"/>
    </row>
    <row r="94" spans="2:14" x14ac:dyDescent="0.25">
      <c r="I94" s="2"/>
    </row>
    <row r="95" spans="2:14" x14ac:dyDescent="0.25">
      <c r="I95" s="2"/>
    </row>
    <row r="96" spans="2:14" x14ac:dyDescent="0.25">
      <c r="I96" s="2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style="69" bestFit="1" customWidth="1"/>
    <col min="4" max="4" width="9" bestFit="1" customWidth="1"/>
    <col min="9" max="9" width="9.140625" style="69"/>
  </cols>
  <sheetData>
    <row r="2" spans="2:14" x14ac:dyDescent="0.25">
      <c r="B2" s="8" t="s">
        <v>13</v>
      </c>
      <c r="C2" s="65"/>
      <c r="D2" s="106" t="s">
        <v>14</v>
      </c>
      <c r="E2" s="106"/>
      <c r="F2" s="106"/>
      <c r="G2" s="106"/>
      <c r="H2" s="106"/>
      <c r="I2" s="65"/>
      <c r="J2" s="106" t="s">
        <v>15</v>
      </c>
      <c r="K2" s="106"/>
      <c r="L2" s="106"/>
      <c r="M2" s="106"/>
      <c r="N2" s="106"/>
    </row>
    <row r="3" spans="2:14" x14ac:dyDescent="0.25">
      <c r="B3" s="5"/>
      <c r="C3" s="66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67"/>
      <c r="D4" s="62">
        <f>'2011 GP visits'!D4/tot_gp_visits_2011</f>
        <v>1.7658385658413426E-3</v>
      </c>
      <c r="E4" s="62">
        <f>'2011 GP visits'!E4/tot_gp_visits_2011</f>
        <v>1.4721416298006322E-3</v>
      </c>
      <c r="F4" s="62">
        <f>'2011 GP visits'!F4/tot_gp_visits_2011</f>
        <v>1.2780307451876116E-3</v>
      </c>
      <c r="G4" s="62">
        <f>'2011 GP visits'!G4/tot_gp_visits_2011</f>
        <v>1.2289105981996295E-3</v>
      </c>
      <c r="H4" s="62">
        <f>'2011 GP visits'!H4/tot_gp_visits_2011</f>
        <v>1.1476970615476709E-3</v>
      </c>
      <c r="I4" s="70"/>
      <c r="J4" s="62">
        <f>'2011 GP visits'!J4/tot_gp_visits_2011</f>
        <v>2.0944271710542743E-3</v>
      </c>
      <c r="K4" s="62">
        <f>'2011 GP visits'!K4/tot_gp_visits_2011</f>
        <v>1.7285207355859024E-3</v>
      </c>
      <c r="L4" s="62">
        <f>'2011 GP visits'!L4/tot_gp_visits_2011</f>
        <v>1.4720048374424878E-3</v>
      </c>
      <c r="M4" s="62">
        <f>'2011 GP visits'!M4/tot_gp_visits_2011</f>
        <v>1.3906120366911927E-3</v>
      </c>
      <c r="N4" s="62">
        <f>'2011 GP visits'!N4/tot_gp_visits_2011</f>
        <v>1.2874046940274983E-3</v>
      </c>
    </row>
    <row r="5" spans="2:14" x14ac:dyDescent="0.25">
      <c r="B5">
        <v>1</v>
      </c>
      <c r="C5" s="67"/>
      <c r="D5" s="63">
        <f>'2011 GP visits'!D5/tot_gp_visits_2011</f>
        <v>1.8722771743602234E-3</v>
      </c>
      <c r="E5" s="63">
        <f>'2011 GP visits'!E5/tot_gp_visits_2011</f>
        <v>1.480549054740864E-3</v>
      </c>
      <c r="F5" s="63">
        <f>'2011 GP visits'!F5/tot_gp_visits_2011</f>
        <v>1.2328297351216649E-3</v>
      </c>
      <c r="G5" s="63">
        <f>'2011 GP visits'!G5/tot_gp_visits_2011</f>
        <v>1.1297238059757406E-3</v>
      </c>
      <c r="H5" s="63">
        <f>'2011 GP visits'!H5/tot_gp_visits_2011</f>
        <v>1.0427092848065821E-3</v>
      </c>
      <c r="I5" s="71"/>
      <c r="J5" s="63">
        <f>'2011 GP visits'!J5/tot_gp_visits_2011</f>
        <v>2.169723241439808E-3</v>
      </c>
      <c r="K5" s="63">
        <f>'2011 GP visits'!K5/tot_gp_visits_2011</f>
        <v>1.7411204655968201E-3</v>
      </c>
      <c r="L5" s="63">
        <f>'2011 GP visits'!L5/tot_gp_visits_2011</f>
        <v>1.4543341704958768E-3</v>
      </c>
      <c r="M5" s="63">
        <f>'2011 GP visits'!M5/tot_gp_visits_2011</f>
        <v>1.258472475181543E-3</v>
      </c>
      <c r="N5" s="63">
        <f>'2011 GP visits'!N5/tot_gp_visits_2011</f>
        <v>1.1860919830225197E-3</v>
      </c>
    </row>
    <row r="6" spans="2:14" x14ac:dyDescent="0.25">
      <c r="B6">
        <v>2</v>
      </c>
      <c r="C6" s="67"/>
      <c r="D6" s="63">
        <f>'2011 GP visits'!D6/tot_gp_visits_2011</f>
        <v>1.884155813458031E-3</v>
      </c>
      <c r="E6" s="63">
        <f>'2011 GP visits'!E6/tot_gp_visits_2011</f>
        <v>1.4441480073976315E-3</v>
      </c>
      <c r="F6" s="63">
        <f>'2011 GP visits'!F6/tot_gp_visits_2011</f>
        <v>1.2185323719726595E-3</v>
      </c>
      <c r="G6" s="63">
        <f>'2011 GP visits'!G6/tot_gp_visits_2011</f>
        <v>1.0839041126206438E-3</v>
      </c>
      <c r="H6" s="63">
        <f>'2011 GP visits'!H6/tot_gp_visits_2011</f>
        <v>1.020882091807146E-3</v>
      </c>
      <c r="I6" s="71"/>
      <c r="J6" s="63">
        <f>'2011 GP visits'!J6/tot_gp_visits_2011</f>
        <v>2.1875492370198352E-3</v>
      </c>
      <c r="K6" s="63">
        <f>'2011 GP visits'!K6/tot_gp_visits_2011</f>
        <v>1.7081585696909725E-3</v>
      </c>
      <c r="L6" s="63">
        <f>'2011 GP visits'!L6/tot_gp_visits_2011</f>
        <v>1.3813565665539197E-3</v>
      </c>
      <c r="M6" s="63">
        <f>'2011 GP visits'!M6/tot_gp_visits_2011</f>
        <v>1.22862485048943E-3</v>
      </c>
      <c r="N6" s="63">
        <f>'2011 GP visits'!N6/tot_gp_visits_2011</f>
        <v>1.1771261763246941E-3</v>
      </c>
    </row>
    <row r="7" spans="2:14" x14ac:dyDescent="0.25">
      <c r="B7">
        <v>3</v>
      </c>
      <c r="C7" s="67"/>
      <c r="D7" s="63">
        <f>'2011 GP visits'!D7/tot_gp_visits_2011</f>
        <v>1.8390572889953481E-3</v>
      </c>
      <c r="E7" s="63">
        <f>'2011 GP visits'!E7/tot_gp_visits_2011</f>
        <v>1.4441422970010288E-3</v>
      </c>
      <c r="F7" s="63">
        <f>'2011 GP visits'!F7/tot_gp_visits_2011</f>
        <v>1.230324910000588E-3</v>
      </c>
      <c r="G7" s="63">
        <f>'2011 GP visits'!G7/tot_gp_visits_2011</f>
        <v>1.0946961361991915E-3</v>
      </c>
      <c r="H7" s="63">
        <f>'2011 GP visits'!H7/tot_gp_visits_2011</f>
        <v>1.0774751983010005E-3</v>
      </c>
      <c r="I7" s="71"/>
      <c r="J7" s="63">
        <f>'2011 GP visits'!J7/tot_gp_visits_2011</f>
        <v>2.1384061556300573E-3</v>
      </c>
      <c r="K7" s="63">
        <f>'2011 GP visits'!K7/tot_gp_visits_2011</f>
        <v>1.6747064224045367E-3</v>
      </c>
      <c r="L7" s="63">
        <f>'2011 GP visits'!L7/tot_gp_visits_2011</f>
        <v>1.4106765639320383E-3</v>
      </c>
      <c r="M7" s="63">
        <f>'2011 GP visits'!M7/tot_gp_visits_2011</f>
        <v>1.2640387385442788E-3</v>
      </c>
      <c r="N7" s="63">
        <f>'2011 GP visits'!N7/tot_gp_visits_2011</f>
        <v>1.228227073462702E-3</v>
      </c>
    </row>
    <row r="8" spans="2:14" x14ac:dyDescent="0.25">
      <c r="B8">
        <v>4</v>
      </c>
      <c r="C8" s="67"/>
      <c r="D8" s="63">
        <f>'2011 GP visits'!D8/tot_gp_visits_2011</f>
        <v>1.7244530436427027E-3</v>
      </c>
      <c r="E8" s="63">
        <f>'2011 GP visits'!E8/tot_gp_visits_2011</f>
        <v>1.363176909412712E-3</v>
      </c>
      <c r="F8" s="63">
        <f>'2011 GP visits'!F8/tot_gp_visits_2011</f>
        <v>1.1862570373913001E-3</v>
      </c>
      <c r="G8" s="63">
        <f>'2011 GP visits'!G8/tot_gp_visits_2011</f>
        <v>1.0844905470217072E-3</v>
      </c>
      <c r="H8" s="63">
        <f>'2011 GP visits'!H8/tot_gp_visits_2011</f>
        <v>1.0545667166452629E-3</v>
      </c>
      <c r="I8" s="71"/>
      <c r="J8" s="63">
        <f>'2011 GP visits'!J8/tot_gp_visits_2011</f>
        <v>2.0101943910597916E-3</v>
      </c>
      <c r="K8" s="63">
        <f>'2011 GP visits'!K8/tot_gp_visits_2011</f>
        <v>1.5952275199256876E-3</v>
      </c>
      <c r="L8" s="63">
        <f>'2011 GP visits'!L8/tot_gp_visits_2011</f>
        <v>1.3437760645797377E-3</v>
      </c>
      <c r="M8" s="63">
        <f>'2011 GP visits'!M8/tot_gp_visits_2011</f>
        <v>1.2321232034741209E-3</v>
      </c>
      <c r="N8" s="63">
        <f>'2011 GP visits'!N8/tot_gp_visits_2011</f>
        <v>1.2300416150282803E-3</v>
      </c>
    </row>
    <row r="9" spans="2:14" x14ac:dyDescent="0.25">
      <c r="B9">
        <v>5</v>
      </c>
      <c r="C9" s="67"/>
      <c r="D9" s="63">
        <f>'2011 GP visits'!D9/tot_gp_visits_2011</f>
        <v>8.1482909340550315E-4</v>
      </c>
      <c r="E9" s="63">
        <f>'2011 GP visits'!E9/tot_gp_visits_2011</f>
        <v>6.4058684665558641E-4</v>
      </c>
      <c r="F9" s="63">
        <f>'2011 GP visits'!F9/tot_gp_visits_2011</f>
        <v>5.467514808114145E-4</v>
      </c>
      <c r="G9" s="63">
        <f>'2011 GP visits'!G9/tot_gp_visits_2011</f>
        <v>5.2158947442434566E-4</v>
      </c>
      <c r="H9" s="63">
        <f>'2011 GP visits'!H9/tot_gp_visits_2011</f>
        <v>4.9980645976852576E-4</v>
      </c>
      <c r="I9" s="71"/>
      <c r="J9" s="63">
        <f>'2011 GP visits'!J9/tot_gp_visits_2011</f>
        <v>8.2521947900787793E-4</v>
      </c>
      <c r="K9" s="63">
        <f>'2011 GP visits'!K9/tot_gp_visits_2011</f>
        <v>6.3790325931884981E-4</v>
      </c>
      <c r="L9" s="63">
        <f>'2011 GP visits'!L9/tot_gp_visits_2011</f>
        <v>5.4582089959859313E-4</v>
      </c>
      <c r="M9" s="63">
        <f>'2011 GP visits'!M9/tot_gp_visits_2011</f>
        <v>5.1149021246518528E-4</v>
      </c>
      <c r="N9" s="63">
        <f>'2011 GP visits'!N9/tot_gp_visits_2011</f>
        <v>4.9159959614259385E-4</v>
      </c>
    </row>
    <row r="10" spans="2:14" x14ac:dyDescent="0.25">
      <c r="B10">
        <v>6</v>
      </c>
      <c r="C10" s="67"/>
      <c r="D10" s="63">
        <f>'2011 GP visits'!D10/tot_gp_visits_2011</f>
        <v>7.9934075430860803E-4</v>
      </c>
      <c r="E10" s="63">
        <f>'2011 GP visits'!E10/tot_gp_visits_2011</f>
        <v>6.2091340904315661E-4</v>
      </c>
      <c r="F10" s="63">
        <f>'2011 GP visits'!F10/tot_gp_visits_2011</f>
        <v>5.3377369921280774E-4</v>
      </c>
      <c r="G10" s="63">
        <f>'2011 GP visits'!G10/tot_gp_visits_2011</f>
        <v>5.0761071391437415E-4</v>
      </c>
      <c r="H10" s="63">
        <f>'2011 GP visits'!H10/tot_gp_visits_2011</f>
        <v>5.0305243203321425E-4</v>
      </c>
      <c r="I10" s="71"/>
      <c r="J10" s="63">
        <f>'2011 GP visits'!J10/tot_gp_visits_2011</f>
        <v>7.938248761642522E-4</v>
      </c>
      <c r="K10" s="63">
        <f>'2011 GP visits'!K10/tot_gp_visits_2011</f>
        <v>6.1659055382762805E-4</v>
      </c>
      <c r="L10" s="63">
        <f>'2011 GP visits'!L10/tot_gp_visits_2011</f>
        <v>5.3209183258196827E-4</v>
      </c>
      <c r="M10" s="63">
        <f>'2011 GP visits'!M10/tot_gp_visits_2011</f>
        <v>5.0281202257392813E-4</v>
      </c>
      <c r="N10" s="63">
        <f>'2011 GP visits'!N10/tot_gp_visits_2011</f>
        <v>4.9477841336858304E-4</v>
      </c>
    </row>
    <row r="11" spans="2:14" x14ac:dyDescent="0.25">
      <c r="B11">
        <v>7</v>
      </c>
      <c r="C11" s="67"/>
      <c r="D11" s="63">
        <f>'2011 GP visits'!D11/tot_gp_visits_2011</f>
        <v>7.6917682741118524E-4</v>
      </c>
      <c r="E11" s="63">
        <f>'2011 GP visits'!E11/tot_gp_visits_2011</f>
        <v>6.1536469833955065E-4</v>
      </c>
      <c r="F11" s="63">
        <f>'2011 GP visits'!F11/tot_gp_visits_2011</f>
        <v>5.2520742520180039E-4</v>
      </c>
      <c r="G11" s="63">
        <f>'2011 GP visits'!G11/tot_gp_visits_2011</f>
        <v>5.0447538329755819E-4</v>
      </c>
      <c r="H11" s="63">
        <f>'2011 GP visits'!H11/tot_gp_visits_2011</f>
        <v>5.0565011294468514E-4</v>
      </c>
      <c r="I11" s="71"/>
      <c r="J11" s="63">
        <f>'2011 GP visits'!J11/tot_gp_visits_2011</f>
        <v>7.7424762434568598E-4</v>
      </c>
      <c r="K11" s="63">
        <f>'2011 GP visits'!K11/tot_gp_visits_2011</f>
        <v>6.1776472145731872E-4</v>
      </c>
      <c r="L11" s="63">
        <f>'2011 GP visits'!L11/tot_gp_visits_2011</f>
        <v>5.2808148749984953E-4</v>
      </c>
      <c r="M11" s="63">
        <f>'2011 GP visits'!M11/tot_gp_visits_2011</f>
        <v>4.8974897346200645E-4</v>
      </c>
      <c r="N11" s="63">
        <f>'2011 GP visits'!N11/tot_gp_visits_2011</f>
        <v>4.9507830149486112E-4</v>
      </c>
    </row>
    <row r="12" spans="2:14" x14ac:dyDescent="0.25">
      <c r="B12">
        <v>8</v>
      </c>
      <c r="C12" s="67"/>
      <c r="D12" s="63">
        <f>'2011 GP visits'!D12/tot_gp_visits_2011</f>
        <v>7.3262691550504873E-4</v>
      </c>
      <c r="E12" s="63">
        <f>'2011 GP visits'!E12/tot_gp_visits_2011</f>
        <v>5.7940258036765033E-4</v>
      </c>
      <c r="F12" s="63">
        <f>'2011 GP visits'!F12/tot_gp_visits_2011</f>
        <v>5.1161826908419203E-4</v>
      </c>
      <c r="G12" s="63">
        <f>'2011 GP visits'!G12/tot_gp_visits_2011</f>
        <v>4.825942078248387E-4</v>
      </c>
      <c r="H12" s="63">
        <f>'2011 GP visits'!H12/tot_gp_visits_2011</f>
        <v>5.0605473264719132E-4</v>
      </c>
      <c r="I12" s="71"/>
      <c r="J12" s="63">
        <f>'2011 GP visits'!J12/tot_gp_visits_2011</f>
        <v>7.413888197284128E-4</v>
      </c>
      <c r="K12" s="63">
        <f>'2011 GP visits'!K12/tot_gp_visits_2011</f>
        <v>5.936885782785471E-4</v>
      </c>
      <c r="L12" s="63">
        <f>'2011 GP visits'!L12/tot_gp_visits_2011</f>
        <v>5.1214194712707807E-4</v>
      </c>
      <c r="M12" s="63">
        <f>'2011 GP visits'!M12/tot_gp_visits_2011</f>
        <v>4.7004419511900746E-4</v>
      </c>
      <c r="N12" s="63">
        <f>'2011 GP visits'!N12/tot_gp_visits_2011</f>
        <v>4.9305414652714538E-4</v>
      </c>
    </row>
    <row r="13" spans="2:14" x14ac:dyDescent="0.25">
      <c r="B13">
        <v>9</v>
      </c>
      <c r="C13" s="67"/>
      <c r="D13" s="63">
        <f>'2011 GP visits'!D13/tot_gp_visits_2011</f>
        <v>7.102890065664927E-4</v>
      </c>
      <c r="E13" s="63">
        <f>'2011 GP visits'!E13/tot_gp_visits_2011</f>
        <v>5.7681450361651615E-4</v>
      </c>
      <c r="F13" s="63">
        <f>'2011 GP visits'!F13/tot_gp_visits_2011</f>
        <v>4.9022912706925975E-4</v>
      </c>
      <c r="G13" s="63">
        <f>'2011 GP visits'!G13/tot_gp_visits_2011</f>
        <v>4.7012518840621923E-4</v>
      </c>
      <c r="H13" s="63">
        <f>'2011 GP visits'!H13/tot_gp_visits_2011</f>
        <v>4.9514977672705481E-4</v>
      </c>
      <c r="I13" s="71"/>
      <c r="J13" s="63">
        <f>'2011 GP visits'!J13/tot_gp_visits_2011</f>
        <v>7.219309743016711E-4</v>
      </c>
      <c r="K13" s="63">
        <f>'2011 GP visits'!K13/tot_gp_visits_2011</f>
        <v>5.540285466314836E-4</v>
      </c>
      <c r="L13" s="63">
        <f>'2011 GP visits'!L13/tot_gp_visits_2011</f>
        <v>4.924510521406711E-4</v>
      </c>
      <c r="M13" s="63">
        <f>'2011 GP visits'!M13/tot_gp_visits_2011</f>
        <v>4.5917700633235192E-4</v>
      </c>
      <c r="N13" s="63">
        <f>'2011 GP visits'!N13/tot_gp_visits_2011</f>
        <v>4.8497102733967117E-4</v>
      </c>
    </row>
    <row r="14" spans="2:14" x14ac:dyDescent="0.25">
      <c r="B14">
        <v>10</v>
      </c>
      <c r="C14" s="67"/>
      <c r="D14" s="63">
        <f>'2011 GP visits'!D14/tot_gp_visits_2011</f>
        <v>6.9127932552324968E-4</v>
      </c>
      <c r="E14" s="63">
        <f>'2011 GP visits'!E14/tot_gp_visits_2011</f>
        <v>5.5361879770071828E-4</v>
      </c>
      <c r="F14" s="63">
        <f>'2011 GP visits'!F14/tot_gp_visits_2011</f>
        <v>5.1647752957257036E-4</v>
      </c>
      <c r="G14" s="63">
        <f>'2011 GP visits'!G14/tot_gp_visits_2011</f>
        <v>4.8711453749220208E-4</v>
      </c>
      <c r="H14" s="63">
        <f>'2011 GP visits'!H14/tot_gp_visits_2011</f>
        <v>4.9514710333385149E-4</v>
      </c>
      <c r="I14" s="71"/>
      <c r="J14" s="63">
        <f>'2011 GP visits'!J14/tot_gp_visits_2011</f>
        <v>7.0165690321121181E-4</v>
      </c>
      <c r="K14" s="63">
        <f>'2011 GP visits'!K14/tot_gp_visits_2011</f>
        <v>5.6477128514651896E-4</v>
      </c>
      <c r="L14" s="63">
        <f>'2011 GP visits'!L14/tot_gp_visits_2011</f>
        <v>4.8735206825990796E-4</v>
      </c>
      <c r="M14" s="63">
        <f>'2011 GP visits'!M14/tot_gp_visits_2011</f>
        <v>4.6649097003400225E-4</v>
      </c>
      <c r="N14" s="63">
        <f>'2011 GP visits'!N14/tot_gp_visits_2011</f>
        <v>4.7794003158974937E-4</v>
      </c>
    </row>
    <row r="15" spans="2:14" x14ac:dyDescent="0.25">
      <c r="B15">
        <v>11</v>
      </c>
      <c r="C15" s="67"/>
      <c r="D15" s="63">
        <f>'2011 GP visits'!D15/tot_gp_visits_2011</f>
        <v>6.8090997569459396E-4</v>
      </c>
      <c r="E15" s="63">
        <f>'2011 GP visits'!E15/tot_gp_visits_2011</f>
        <v>5.7174690739524329E-4</v>
      </c>
      <c r="F15" s="63">
        <f>'2011 GP visits'!F15/tot_gp_visits_2011</f>
        <v>5.1885903753860871E-4</v>
      </c>
      <c r="G15" s="63">
        <f>'2011 GP visits'!G15/tot_gp_visits_2011</f>
        <v>5.0105421375210436E-4</v>
      </c>
      <c r="H15" s="63">
        <f>'2011 GP visits'!H15/tot_gp_visits_2011</f>
        <v>5.2606066890229463E-4</v>
      </c>
      <c r="I15" s="71"/>
      <c r="J15" s="63">
        <f>'2011 GP visits'!J15/tot_gp_visits_2011</f>
        <v>6.898623316045128E-4</v>
      </c>
      <c r="K15" s="63">
        <f>'2011 GP visits'!K15/tot_gp_visits_2011</f>
        <v>5.719359094994627E-4</v>
      </c>
      <c r="L15" s="63">
        <f>'2011 GP visits'!L15/tot_gp_visits_2011</f>
        <v>5.1598841095985306E-4</v>
      </c>
      <c r="M15" s="63">
        <f>'2011 GP visits'!M15/tot_gp_visits_2011</f>
        <v>4.8519195477795927E-4</v>
      </c>
      <c r="N15" s="63">
        <f>'2011 GP visits'!N15/tot_gp_visits_2011</f>
        <v>5.1586778245933651E-4</v>
      </c>
    </row>
    <row r="16" spans="2:14" x14ac:dyDescent="0.25">
      <c r="B16">
        <v>12</v>
      </c>
      <c r="C16" s="67"/>
      <c r="D16" s="63">
        <f>'2011 GP visits'!D16/tot_gp_visits_2011</f>
        <v>6.6073381770195177E-4</v>
      </c>
      <c r="E16" s="63">
        <f>'2011 GP visits'!E16/tot_gp_visits_2011</f>
        <v>5.8163959983119709E-4</v>
      </c>
      <c r="F16" s="63">
        <f>'2011 GP visits'!F16/tot_gp_visits_2011</f>
        <v>5.3847449161425272E-4</v>
      </c>
      <c r="G16" s="63">
        <f>'2011 GP visits'!G16/tot_gp_visits_2011</f>
        <v>5.3479047044798552E-4</v>
      </c>
      <c r="H16" s="63">
        <f>'2011 GP visits'!H16/tot_gp_visits_2011</f>
        <v>5.5383118199550272E-4</v>
      </c>
      <c r="I16" s="71"/>
      <c r="J16" s="63">
        <f>'2011 GP visits'!J16/tot_gp_visits_2011</f>
        <v>6.9037881589778299E-4</v>
      </c>
      <c r="K16" s="63">
        <f>'2011 GP visits'!K16/tot_gp_visits_2011</f>
        <v>5.8819592388088696E-4</v>
      </c>
      <c r="L16" s="63">
        <f>'2011 GP visits'!L16/tot_gp_visits_2011</f>
        <v>5.3095541888381148E-4</v>
      </c>
      <c r="M16" s="63">
        <f>'2011 GP visits'!M16/tot_gp_visits_2011</f>
        <v>5.1550364749143357E-4</v>
      </c>
      <c r="N16" s="63">
        <f>'2011 GP visits'!N16/tot_gp_visits_2011</f>
        <v>5.2699922284333439E-4</v>
      </c>
    </row>
    <row r="17" spans="2:14" x14ac:dyDescent="0.25">
      <c r="B17">
        <v>13</v>
      </c>
      <c r="C17" s="67"/>
      <c r="D17" s="63">
        <f>'2011 GP visits'!D17/tot_gp_visits_2011</f>
        <v>6.5731376295785691E-4</v>
      </c>
      <c r="E17" s="63">
        <f>'2011 GP visits'!E17/tot_gp_visits_2011</f>
        <v>5.7642948699280659E-4</v>
      </c>
      <c r="F17" s="63">
        <f>'2011 GP visits'!F17/tot_gp_visits_2011</f>
        <v>5.6521641161250092E-4</v>
      </c>
      <c r="G17" s="63">
        <f>'2011 GP visits'!G17/tot_gp_visits_2011</f>
        <v>5.5025000556096332E-4</v>
      </c>
      <c r="H17" s="63">
        <f>'2011 GP visits'!H17/tot_gp_visits_2011</f>
        <v>5.7706286154357708E-4</v>
      </c>
      <c r="I17" s="71"/>
      <c r="J17" s="63">
        <f>'2011 GP visits'!J17/tot_gp_visits_2011</f>
        <v>6.8627526267966163E-4</v>
      </c>
      <c r="K17" s="63">
        <f>'2011 GP visits'!K17/tot_gp_visits_2011</f>
        <v>5.9477529113610716E-4</v>
      </c>
      <c r="L17" s="63">
        <f>'2011 GP visits'!L17/tot_gp_visits_2011</f>
        <v>5.3521216231640822E-4</v>
      </c>
      <c r="M17" s="63">
        <f>'2011 GP visits'!M17/tot_gp_visits_2011</f>
        <v>5.3339826378263466E-4</v>
      </c>
      <c r="N17" s="63">
        <f>'2011 GP visits'!N17/tot_gp_visits_2011</f>
        <v>5.480011660236318E-4</v>
      </c>
    </row>
    <row r="18" spans="2:14" x14ac:dyDescent="0.25">
      <c r="B18">
        <v>14</v>
      </c>
      <c r="C18" s="67"/>
      <c r="D18" s="63">
        <f>'2011 GP visits'!D18/tot_gp_visits_2011</f>
        <v>6.451570918133495E-4</v>
      </c>
      <c r="E18" s="63">
        <f>'2011 GP visits'!E18/tot_gp_visits_2011</f>
        <v>6.0591470085562054E-4</v>
      </c>
      <c r="F18" s="63">
        <f>'2011 GP visits'!F18/tot_gp_visits_2011</f>
        <v>5.8775354080050442E-4</v>
      </c>
      <c r="G18" s="63">
        <f>'2011 GP visits'!G18/tot_gp_visits_2011</f>
        <v>5.6208212658725781E-4</v>
      </c>
      <c r="H18" s="63">
        <f>'2011 GP visits'!H18/tot_gp_visits_2011</f>
        <v>5.9423441746563261E-4</v>
      </c>
      <c r="I18" s="71"/>
      <c r="J18" s="63">
        <f>'2011 GP visits'!J18/tot_gp_visits_2011</f>
        <v>6.8583886271910408E-4</v>
      </c>
      <c r="K18" s="63">
        <f>'2011 GP visits'!K18/tot_gp_visits_2011</f>
        <v>5.9491244230366381E-4</v>
      </c>
      <c r="L18" s="63">
        <f>'2011 GP visits'!L18/tot_gp_visits_2011</f>
        <v>5.6776046386757017E-4</v>
      </c>
      <c r="M18" s="63">
        <f>'2011 GP visits'!M18/tot_gp_visits_2011</f>
        <v>5.5753819798386292E-4</v>
      </c>
      <c r="N18" s="63">
        <f>'2011 GP visits'!N18/tot_gp_visits_2011</f>
        <v>5.7242736271419117E-4</v>
      </c>
    </row>
    <row r="19" spans="2:14" x14ac:dyDescent="0.25">
      <c r="B19">
        <v>15</v>
      </c>
      <c r="C19" s="67"/>
      <c r="D19" s="63">
        <f>'2011 GP visits'!D19/tot_gp_visits_2011</f>
        <v>6.7250135835595498E-4</v>
      </c>
      <c r="E19" s="63">
        <f>'2011 GP visits'!E19/tot_gp_visits_2011</f>
        <v>6.0422796261985247E-4</v>
      </c>
      <c r="F19" s="63">
        <f>'2011 GP visits'!F19/tot_gp_visits_2011</f>
        <v>5.9295808645536596E-4</v>
      </c>
      <c r="G19" s="63">
        <f>'2011 GP visits'!G19/tot_gp_visits_2011</f>
        <v>5.5489655609221994E-4</v>
      </c>
      <c r="H19" s="63">
        <f>'2011 GP visits'!H19/tot_gp_visits_2011</f>
        <v>5.6755881330853783E-4</v>
      </c>
      <c r="I19" s="71"/>
      <c r="J19" s="63">
        <f>'2011 GP visits'!J19/tot_gp_visits_2011</f>
        <v>6.7756171608048389E-4</v>
      </c>
      <c r="K19" s="63">
        <f>'2011 GP visits'!K19/tot_gp_visits_2011</f>
        <v>5.9086083618490324E-4</v>
      </c>
      <c r="L19" s="63">
        <f>'2011 GP visits'!L19/tot_gp_visits_2011</f>
        <v>5.6566546879968703E-4</v>
      </c>
      <c r="M19" s="63">
        <f>'2011 GP visits'!M19/tot_gp_visits_2011</f>
        <v>5.57675552814921E-4</v>
      </c>
      <c r="N19" s="63">
        <f>'2011 GP visits'!N19/tot_gp_visits_2011</f>
        <v>5.8175757125144049E-4</v>
      </c>
    </row>
    <row r="20" spans="2:14" x14ac:dyDescent="0.25">
      <c r="B20">
        <v>16</v>
      </c>
      <c r="C20" s="67"/>
      <c r="D20" s="63">
        <f>'2011 GP visits'!D20/tot_gp_visits_2011</f>
        <v>1.3374953050725527E-3</v>
      </c>
      <c r="E20" s="63">
        <f>'2011 GP visits'!E20/tot_gp_visits_2011</f>
        <v>1.1700903053187982E-3</v>
      </c>
      <c r="F20" s="63">
        <f>'2011 GP visits'!F20/tot_gp_visits_2011</f>
        <v>1.0855753258783875E-3</v>
      </c>
      <c r="G20" s="63">
        <f>'2011 GP visits'!G20/tot_gp_visits_2011</f>
        <v>1.0914764932345789E-3</v>
      </c>
      <c r="H20" s="63">
        <f>'2011 GP visits'!H20/tot_gp_visits_2011</f>
        <v>1.0706941212410351E-3</v>
      </c>
      <c r="I20" s="71"/>
      <c r="J20" s="63">
        <f>'2011 GP visits'!J20/tot_gp_visits_2011</f>
        <v>6.7050825703583673E-4</v>
      </c>
      <c r="K20" s="63">
        <f>'2011 GP visits'!K20/tot_gp_visits_2011</f>
        <v>6.0175399728458099E-4</v>
      </c>
      <c r="L20" s="63">
        <f>'2011 GP visits'!L20/tot_gp_visits_2011</f>
        <v>5.7742633229300043E-4</v>
      </c>
      <c r="M20" s="63">
        <f>'2011 GP visits'!M20/tot_gp_visits_2011</f>
        <v>5.7635173604797367E-4</v>
      </c>
      <c r="N20" s="63">
        <f>'2011 GP visits'!N20/tot_gp_visits_2011</f>
        <v>5.949382711008457E-4</v>
      </c>
    </row>
    <row r="21" spans="2:14" x14ac:dyDescent="0.25">
      <c r="B21">
        <v>17</v>
      </c>
      <c r="C21" s="67"/>
      <c r="D21" s="63">
        <f>'2011 GP visits'!D21/tot_gp_visits_2011</f>
        <v>1.4596493418891925E-3</v>
      </c>
      <c r="E21" s="63">
        <f>'2011 GP visits'!E21/tot_gp_visits_2011</f>
        <v>1.2335246631142193E-3</v>
      </c>
      <c r="F21" s="63">
        <f>'2011 GP visits'!F21/tot_gp_visits_2011</f>
        <v>1.1193180203146228E-3</v>
      </c>
      <c r="G21" s="63">
        <f>'2011 GP visits'!G21/tot_gp_visits_2011</f>
        <v>1.0617759058770982E-3</v>
      </c>
      <c r="H21" s="63">
        <f>'2011 GP visits'!H21/tot_gp_visits_2011</f>
        <v>1.0614145469048529E-3</v>
      </c>
      <c r="I21" s="71"/>
      <c r="J21" s="63">
        <f>'2011 GP visits'!J21/tot_gp_visits_2011</f>
        <v>6.6823731550612331E-4</v>
      </c>
      <c r="K21" s="63">
        <f>'2011 GP visits'!K21/tot_gp_visits_2011</f>
        <v>6.179363296324893E-4</v>
      </c>
      <c r="L21" s="63">
        <f>'2011 GP visits'!L21/tot_gp_visits_2011</f>
        <v>6.1032394663212964E-4</v>
      </c>
      <c r="M21" s="63">
        <f>'2011 GP visits'!M21/tot_gp_visits_2011</f>
        <v>5.9618178001020388E-4</v>
      </c>
      <c r="N21" s="63">
        <f>'2011 GP visits'!N21/tot_gp_visits_2011</f>
        <v>6.2092202476137295E-4</v>
      </c>
    </row>
    <row r="22" spans="2:14" x14ac:dyDescent="0.25">
      <c r="B22">
        <v>18</v>
      </c>
      <c r="C22" s="67"/>
      <c r="D22" s="63">
        <f>'2011 GP visits'!D22/tot_gp_visits_2011</f>
        <v>1.6597704536745611E-3</v>
      </c>
      <c r="E22" s="63">
        <f>'2011 GP visits'!E22/tot_gp_visits_2011</f>
        <v>1.3102175092186829E-3</v>
      </c>
      <c r="F22" s="63">
        <f>'2011 GP visits'!F22/tot_gp_visits_2011</f>
        <v>1.1271874516390354E-3</v>
      </c>
      <c r="G22" s="63">
        <f>'2011 GP visits'!G22/tot_gp_visits_2011</f>
        <v>1.0187777211652445E-3</v>
      </c>
      <c r="H22" s="63">
        <f>'2011 GP visits'!H22/tot_gp_visits_2011</f>
        <v>9.7329642566072456E-4</v>
      </c>
      <c r="I22" s="71"/>
      <c r="J22" s="63">
        <f>'2011 GP visits'!J22/tot_gp_visits_2011</f>
        <v>7.0471925187186573E-4</v>
      </c>
      <c r="K22" s="63">
        <f>'2011 GP visits'!K22/tot_gp_visits_2011</f>
        <v>6.3674446132461475E-4</v>
      </c>
      <c r="L22" s="63">
        <f>'2011 GP visits'!L22/tot_gp_visits_2011</f>
        <v>6.2029172662025824E-4</v>
      </c>
      <c r="M22" s="63">
        <f>'2011 GP visits'!M22/tot_gp_visits_2011</f>
        <v>6.0142642159644196E-4</v>
      </c>
      <c r="N22" s="63">
        <f>'2011 GP visits'!N22/tot_gp_visits_2011</f>
        <v>6.3230483449962965E-4</v>
      </c>
    </row>
    <row r="23" spans="2:14" x14ac:dyDescent="0.25">
      <c r="B23">
        <v>19</v>
      </c>
      <c r="C23" s="67"/>
      <c r="D23" s="63">
        <f>'2011 GP visits'!D23/tot_gp_visits_2011</f>
        <v>1.9304148571982062E-3</v>
      </c>
      <c r="E23" s="63">
        <f>'2011 GP visits'!E23/tot_gp_visits_2011</f>
        <v>1.4343499195025844E-3</v>
      </c>
      <c r="F23" s="63">
        <f>'2011 GP visits'!F23/tot_gp_visits_2011</f>
        <v>1.1575996275387966E-3</v>
      </c>
      <c r="G23" s="63">
        <f>'2011 GP visits'!G23/tot_gp_visits_2011</f>
        <v>9.9416299561184366E-4</v>
      </c>
      <c r="H23" s="63">
        <f>'2011 GP visits'!H23/tot_gp_visits_2011</f>
        <v>8.8783408730061888E-4</v>
      </c>
      <c r="I23" s="71"/>
      <c r="J23" s="63">
        <f>'2011 GP visits'!J23/tot_gp_visits_2011</f>
        <v>7.8144901686515709E-4</v>
      </c>
      <c r="K23" s="63">
        <f>'2011 GP visits'!K23/tot_gp_visits_2011</f>
        <v>6.9333709897958953E-4</v>
      </c>
      <c r="L23" s="63">
        <f>'2011 GP visits'!L23/tot_gp_visits_2011</f>
        <v>6.5208834678348517E-4</v>
      </c>
      <c r="M23" s="63">
        <f>'2011 GP visits'!M23/tot_gp_visits_2011</f>
        <v>6.1956198697884872E-4</v>
      </c>
      <c r="N23" s="63">
        <f>'2011 GP visits'!N23/tot_gp_visits_2011</f>
        <v>6.0827587005852569E-4</v>
      </c>
    </row>
    <row r="24" spans="2:14" x14ac:dyDescent="0.25">
      <c r="B24">
        <v>20</v>
      </c>
      <c r="C24" s="67"/>
      <c r="D24" s="63">
        <f>'2011 GP visits'!D24/tot_gp_visits_2011</f>
        <v>2.0655072210061147E-3</v>
      </c>
      <c r="E24" s="63">
        <f>'2011 GP visits'!E24/tot_gp_visits_2011</f>
        <v>1.5388961089552893E-3</v>
      </c>
      <c r="F24" s="63">
        <f>'2011 GP visits'!F24/tot_gp_visits_2011</f>
        <v>1.1909894401546672E-3</v>
      </c>
      <c r="G24" s="63">
        <f>'2011 GP visits'!G24/tot_gp_visits_2011</f>
        <v>9.5325471053362895E-4</v>
      </c>
      <c r="H24" s="63">
        <f>'2011 GP visits'!H24/tot_gp_visits_2011</f>
        <v>8.2192689043754255E-4</v>
      </c>
      <c r="I24" s="71"/>
      <c r="J24" s="63">
        <f>'2011 GP visits'!J24/tot_gp_visits_2011</f>
        <v>8.4537122502615942E-4</v>
      </c>
      <c r="K24" s="63">
        <f>'2011 GP visits'!K24/tot_gp_visits_2011</f>
        <v>7.3437236873271771E-4</v>
      </c>
      <c r="L24" s="63">
        <f>'2011 GP visits'!L24/tot_gp_visits_2011</f>
        <v>6.7291006890759554E-4</v>
      </c>
      <c r="M24" s="63">
        <f>'2011 GP visits'!M24/tot_gp_visits_2011</f>
        <v>6.284866749035053E-4</v>
      </c>
      <c r="N24" s="63">
        <f>'2011 GP visits'!N24/tot_gp_visits_2011</f>
        <v>6.0017794161029475E-4</v>
      </c>
    </row>
    <row r="25" spans="2:14" x14ac:dyDescent="0.25">
      <c r="B25">
        <v>21</v>
      </c>
      <c r="C25" s="67"/>
      <c r="D25" s="63">
        <f>'2011 GP visits'!D25/tot_gp_visits_2011</f>
        <v>2.1769523047122912E-3</v>
      </c>
      <c r="E25" s="63">
        <f>'2011 GP visits'!E25/tot_gp_visits_2011</f>
        <v>1.5711602703329835E-3</v>
      </c>
      <c r="F25" s="63">
        <f>'2011 GP visits'!F25/tot_gp_visits_2011</f>
        <v>1.2064603578232991E-3</v>
      </c>
      <c r="G25" s="63">
        <f>'2011 GP visits'!G25/tot_gp_visits_2011</f>
        <v>9.5060806054922929E-4</v>
      </c>
      <c r="H25" s="63">
        <f>'2011 GP visits'!H25/tot_gp_visits_2011</f>
        <v>7.9257837449277701E-4</v>
      </c>
      <c r="I25" s="71"/>
      <c r="J25" s="63">
        <f>'2011 GP visits'!J25/tot_gp_visits_2011</f>
        <v>8.6689655219531544E-4</v>
      </c>
      <c r="K25" s="63">
        <f>'2011 GP visits'!K25/tot_gp_visits_2011</f>
        <v>7.6709379232519877E-4</v>
      </c>
      <c r="L25" s="63">
        <f>'2011 GP visits'!L25/tot_gp_visits_2011</f>
        <v>6.9200606065196164E-4</v>
      </c>
      <c r="M25" s="63">
        <f>'2011 GP visits'!M25/tot_gp_visits_2011</f>
        <v>6.1498884823153071E-4</v>
      </c>
      <c r="N25" s="63">
        <f>'2011 GP visits'!N25/tot_gp_visits_2011</f>
        <v>5.7228988116195159E-4</v>
      </c>
    </row>
    <row r="26" spans="2:14" x14ac:dyDescent="0.25">
      <c r="B26">
        <v>22</v>
      </c>
      <c r="C26" s="67"/>
      <c r="D26" s="63">
        <f>'2011 GP visits'!D26/tot_gp_visits_2011</f>
        <v>2.2380552514657177E-3</v>
      </c>
      <c r="E26" s="63">
        <f>'2011 GP visits'!E26/tot_gp_visits_2011</f>
        <v>1.6163696684480537E-3</v>
      </c>
      <c r="F26" s="63">
        <f>'2011 GP visits'!F26/tot_gp_visits_2011</f>
        <v>1.2161860721385436E-3</v>
      </c>
      <c r="G26" s="63">
        <f>'2011 GP visits'!G26/tot_gp_visits_2011</f>
        <v>9.3354331895836992E-4</v>
      </c>
      <c r="H26" s="63">
        <f>'2011 GP visits'!H26/tot_gp_visits_2011</f>
        <v>7.7621408461998778E-4</v>
      </c>
      <c r="I26" s="71"/>
      <c r="J26" s="63">
        <f>'2011 GP visits'!J26/tot_gp_visits_2011</f>
        <v>9.2142121977181681E-4</v>
      </c>
      <c r="K26" s="63">
        <f>'2011 GP visits'!K26/tot_gp_visits_2011</f>
        <v>7.8319454689001816E-4</v>
      </c>
      <c r="L26" s="63">
        <f>'2011 GP visits'!L26/tot_gp_visits_2011</f>
        <v>6.9074365572379228E-4</v>
      </c>
      <c r="M26" s="63">
        <f>'2011 GP visits'!M26/tot_gp_visits_2011</f>
        <v>5.8126549277338479E-4</v>
      </c>
      <c r="N26" s="63">
        <f>'2011 GP visits'!N26/tot_gp_visits_2011</f>
        <v>5.7568966081588866E-4</v>
      </c>
    </row>
    <row r="27" spans="2:14" x14ac:dyDescent="0.25">
      <c r="B27">
        <v>23</v>
      </c>
      <c r="C27" s="67"/>
      <c r="D27" s="63">
        <f>'2011 GP visits'!D27/tot_gp_visits_2011</f>
        <v>2.3111938861343447E-3</v>
      </c>
      <c r="E27" s="63">
        <f>'2011 GP visits'!E27/tot_gp_visits_2011</f>
        <v>1.6741398825665481E-3</v>
      </c>
      <c r="F27" s="63">
        <f>'2011 GP visits'!F27/tot_gp_visits_2011</f>
        <v>1.2491810599212024E-3</v>
      </c>
      <c r="G27" s="63">
        <f>'2011 GP visits'!G27/tot_gp_visits_2011</f>
        <v>9.4862883654768136E-4</v>
      </c>
      <c r="H27" s="63">
        <f>'2011 GP visits'!H27/tot_gp_visits_2011</f>
        <v>7.7160668684547956E-4</v>
      </c>
      <c r="I27" s="71"/>
      <c r="J27" s="63">
        <f>'2011 GP visits'!J27/tot_gp_visits_2011</f>
        <v>9.5894774135283039E-4</v>
      </c>
      <c r="K27" s="63">
        <f>'2011 GP visits'!K27/tot_gp_visits_2011</f>
        <v>8.1762399490707303E-4</v>
      </c>
      <c r="L27" s="63">
        <f>'2011 GP visits'!L27/tot_gp_visits_2011</f>
        <v>7.3389013220053129E-4</v>
      </c>
      <c r="M27" s="63">
        <f>'2011 GP visits'!M27/tot_gp_visits_2011</f>
        <v>6.1293614092920018E-4</v>
      </c>
      <c r="N27" s="63">
        <f>'2011 GP visits'!N27/tot_gp_visits_2011</f>
        <v>5.6954566767806645E-4</v>
      </c>
    </row>
    <row r="28" spans="2:14" x14ac:dyDescent="0.25">
      <c r="B28">
        <v>24</v>
      </c>
      <c r="C28" s="67"/>
      <c r="D28" s="63">
        <f>'2011 GP visits'!D28/tot_gp_visits_2011</f>
        <v>2.351444704805456E-3</v>
      </c>
      <c r="E28" s="63">
        <f>'2011 GP visits'!E28/tot_gp_visits_2011</f>
        <v>1.6676314796441533E-3</v>
      </c>
      <c r="F28" s="63">
        <f>'2011 GP visits'!F28/tot_gp_visits_2011</f>
        <v>1.2159408549264454E-3</v>
      </c>
      <c r="G28" s="63">
        <f>'2011 GP visits'!G28/tot_gp_visits_2011</f>
        <v>9.2896188367419248E-4</v>
      </c>
      <c r="H28" s="63">
        <f>'2011 GP visits'!H28/tot_gp_visits_2011</f>
        <v>7.3835161980496966E-4</v>
      </c>
      <c r="I28" s="71"/>
      <c r="J28" s="63">
        <f>'2011 GP visits'!J28/tot_gp_visits_2011</f>
        <v>9.999084404006479E-4</v>
      </c>
      <c r="K28" s="63">
        <f>'2011 GP visits'!K28/tot_gp_visits_2011</f>
        <v>8.5283854346519133E-4</v>
      </c>
      <c r="L28" s="63">
        <f>'2011 GP visits'!L28/tot_gp_visits_2011</f>
        <v>7.1892706983237974E-4</v>
      </c>
      <c r="M28" s="63">
        <f>'2011 GP visits'!M28/tot_gp_visits_2011</f>
        <v>5.9186558741829761E-4</v>
      </c>
      <c r="N28" s="63">
        <f>'2011 GP visits'!N28/tot_gp_visits_2011</f>
        <v>5.3829514327182349E-4</v>
      </c>
    </row>
    <row r="29" spans="2:14" x14ac:dyDescent="0.25">
      <c r="B29">
        <v>25</v>
      </c>
      <c r="C29" s="67"/>
      <c r="D29" s="63">
        <f>'2011 GP visits'!D29/tot_gp_visits_2011</f>
        <v>2.348664002514181E-3</v>
      </c>
      <c r="E29" s="63">
        <f>'2011 GP visits'!E29/tot_gp_visits_2011</f>
        <v>1.7048655667289859E-3</v>
      </c>
      <c r="F29" s="63">
        <f>'2011 GP visits'!F29/tot_gp_visits_2011</f>
        <v>1.2358921533398091E-3</v>
      </c>
      <c r="G29" s="63">
        <f>'2011 GP visits'!G29/tot_gp_visits_2011</f>
        <v>9.666831970630064E-4</v>
      </c>
      <c r="H29" s="63">
        <f>'2011 GP visits'!H29/tot_gp_visits_2011</f>
        <v>7.4576586666167646E-4</v>
      </c>
      <c r="I29" s="71"/>
      <c r="J29" s="63">
        <f>'2011 GP visits'!J29/tot_gp_visits_2011</f>
        <v>1.0359442466870666E-3</v>
      </c>
      <c r="K29" s="63">
        <f>'2011 GP visits'!K29/tot_gp_visits_2011</f>
        <v>8.4345229984124684E-4</v>
      </c>
      <c r="L29" s="63">
        <f>'2011 GP visits'!L29/tot_gp_visits_2011</f>
        <v>7.0803104867586989E-4</v>
      </c>
      <c r="M29" s="63">
        <f>'2011 GP visits'!M29/tot_gp_visits_2011</f>
        <v>5.66276678824651E-4</v>
      </c>
      <c r="N29" s="63">
        <f>'2011 GP visits'!N29/tot_gp_visits_2011</f>
        <v>5.0914788113791626E-4</v>
      </c>
    </row>
    <row r="30" spans="2:14" x14ac:dyDescent="0.25">
      <c r="B30">
        <v>26</v>
      </c>
      <c r="C30" s="67"/>
      <c r="D30" s="63">
        <f>'2011 GP visits'!D30/tot_gp_visits_2011</f>
        <v>2.291377584480607E-3</v>
      </c>
      <c r="E30" s="63">
        <f>'2011 GP visits'!E30/tot_gp_visits_2011</f>
        <v>1.7430225756441848E-3</v>
      </c>
      <c r="F30" s="63">
        <f>'2011 GP visits'!F30/tot_gp_visits_2011</f>
        <v>1.2871916390725295E-3</v>
      </c>
      <c r="G30" s="63">
        <f>'2011 GP visits'!G30/tot_gp_visits_2011</f>
        <v>9.5701832979733583E-4</v>
      </c>
      <c r="H30" s="63">
        <f>'2011 GP visits'!H30/tot_gp_visits_2011</f>
        <v>7.6181026149456279E-4</v>
      </c>
      <c r="I30" s="71"/>
      <c r="J30" s="63">
        <f>'2011 GP visits'!J30/tot_gp_visits_2011</f>
        <v>1.0587404885645617E-3</v>
      </c>
      <c r="K30" s="63">
        <f>'2011 GP visits'!K30/tot_gp_visits_2011</f>
        <v>8.6777202443453344E-4</v>
      </c>
      <c r="L30" s="63">
        <f>'2011 GP visits'!L30/tot_gp_visits_2011</f>
        <v>7.0448305020161803E-4</v>
      </c>
      <c r="M30" s="63">
        <f>'2011 GP visits'!M30/tot_gp_visits_2011</f>
        <v>5.6940256438141085E-4</v>
      </c>
      <c r="N30" s="63">
        <f>'2011 GP visits'!N30/tot_gp_visits_2011</f>
        <v>4.9474228739653338E-4</v>
      </c>
    </row>
    <row r="31" spans="2:14" x14ac:dyDescent="0.25">
      <c r="B31">
        <v>27</v>
      </c>
      <c r="C31" s="67"/>
      <c r="D31" s="63">
        <f>'2011 GP visits'!D31/tot_gp_visits_2011</f>
        <v>2.1843085045166969E-3</v>
      </c>
      <c r="E31" s="63">
        <f>'2011 GP visits'!E31/tot_gp_visits_2011</f>
        <v>1.6973089555231211E-3</v>
      </c>
      <c r="F31" s="63">
        <f>'2011 GP visits'!F31/tot_gp_visits_2011</f>
        <v>1.2577102993047292E-3</v>
      </c>
      <c r="G31" s="63">
        <f>'2011 GP visits'!G31/tot_gp_visits_2011</f>
        <v>9.469270399795678E-4</v>
      </c>
      <c r="H31" s="63">
        <f>'2011 GP visits'!H31/tot_gp_visits_2011</f>
        <v>7.4636122361169087E-4</v>
      </c>
      <c r="I31" s="71"/>
      <c r="J31" s="63">
        <f>'2011 GP visits'!J31/tot_gp_visits_2011</f>
        <v>1.0570633834516266E-3</v>
      </c>
      <c r="K31" s="63">
        <f>'2011 GP visits'!K31/tot_gp_visits_2011</f>
        <v>8.6376476784241849E-4</v>
      </c>
      <c r="L31" s="63">
        <f>'2011 GP visits'!L31/tot_gp_visits_2011</f>
        <v>6.9284234533341425E-4</v>
      </c>
      <c r="M31" s="63">
        <f>'2011 GP visits'!M31/tot_gp_visits_2011</f>
        <v>5.380395246914675E-4</v>
      </c>
      <c r="N31" s="63">
        <f>'2011 GP visits'!N31/tot_gp_visits_2011</f>
        <v>4.6760506094015473E-4</v>
      </c>
    </row>
    <row r="32" spans="2:14" x14ac:dyDescent="0.25">
      <c r="B32">
        <v>28</v>
      </c>
      <c r="C32" s="67"/>
      <c r="D32" s="63">
        <f>'2011 GP visits'!D32/tot_gp_visits_2011</f>
        <v>2.0262976318813943E-3</v>
      </c>
      <c r="E32" s="63">
        <f>'2011 GP visits'!E32/tot_gp_visits_2011</f>
        <v>1.6295677063554819E-3</v>
      </c>
      <c r="F32" s="63">
        <f>'2011 GP visits'!F32/tot_gp_visits_2011</f>
        <v>1.2281598778183208E-3</v>
      </c>
      <c r="G32" s="63">
        <f>'2011 GP visits'!G32/tot_gp_visits_2011</f>
        <v>9.591804546715372E-4</v>
      </c>
      <c r="H32" s="63">
        <f>'2011 GP visits'!H32/tot_gp_visits_2011</f>
        <v>7.7112202282365167E-4</v>
      </c>
      <c r="I32" s="71"/>
      <c r="J32" s="63">
        <f>'2011 GP visits'!J32/tot_gp_visits_2011</f>
        <v>1.0254966965459313E-3</v>
      </c>
      <c r="K32" s="63">
        <f>'2011 GP visits'!K32/tot_gp_visits_2011</f>
        <v>8.4834727745985712E-4</v>
      </c>
      <c r="L32" s="63">
        <f>'2011 GP visits'!L32/tot_gp_visits_2011</f>
        <v>6.7914071704262618E-4</v>
      </c>
      <c r="M32" s="63">
        <f>'2011 GP visits'!M32/tot_gp_visits_2011</f>
        <v>5.2557001582614817E-4</v>
      </c>
      <c r="N32" s="63">
        <f>'2011 GP visits'!N32/tot_gp_visits_2011</f>
        <v>4.503627166090702E-4</v>
      </c>
    </row>
    <row r="33" spans="2:14" x14ac:dyDescent="0.25">
      <c r="B33">
        <v>29</v>
      </c>
      <c r="C33" s="67"/>
      <c r="D33" s="63">
        <f>'2011 GP visits'!D33/tot_gp_visits_2011</f>
        <v>1.9604749580687296E-3</v>
      </c>
      <c r="E33" s="63">
        <f>'2011 GP visits'!E33/tot_gp_visits_2011</f>
        <v>1.607076383479383E-3</v>
      </c>
      <c r="F33" s="63">
        <f>'2011 GP visits'!F33/tot_gp_visits_2011</f>
        <v>1.2618945124925026E-3</v>
      </c>
      <c r="G33" s="63">
        <f>'2011 GP visits'!G33/tot_gp_visits_2011</f>
        <v>9.881650317769199E-4</v>
      </c>
      <c r="H33" s="63">
        <f>'2011 GP visits'!H33/tot_gp_visits_2011</f>
        <v>8.1829693354763995E-4</v>
      </c>
      <c r="I33" s="71"/>
      <c r="J33" s="63">
        <f>'2011 GP visits'!J33/tot_gp_visits_2011</f>
        <v>9.9572385742077631E-4</v>
      </c>
      <c r="K33" s="63">
        <f>'2011 GP visits'!K33/tot_gp_visits_2011</f>
        <v>8.3263626175188047E-4</v>
      </c>
      <c r="L33" s="63">
        <f>'2011 GP visits'!L33/tot_gp_visits_2011</f>
        <v>6.5468214419925526E-4</v>
      </c>
      <c r="M33" s="63">
        <f>'2011 GP visits'!M33/tot_gp_visits_2011</f>
        <v>5.0098328143784339E-4</v>
      </c>
      <c r="N33" s="63">
        <f>'2011 GP visits'!N33/tot_gp_visits_2011</f>
        <v>4.1869307316856922E-4</v>
      </c>
    </row>
    <row r="34" spans="2:14" x14ac:dyDescent="0.25">
      <c r="B34">
        <v>30</v>
      </c>
      <c r="C34" s="67"/>
      <c r="D34" s="63">
        <f>'2011 GP visits'!D34/tot_gp_visits_2011</f>
        <v>1.9009282956436932E-3</v>
      </c>
      <c r="E34" s="63">
        <f>'2011 GP visits'!E34/tot_gp_visits_2011</f>
        <v>1.6046128522712725E-3</v>
      </c>
      <c r="F34" s="63">
        <f>'2011 GP visits'!F34/tot_gp_visits_2011</f>
        <v>1.3106741436459701E-3</v>
      </c>
      <c r="G34" s="63">
        <f>'2011 GP visits'!G34/tot_gp_visits_2011</f>
        <v>1.0469358112073868E-3</v>
      </c>
      <c r="H34" s="63">
        <f>'2011 GP visits'!H34/tot_gp_visits_2011</f>
        <v>8.779024359923187E-4</v>
      </c>
      <c r="I34" s="71"/>
      <c r="J34" s="63">
        <f>'2011 GP visits'!J34/tot_gp_visits_2011</f>
        <v>1.0178935449774084E-3</v>
      </c>
      <c r="K34" s="63">
        <f>'2011 GP visits'!K34/tot_gp_visits_2011</f>
        <v>8.2648564852351881E-4</v>
      </c>
      <c r="L34" s="63">
        <f>'2011 GP visits'!L34/tot_gp_visits_2011</f>
        <v>6.6390594002047108E-4</v>
      </c>
      <c r="M34" s="63">
        <f>'2011 GP visits'!M34/tot_gp_visits_2011</f>
        <v>5.0538153547480919E-4</v>
      </c>
      <c r="N34" s="63">
        <f>'2011 GP visits'!N34/tot_gp_visits_2011</f>
        <v>4.2044068249427947E-4</v>
      </c>
    </row>
    <row r="35" spans="2:14" x14ac:dyDescent="0.25">
      <c r="B35">
        <v>31</v>
      </c>
      <c r="C35" s="67"/>
      <c r="D35" s="63">
        <f>'2011 GP visits'!D35/tot_gp_visits_2011</f>
        <v>1.7668391036397767E-3</v>
      </c>
      <c r="E35" s="63">
        <f>'2011 GP visits'!E35/tot_gp_visits_2011</f>
        <v>1.5751775156773195E-3</v>
      </c>
      <c r="F35" s="63">
        <f>'2011 GP visits'!F35/tot_gp_visits_2011</f>
        <v>1.3141444430790883E-3</v>
      </c>
      <c r="G35" s="63">
        <f>'2011 GP visits'!G35/tot_gp_visits_2011</f>
        <v>1.0802367725235313E-3</v>
      </c>
      <c r="H35" s="63">
        <f>'2011 GP visits'!H35/tot_gp_visits_2011</f>
        <v>9.530394100037776E-4</v>
      </c>
      <c r="I35" s="71"/>
      <c r="J35" s="63">
        <f>'2011 GP visits'!J35/tot_gp_visits_2011</f>
        <v>9.8533165796137493E-4</v>
      </c>
      <c r="K35" s="63">
        <f>'2011 GP visits'!K35/tot_gp_visits_2011</f>
        <v>8.115119585993401E-4</v>
      </c>
      <c r="L35" s="63">
        <f>'2011 GP visits'!L35/tot_gp_visits_2011</f>
        <v>6.6914143954682434E-4</v>
      </c>
      <c r="M35" s="63">
        <f>'2011 GP visits'!M35/tot_gp_visits_2011</f>
        <v>4.9438704182111417E-4</v>
      </c>
      <c r="N35" s="63">
        <f>'2011 GP visits'!N35/tot_gp_visits_2011</f>
        <v>4.1279471392856749E-4</v>
      </c>
    </row>
    <row r="36" spans="2:14" x14ac:dyDescent="0.25">
      <c r="B36">
        <v>32</v>
      </c>
      <c r="C36" s="67"/>
      <c r="D36" s="63">
        <f>'2011 GP visits'!D36/tot_gp_visits_2011</f>
        <v>1.6542543861823575E-3</v>
      </c>
      <c r="E36" s="63">
        <f>'2011 GP visits'!E36/tot_gp_visits_2011</f>
        <v>1.4658971797922369E-3</v>
      </c>
      <c r="F36" s="63">
        <f>'2011 GP visits'!F36/tot_gp_visits_2011</f>
        <v>1.2581628546126571E-3</v>
      </c>
      <c r="G36" s="63">
        <f>'2011 GP visits'!G36/tot_gp_visits_2011</f>
        <v>1.0675558703855579E-3</v>
      </c>
      <c r="H36" s="63">
        <f>'2011 GP visits'!H36/tot_gp_visits_2011</f>
        <v>9.6673679389748047E-4</v>
      </c>
      <c r="I36" s="71"/>
      <c r="J36" s="63">
        <f>'2011 GP visits'!J36/tot_gp_visits_2011</f>
        <v>9.3817155794533047E-4</v>
      </c>
      <c r="K36" s="63">
        <f>'2011 GP visits'!K36/tot_gp_visits_2011</f>
        <v>7.8181141924788303E-4</v>
      </c>
      <c r="L36" s="63">
        <f>'2011 GP visits'!L36/tot_gp_visits_2011</f>
        <v>6.3124319129927772E-4</v>
      </c>
      <c r="M36" s="63">
        <f>'2011 GP visits'!M36/tot_gp_visits_2011</f>
        <v>4.7965601608930222E-4</v>
      </c>
      <c r="N36" s="63">
        <f>'2011 GP visits'!N36/tot_gp_visits_2011</f>
        <v>4.0211949237933868E-4</v>
      </c>
    </row>
    <row r="37" spans="2:14" x14ac:dyDescent="0.25">
      <c r="B37">
        <v>33</v>
      </c>
      <c r="C37" s="67"/>
      <c r="D37" s="63">
        <f>'2011 GP visits'!D37/tot_gp_visits_2011</f>
        <v>1.5242907161867863E-3</v>
      </c>
      <c r="E37" s="63">
        <f>'2011 GP visits'!E37/tot_gp_visits_2011</f>
        <v>1.4025071365667368E-3</v>
      </c>
      <c r="F37" s="63">
        <f>'2011 GP visits'!F37/tot_gp_visits_2011</f>
        <v>1.1967606913156554E-3</v>
      </c>
      <c r="G37" s="63">
        <f>'2011 GP visits'!G37/tot_gp_visits_2011</f>
        <v>1.0508273309936548E-3</v>
      </c>
      <c r="H37" s="63">
        <f>'2011 GP visits'!H37/tot_gp_visits_2011</f>
        <v>9.6485381816957061E-4</v>
      </c>
      <c r="I37" s="71"/>
      <c r="J37" s="63">
        <f>'2011 GP visits'!J37/tot_gp_visits_2011</f>
        <v>8.7604705882940155E-4</v>
      </c>
      <c r="K37" s="63">
        <f>'2011 GP visits'!K37/tot_gp_visits_2011</f>
        <v>7.4751883258505555E-4</v>
      </c>
      <c r="L37" s="63">
        <f>'2011 GP visits'!L37/tot_gp_visits_2011</f>
        <v>6.0711334186660029E-4</v>
      </c>
      <c r="M37" s="63">
        <f>'2011 GP visits'!M37/tot_gp_visits_2011</f>
        <v>4.6524139380064121E-4</v>
      </c>
      <c r="N37" s="63">
        <f>'2011 GP visits'!N37/tot_gp_visits_2011</f>
        <v>3.8555347751287799E-4</v>
      </c>
    </row>
    <row r="38" spans="2:14" x14ac:dyDescent="0.25">
      <c r="B38">
        <v>34</v>
      </c>
      <c r="C38" s="67"/>
      <c r="D38" s="63">
        <f>'2011 GP visits'!D38/tot_gp_visits_2011</f>
        <v>1.4531451353092808E-3</v>
      </c>
      <c r="E38" s="63">
        <f>'2011 GP visits'!E38/tot_gp_visits_2011</f>
        <v>1.3632049116167218E-3</v>
      </c>
      <c r="F38" s="63">
        <f>'2011 GP visits'!F38/tot_gp_visits_2011</f>
        <v>1.1783437821200496E-3</v>
      </c>
      <c r="G38" s="63">
        <f>'2011 GP visits'!G38/tot_gp_visits_2011</f>
        <v>1.0300439722485085E-3</v>
      </c>
      <c r="H38" s="63">
        <f>'2011 GP visits'!H38/tot_gp_visits_2011</f>
        <v>9.9705473557525786E-4</v>
      </c>
      <c r="I38" s="71"/>
      <c r="J38" s="63">
        <f>'2011 GP visits'!J38/tot_gp_visits_2011</f>
        <v>8.5413434824049904E-4</v>
      </c>
      <c r="K38" s="63">
        <f>'2011 GP visits'!K38/tot_gp_visits_2011</f>
        <v>7.4019133060871007E-4</v>
      </c>
      <c r="L38" s="63">
        <f>'2011 GP visits'!L38/tot_gp_visits_2011</f>
        <v>5.9974565838671759E-4</v>
      </c>
      <c r="M38" s="63">
        <f>'2011 GP visits'!M38/tot_gp_visits_2011</f>
        <v>4.5735205728508586E-4</v>
      </c>
      <c r="N38" s="63">
        <f>'2011 GP visits'!N38/tot_gp_visits_2011</f>
        <v>3.8432636795283096E-4</v>
      </c>
    </row>
    <row r="39" spans="2:14" x14ac:dyDescent="0.25">
      <c r="B39">
        <v>35</v>
      </c>
      <c r="C39" s="67"/>
      <c r="D39" s="63">
        <f>'2011 GP visits'!D39/tot_gp_visits_2011</f>
        <v>1.4636898145994621E-3</v>
      </c>
      <c r="E39" s="63">
        <f>'2011 GP visits'!E39/tot_gp_visits_2011</f>
        <v>1.381517265707591E-3</v>
      </c>
      <c r="F39" s="63">
        <f>'2011 GP visits'!F39/tot_gp_visits_2011</f>
        <v>1.1819038181799173E-3</v>
      </c>
      <c r="G39" s="63">
        <f>'2011 GP visits'!G39/tot_gp_visits_2011</f>
        <v>1.0808137889673651E-3</v>
      </c>
      <c r="H39" s="63">
        <f>'2011 GP visits'!H39/tot_gp_visits_2011</f>
        <v>1.025479954028502E-3</v>
      </c>
      <c r="I39" s="71"/>
      <c r="J39" s="63">
        <f>'2011 GP visits'!J39/tot_gp_visits_2011</f>
        <v>8.7111470213688702E-4</v>
      </c>
      <c r="K39" s="63">
        <f>'2011 GP visits'!K39/tot_gp_visits_2011</f>
        <v>7.2878686374877762E-4</v>
      </c>
      <c r="L39" s="63">
        <f>'2011 GP visits'!L39/tot_gp_visits_2011</f>
        <v>6.0935862743496277E-4</v>
      </c>
      <c r="M39" s="63">
        <f>'2011 GP visits'!M39/tot_gp_visits_2011</f>
        <v>4.7654526016365184E-4</v>
      </c>
      <c r="N39" s="63">
        <f>'2011 GP visits'!N39/tot_gp_visits_2011</f>
        <v>4.1523098095528293E-4</v>
      </c>
    </row>
    <row r="40" spans="2:14" x14ac:dyDescent="0.25">
      <c r="B40">
        <v>36</v>
      </c>
      <c r="C40" s="67"/>
      <c r="D40" s="63">
        <f>'2011 GP visits'!D40/tot_gp_visits_2011</f>
        <v>1.5025484878179308E-3</v>
      </c>
      <c r="E40" s="63">
        <f>'2011 GP visits'!E40/tot_gp_visits_2011</f>
        <v>1.3951691287577245E-3</v>
      </c>
      <c r="F40" s="63">
        <f>'2011 GP visits'!F40/tot_gp_visits_2011</f>
        <v>1.2184160488585886E-3</v>
      </c>
      <c r="G40" s="63">
        <f>'2011 GP visits'!G40/tot_gp_visits_2011</f>
        <v>1.1102394899086519E-3</v>
      </c>
      <c r="H40" s="63">
        <f>'2011 GP visits'!H40/tot_gp_visits_2011</f>
        <v>1.0761331989740993E-3</v>
      </c>
      <c r="I40" s="71"/>
      <c r="J40" s="63">
        <f>'2011 GP visits'!J40/tot_gp_visits_2011</f>
        <v>8.9834701853639721E-4</v>
      </c>
      <c r="K40" s="63">
        <f>'2011 GP visits'!K40/tot_gp_visits_2011</f>
        <v>7.4591353234747845E-4</v>
      </c>
      <c r="L40" s="63">
        <f>'2011 GP visits'!L40/tot_gp_visits_2011</f>
        <v>6.145845846511497E-4</v>
      </c>
      <c r="M40" s="63">
        <f>'2011 GP visits'!M40/tot_gp_visits_2011</f>
        <v>4.864787595169452E-4</v>
      </c>
      <c r="N40" s="63">
        <f>'2011 GP visits'!N40/tot_gp_visits_2011</f>
        <v>4.3327064382141337E-4</v>
      </c>
    </row>
    <row r="41" spans="2:14" x14ac:dyDescent="0.25">
      <c r="B41">
        <v>37</v>
      </c>
      <c r="C41" s="67"/>
      <c r="D41" s="63">
        <f>'2011 GP visits'!D41/tot_gp_visits_2011</f>
        <v>1.5222613933006351E-3</v>
      </c>
      <c r="E41" s="63">
        <f>'2011 GP visits'!E41/tot_gp_visits_2011</f>
        <v>1.4082386479893686E-3</v>
      </c>
      <c r="F41" s="63">
        <f>'2011 GP visits'!F41/tot_gp_visits_2011</f>
        <v>1.2522405464011413E-3</v>
      </c>
      <c r="G41" s="63">
        <f>'2011 GP visits'!G41/tot_gp_visits_2011</f>
        <v>1.1625245877727852E-3</v>
      </c>
      <c r="H41" s="63">
        <f>'2011 GP visits'!H41/tot_gp_visits_2011</f>
        <v>1.1301882864467731E-3</v>
      </c>
      <c r="I41" s="71"/>
      <c r="J41" s="63">
        <f>'2011 GP visits'!J41/tot_gp_visits_2011</f>
        <v>9.0386069461554611E-4</v>
      </c>
      <c r="K41" s="63">
        <f>'2011 GP visits'!K41/tot_gp_visits_2011</f>
        <v>7.4557006129877398E-4</v>
      </c>
      <c r="L41" s="63">
        <f>'2011 GP visits'!L41/tot_gp_visits_2011</f>
        <v>5.9684516371281493E-4</v>
      </c>
      <c r="M41" s="63">
        <f>'2011 GP visits'!M41/tot_gp_visits_2011</f>
        <v>5.1129060145089133E-4</v>
      </c>
      <c r="N41" s="63">
        <f>'2011 GP visits'!N41/tot_gp_visits_2011</f>
        <v>4.5645988530742724E-4</v>
      </c>
    </row>
    <row r="42" spans="2:14" x14ac:dyDescent="0.25">
      <c r="B42">
        <v>38</v>
      </c>
      <c r="C42" s="67"/>
      <c r="D42" s="63">
        <f>'2011 GP visits'!D42/tot_gp_visits_2011</f>
        <v>1.5927857810882568E-3</v>
      </c>
      <c r="E42" s="63">
        <f>'2011 GP visits'!E42/tot_gp_visits_2011</f>
        <v>1.4780990471729134E-3</v>
      </c>
      <c r="F42" s="63">
        <f>'2011 GP visits'!F42/tot_gp_visits_2011</f>
        <v>1.3279859344281018E-3</v>
      </c>
      <c r="G42" s="63">
        <f>'2011 GP visits'!G42/tot_gp_visits_2011</f>
        <v>1.2151840022833515E-3</v>
      </c>
      <c r="H42" s="63">
        <f>'2011 GP visits'!H42/tot_gp_visits_2011</f>
        <v>1.1939775153461572E-3</v>
      </c>
      <c r="I42" s="71"/>
      <c r="J42" s="63">
        <f>'2011 GP visits'!J42/tot_gp_visits_2011</f>
        <v>9.2510428569820896E-4</v>
      </c>
      <c r="K42" s="63">
        <f>'2011 GP visits'!K42/tot_gp_visits_2011</f>
        <v>7.6367512550610161E-4</v>
      </c>
      <c r="L42" s="63">
        <f>'2011 GP visits'!L42/tot_gp_visits_2011</f>
        <v>6.5937798308962289E-4</v>
      </c>
      <c r="M42" s="63">
        <f>'2011 GP visits'!M42/tot_gp_visits_2011</f>
        <v>5.240840060156968E-4</v>
      </c>
      <c r="N42" s="63">
        <f>'2011 GP visits'!N42/tot_gp_visits_2011</f>
        <v>4.7993330832090482E-4</v>
      </c>
    </row>
    <row r="43" spans="2:14" x14ac:dyDescent="0.25">
      <c r="B43">
        <v>39</v>
      </c>
      <c r="C43" s="67"/>
      <c r="D43" s="63">
        <f>'2011 GP visits'!D43/tot_gp_visits_2011</f>
        <v>1.6713906315562719E-3</v>
      </c>
      <c r="E43" s="63">
        <f>'2011 GP visits'!E43/tot_gp_visits_2011</f>
        <v>1.5916587701142336E-3</v>
      </c>
      <c r="F43" s="63">
        <f>'2011 GP visits'!F43/tot_gp_visits_2011</f>
        <v>1.3744847689258375E-3</v>
      </c>
      <c r="G43" s="63">
        <f>'2011 GP visits'!G43/tot_gp_visits_2011</f>
        <v>1.2914998390874354E-3</v>
      </c>
      <c r="H43" s="63">
        <f>'2011 GP visits'!H43/tot_gp_visits_2011</f>
        <v>1.2717068190394316E-3</v>
      </c>
      <c r="I43" s="71"/>
      <c r="J43" s="63">
        <f>'2011 GP visits'!J43/tot_gp_visits_2011</f>
        <v>9.464342770533358E-4</v>
      </c>
      <c r="K43" s="63">
        <f>'2011 GP visits'!K43/tot_gp_visits_2011</f>
        <v>7.9961073617133935E-4</v>
      </c>
      <c r="L43" s="63">
        <f>'2011 GP visits'!L43/tot_gp_visits_2011</f>
        <v>6.6786769824970322E-4</v>
      </c>
      <c r="M43" s="63">
        <f>'2011 GP visits'!M43/tot_gp_visits_2011</f>
        <v>5.6315946028959976E-4</v>
      </c>
      <c r="N43" s="63">
        <f>'2011 GP visits'!N43/tot_gp_visits_2011</f>
        <v>5.133171199968832E-4</v>
      </c>
    </row>
    <row r="44" spans="2:14" x14ac:dyDescent="0.25">
      <c r="B44">
        <v>40</v>
      </c>
      <c r="C44" s="67"/>
      <c r="D44" s="63">
        <f>'2011 GP visits'!D44/tot_gp_visits_2011</f>
        <v>1.696114427474094E-3</v>
      </c>
      <c r="E44" s="63">
        <f>'2011 GP visits'!E44/tot_gp_visits_2011</f>
        <v>1.6107562151820686E-3</v>
      </c>
      <c r="F44" s="63">
        <f>'2011 GP visits'!F44/tot_gp_visits_2011</f>
        <v>1.449160794515856E-3</v>
      </c>
      <c r="G44" s="63">
        <f>'2011 GP visits'!G44/tot_gp_visits_2011</f>
        <v>1.3358729131181927E-3</v>
      </c>
      <c r="H44" s="63">
        <f>'2011 GP visits'!H44/tot_gp_visits_2011</f>
        <v>1.2880012641205076E-3</v>
      </c>
      <c r="I44" s="71"/>
      <c r="J44" s="63">
        <f>'2011 GP visits'!J44/tot_gp_visits_2011</f>
        <v>9.6327701398168269E-4</v>
      </c>
      <c r="K44" s="63">
        <f>'2011 GP visits'!K44/tot_gp_visits_2011</f>
        <v>8.0143754238160849E-4</v>
      </c>
      <c r="L44" s="63">
        <f>'2011 GP visits'!L44/tot_gp_visits_2011</f>
        <v>6.8810638158857353E-4</v>
      </c>
      <c r="M44" s="63">
        <f>'2011 GP visits'!M44/tot_gp_visits_2011</f>
        <v>5.8671776629660793E-4</v>
      </c>
      <c r="N44" s="63">
        <f>'2011 GP visits'!N44/tot_gp_visits_2011</f>
        <v>5.2307781503298397E-4</v>
      </c>
    </row>
    <row r="45" spans="2:14" x14ac:dyDescent="0.25">
      <c r="B45">
        <v>41</v>
      </c>
      <c r="C45" s="67"/>
      <c r="D45" s="63">
        <f>'2011 GP visits'!D45/tot_gp_visits_2011</f>
        <v>1.7287685062960878E-3</v>
      </c>
      <c r="E45" s="63">
        <f>'2011 GP visits'!E45/tot_gp_visits_2011</f>
        <v>1.5835148172696901E-3</v>
      </c>
      <c r="F45" s="63">
        <f>'2011 GP visits'!F45/tot_gp_visits_2011</f>
        <v>1.4160811482939798E-3</v>
      </c>
      <c r="G45" s="63">
        <f>'2011 GP visits'!G45/tot_gp_visits_2011</f>
        <v>1.2878291911833188E-3</v>
      </c>
      <c r="H45" s="63">
        <f>'2011 GP visits'!H45/tot_gp_visits_2011</f>
        <v>1.2606132829138268E-3</v>
      </c>
      <c r="I45" s="71"/>
      <c r="J45" s="63">
        <f>'2011 GP visits'!J45/tot_gp_visits_2011</f>
        <v>9.4961026941688977E-4</v>
      </c>
      <c r="K45" s="63">
        <f>'2011 GP visits'!K45/tot_gp_visits_2011</f>
        <v>8.0782293259264268E-4</v>
      </c>
      <c r="L45" s="63">
        <f>'2011 GP visits'!L45/tot_gp_visits_2011</f>
        <v>6.6516809408604727E-4</v>
      </c>
      <c r="M45" s="63">
        <f>'2011 GP visits'!M45/tot_gp_visits_2011</f>
        <v>5.8963284450754406E-4</v>
      </c>
      <c r="N45" s="63">
        <f>'2011 GP visits'!N45/tot_gp_visits_2011</f>
        <v>5.2407833593420415E-4</v>
      </c>
    </row>
    <row r="46" spans="2:14" x14ac:dyDescent="0.25">
      <c r="B46">
        <v>42</v>
      </c>
      <c r="C46" s="67"/>
      <c r="D46" s="63">
        <f>'2011 GP visits'!D46/tot_gp_visits_2011</f>
        <v>1.795096823120854E-3</v>
      </c>
      <c r="E46" s="63">
        <f>'2011 GP visits'!E46/tot_gp_visits_2011</f>
        <v>1.6365307708217447E-3</v>
      </c>
      <c r="F46" s="63">
        <f>'2011 GP visits'!F46/tot_gp_visits_2011</f>
        <v>1.4454963749060677E-3</v>
      </c>
      <c r="G46" s="63">
        <f>'2011 GP visits'!G46/tot_gp_visits_2011</f>
        <v>1.314479581148823E-3</v>
      </c>
      <c r="H46" s="63">
        <f>'2011 GP visits'!H46/tot_gp_visits_2011</f>
        <v>1.2885501666025027E-3</v>
      </c>
      <c r="I46" s="71"/>
      <c r="J46" s="63">
        <f>'2011 GP visits'!J46/tot_gp_visits_2011</f>
        <v>9.6446431251181672E-4</v>
      </c>
      <c r="K46" s="63">
        <f>'2011 GP visits'!K46/tot_gp_visits_2011</f>
        <v>8.164775314252658E-4</v>
      </c>
      <c r="L46" s="63">
        <f>'2011 GP visits'!L46/tot_gp_visits_2011</f>
        <v>7.0689053213887577E-4</v>
      </c>
      <c r="M46" s="63">
        <f>'2011 GP visits'!M46/tot_gp_visits_2011</f>
        <v>5.9254126522147307E-4</v>
      </c>
      <c r="N46" s="63">
        <f>'2011 GP visits'!N46/tot_gp_visits_2011</f>
        <v>5.5131702910656618E-4</v>
      </c>
    </row>
    <row r="47" spans="2:14" x14ac:dyDescent="0.25">
      <c r="B47">
        <v>43</v>
      </c>
      <c r="C47" s="67"/>
      <c r="D47" s="63">
        <f>'2011 GP visits'!D47/tot_gp_visits_2011</f>
        <v>1.7851154122108166E-3</v>
      </c>
      <c r="E47" s="63">
        <f>'2011 GP visits'!E47/tot_gp_visits_2011</f>
        <v>1.6387099228700542E-3</v>
      </c>
      <c r="F47" s="63">
        <f>'2011 GP visits'!F47/tot_gp_visits_2011</f>
        <v>1.4429150574790585E-3</v>
      </c>
      <c r="G47" s="63">
        <f>'2011 GP visits'!G47/tot_gp_visits_2011</f>
        <v>1.3299760459457471E-3</v>
      </c>
      <c r="H47" s="63">
        <f>'2011 GP visits'!H47/tot_gp_visits_2011</f>
        <v>1.2781379032266763E-3</v>
      </c>
      <c r="I47" s="71"/>
      <c r="J47" s="63">
        <f>'2011 GP visits'!J47/tot_gp_visits_2011</f>
        <v>9.6580495127326395E-4</v>
      </c>
      <c r="K47" s="63">
        <f>'2011 GP visits'!K47/tot_gp_visits_2011</f>
        <v>8.192681120683939E-4</v>
      </c>
      <c r="L47" s="63">
        <f>'2011 GP visits'!L47/tot_gp_visits_2011</f>
        <v>7.1583294629033538E-4</v>
      </c>
      <c r="M47" s="63">
        <f>'2011 GP visits'!M47/tot_gp_visits_2011</f>
        <v>6.1132687651132319E-4</v>
      </c>
      <c r="N47" s="63">
        <f>'2011 GP visits'!N47/tot_gp_visits_2011</f>
        <v>5.5973762509348266E-4</v>
      </c>
    </row>
    <row r="48" spans="2:14" x14ac:dyDescent="0.25">
      <c r="B48">
        <v>44</v>
      </c>
      <c r="C48" s="67"/>
      <c r="D48" s="63">
        <f>'2011 GP visits'!D48/tot_gp_visits_2011</f>
        <v>1.8112372637904301E-3</v>
      </c>
      <c r="E48" s="63">
        <f>'2011 GP visits'!E48/tot_gp_visits_2011</f>
        <v>1.6532956662440349E-3</v>
      </c>
      <c r="F48" s="63">
        <f>'2011 GP visits'!F48/tot_gp_visits_2011</f>
        <v>1.4923919695016457E-3</v>
      </c>
      <c r="G48" s="63">
        <f>'2011 GP visits'!G48/tot_gp_visits_2011</f>
        <v>1.3687119859889141E-3</v>
      </c>
      <c r="H48" s="63">
        <f>'2011 GP visits'!H48/tot_gp_visits_2011</f>
        <v>1.3093465812692017E-3</v>
      </c>
      <c r="I48" s="71"/>
      <c r="J48" s="63">
        <f>'2011 GP visits'!J48/tot_gp_visits_2011</f>
        <v>9.9231099186645804E-4</v>
      </c>
      <c r="K48" s="63">
        <f>'2011 GP visits'!K48/tot_gp_visits_2011</f>
        <v>8.1926888871178955E-4</v>
      </c>
      <c r="L48" s="63">
        <f>'2011 GP visits'!L48/tot_gp_visits_2011</f>
        <v>7.2706011942183675E-4</v>
      </c>
      <c r="M48" s="63">
        <f>'2011 GP visits'!M48/tot_gp_visits_2011</f>
        <v>6.3129707641819833E-4</v>
      </c>
      <c r="N48" s="63">
        <f>'2011 GP visits'!N48/tot_gp_visits_2011</f>
        <v>5.8172199627805105E-4</v>
      </c>
    </row>
    <row r="49" spans="2:14" x14ac:dyDescent="0.25">
      <c r="B49">
        <v>45</v>
      </c>
      <c r="C49" s="67"/>
      <c r="D49" s="63">
        <f>'2011 GP visits'!D49/tot_gp_visits_2011</f>
        <v>2.2520733733035728E-3</v>
      </c>
      <c r="E49" s="63">
        <f>'2011 GP visits'!E49/tot_gp_visits_2011</f>
        <v>2.0987696480027798E-3</v>
      </c>
      <c r="F49" s="63">
        <f>'2011 GP visits'!F49/tot_gp_visits_2011</f>
        <v>1.9028832558960027E-3</v>
      </c>
      <c r="G49" s="63">
        <f>'2011 GP visits'!G49/tot_gp_visits_2011</f>
        <v>1.7499163945541207E-3</v>
      </c>
      <c r="H49" s="63">
        <f>'2011 GP visits'!H49/tot_gp_visits_2011</f>
        <v>1.6370975923151827E-3</v>
      </c>
      <c r="I49" s="71"/>
      <c r="J49" s="63">
        <f>'2011 GP visits'!J49/tot_gp_visits_2011</f>
        <v>1.673533866864089E-3</v>
      </c>
      <c r="K49" s="63">
        <f>'2011 GP visits'!K49/tot_gp_visits_2011</f>
        <v>1.4501386174512075E-3</v>
      </c>
      <c r="L49" s="63">
        <f>'2011 GP visits'!L49/tot_gp_visits_2011</f>
        <v>1.2539172266611324E-3</v>
      </c>
      <c r="M49" s="63">
        <f>'2011 GP visits'!M49/tot_gp_visits_2011</f>
        <v>1.1230540306785847E-3</v>
      </c>
      <c r="N49" s="63">
        <f>'2011 GP visits'!N49/tot_gp_visits_2011</f>
        <v>1.0104241855385685E-3</v>
      </c>
    </row>
    <row r="50" spans="2:14" x14ac:dyDescent="0.25">
      <c r="B50">
        <v>46</v>
      </c>
      <c r="C50" s="67"/>
      <c r="D50" s="63">
        <f>'2011 GP visits'!D50/tot_gp_visits_2011</f>
        <v>2.2143955792724396E-3</v>
      </c>
      <c r="E50" s="63">
        <f>'2011 GP visits'!E50/tot_gp_visits_2011</f>
        <v>2.0951037885671648E-3</v>
      </c>
      <c r="F50" s="63">
        <f>'2011 GP visits'!F50/tot_gp_visits_2011</f>
        <v>1.8922499005308549E-3</v>
      </c>
      <c r="G50" s="63">
        <f>'2011 GP visits'!G50/tot_gp_visits_2011</f>
        <v>1.7828805526928966E-3</v>
      </c>
      <c r="H50" s="63">
        <f>'2011 GP visits'!H50/tot_gp_visits_2011</f>
        <v>1.6577747147469817E-3</v>
      </c>
      <c r="I50" s="71"/>
      <c r="J50" s="63">
        <f>'2011 GP visits'!J50/tot_gp_visits_2011</f>
        <v>1.6485395239201259E-3</v>
      </c>
      <c r="K50" s="63">
        <f>'2011 GP visits'!K50/tot_gp_visits_2011</f>
        <v>1.4444567961676459E-3</v>
      </c>
      <c r="L50" s="63">
        <f>'2011 GP visits'!L50/tot_gp_visits_2011</f>
        <v>1.2644047988991385E-3</v>
      </c>
      <c r="M50" s="63">
        <f>'2011 GP visits'!M50/tot_gp_visits_2011</f>
        <v>1.1281449884365398E-3</v>
      </c>
      <c r="N50" s="63">
        <f>'2011 GP visits'!N50/tot_gp_visits_2011</f>
        <v>1.0461435118058471E-3</v>
      </c>
    </row>
    <row r="51" spans="2:14" x14ac:dyDescent="0.25">
      <c r="B51">
        <v>47</v>
      </c>
      <c r="C51" s="67"/>
      <c r="D51" s="63">
        <f>'2011 GP visits'!D51/tot_gp_visits_2011</f>
        <v>2.1817529854944537E-3</v>
      </c>
      <c r="E51" s="63">
        <f>'2011 GP visits'!E51/tot_gp_visits_2011</f>
        <v>2.0418772843856119E-3</v>
      </c>
      <c r="F51" s="63">
        <f>'2011 GP visits'!F51/tot_gp_visits_2011</f>
        <v>1.8938323062677631E-3</v>
      </c>
      <c r="G51" s="63">
        <f>'2011 GP visits'!G51/tot_gp_visits_2011</f>
        <v>1.7440907418251816E-3</v>
      </c>
      <c r="H51" s="63">
        <f>'2011 GP visits'!H51/tot_gp_visits_2011</f>
        <v>1.656923273006564E-3</v>
      </c>
      <c r="I51" s="71"/>
      <c r="J51" s="63">
        <f>'2011 GP visits'!J51/tot_gp_visits_2011</f>
        <v>1.6017624783712491E-3</v>
      </c>
      <c r="K51" s="63">
        <f>'2011 GP visits'!K51/tot_gp_visits_2011</f>
        <v>1.402613247872195E-3</v>
      </c>
      <c r="L51" s="63">
        <f>'2011 GP visits'!L51/tot_gp_visits_2011</f>
        <v>1.2405311940738677E-3</v>
      </c>
      <c r="M51" s="63">
        <f>'2011 GP visits'!M51/tot_gp_visits_2011</f>
        <v>1.1252837428103065E-3</v>
      </c>
      <c r="N51" s="63">
        <f>'2011 GP visits'!N51/tot_gp_visits_2011</f>
        <v>1.0411231336015265E-3</v>
      </c>
    </row>
    <row r="52" spans="2:14" x14ac:dyDescent="0.25">
      <c r="B52">
        <v>48</v>
      </c>
      <c r="C52" s="67"/>
      <c r="D52" s="63">
        <f>'2011 GP visits'!D52/tot_gp_visits_2011</f>
        <v>2.142346657935802E-3</v>
      </c>
      <c r="E52" s="63">
        <f>'2011 GP visits'!E52/tot_gp_visits_2011</f>
        <v>2.0100950649024484E-3</v>
      </c>
      <c r="F52" s="63">
        <f>'2011 GP visits'!F52/tot_gp_visits_2011</f>
        <v>1.8511292396705512E-3</v>
      </c>
      <c r="G52" s="63">
        <f>'2011 GP visits'!G52/tot_gp_visits_2011</f>
        <v>1.7337157672014955E-3</v>
      </c>
      <c r="H52" s="63">
        <f>'2011 GP visits'!H52/tot_gp_visits_2011</f>
        <v>1.6462873709153555E-3</v>
      </c>
      <c r="I52" s="71"/>
      <c r="J52" s="63">
        <f>'2011 GP visits'!J52/tot_gp_visits_2011</f>
        <v>1.5391197262367357E-3</v>
      </c>
      <c r="K52" s="63">
        <f>'2011 GP visits'!K52/tot_gp_visits_2011</f>
        <v>1.3822992204059119E-3</v>
      </c>
      <c r="L52" s="63">
        <f>'2011 GP visits'!L52/tot_gp_visits_2011</f>
        <v>1.2068762484431104E-3</v>
      </c>
      <c r="M52" s="63">
        <f>'2011 GP visits'!M52/tot_gp_visits_2011</f>
        <v>1.113929930792917E-3</v>
      </c>
      <c r="N52" s="63">
        <f>'2011 GP visits'!N52/tot_gp_visits_2011</f>
        <v>1.0138146002898745E-3</v>
      </c>
    </row>
    <row r="53" spans="2:14" x14ac:dyDescent="0.25">
      <c r="B53">
        <v>49</v>
      </c>
      <c r="C53" s="67"/>
      <c r="D53" s="63">
        <f>'2011 GP visits'!D53/tot_gp_visits_2011</f>
        <v>2.0463993868433225E-3</v>
      </c>
      <c r="E53" s="63">
        <f>'2011 GP visits'!E53/tot_gp_visits_2011</f>
        <v>1.9729364465340352E-3</v>
      </c>
      <c r="F53" s="63">
        <f>'2011 GP visits'!F53/tot_gp_visits_2011</f>
        <v>1.7739464534725984E-3</v>
      </c>
      <c r="G53" s="63">
        <f>'2011 GP visits'!G53/tot_gp_visits_2011</f>
        <v>1.7116469322926064E-3</v>
      </c>
      <c r="H53" s="63">
        <f>'2011 GP visits'!H53/tot_gp_visits_2011</f>
        <v>1.6073685880787366E-3</v>
      </c>
      <c r="I53" s="71"/>
      <c r="J53" s="63">
        <f>'2011 GP visits'!J53/tot_gp_visits_2011</f>
        <v>1.5015726375158043E-3</v>
      </c>
      <c r="K53" s="63">
        <f>'2011 GP visits'!K53/tot_gp_visits_2011</f>
        <v>1.3296311615433583E-3</v>
      </c>
      <c r="L53" s="63">
        <f>'2011 GP visits'!L53/tot_gp_visits_2011</f>
        <v>1.1554457100064943E-3</v>
      </c>
      <c r="M53" s="63">
        <f>'2011 GP visits'!M53/tot_gp_visits_2011</f>
        <v>1.0677415639297799E-3</v>
      </c>
      <c r="N53" s="63">
        <f>'2011 GP visits'!N53/tot_gp_visits_2011</f>
        <v>9.9723282611073952E-4</v>
      </c>
    </row>
    <row r="54" spans="2:14" x14ac:dyDescent="0.25">
      <c r="B54">
        <v>50</v>
      </c>
      <c r="C54" s="67"/>
      <c r="D54" s="63">
        <f>'2011 GP visits'!D54/tot_gp_visits_2011</f>
        <v>2.0327954809889986E-3</v>
      </c>
      <c r="E54" s="63">
        <f>'2011 GP visits'!E54/tot_gp_visits_2011</f>
        <v>1.8707286561043255E-3</v>
      </c>
      <c r="F54" s="63">
        <f>'2011 GP visits'!F54/tot_gp_visits_2011</f>
        <v>1.7498239834095274E-3</v>
      </c>
      <c r="G54" s="63">
        <f>'2011 GP visits'!G54/tot_gp_visits_2011</f>
        <v>1.6521819819167662E-3</v>
      </c>
      <c r="H54" s="63">
        <f>'2011 GP visits'!H54/tot_gp_visits_2011</f>
        <v>1.5610343646039787E-3</v>
      </c>
      <c r="I54" s="71"/>
      <c r="J54" s="63">
        <f>'2011 GP visits'!J54/tot_gp_visits_2011</f>
        <v>1.4434890813670718E-3</v>
      </c>
      <c r="K54" s="63">
        <f>'2011 GP visits'!K54/tot_gp_visits_2011</f>
        <v>1.2813677550906643E-3</v>
      </c>
      <c r="L54" s="63">
        <f>'2011 GP visits'!L54/tot_gp_visits_2011</f>
        <v>1.1448214906370226E-3</v>
      </c>
      <c r="M54" s="63">
        <f>'2011 GP visits'!M54/tot_gp_visits_2011</f>
        <v>1.0536244442228917E-3</v>
      </c>
      <c r="N54" s="63">
        <f>'2011 GP visits'!N54/tot_gp_visits_2011</f>
        <v>9.7874776536280338E-4</v>
      </c>
    </row>
    <row r="55" spans="2:14" x14ac:dyDescent="0.25">
      <c r="B55">
        <v>51</v>
      </c>
      <c r="C55" s="67"/>
      <c r="D55" s="63">
        <f>'2011 GP visits'!D55/tot_gp_visits_2011</f>
        <v>1.9206870091660812E-3</v>
      </c>
      <c r="E55" s="63">
        <f>'2011 GP visits'!E55/tot_gp_visits_2011</f>
        <v>1.784185594430991E-3</v>
      </c>
      <c r="F55" s="63">
        <f>'2011 GP visits'!F55/tot_gp_visits_2011</f>
        <v>1.672107258198909E-3</v>
      </c>
      <c r="G55" s="63">
        <f>'2011 GP visits'!G55/tot_gp_visits_2011</f>
        <v>1.5948844172925308E-3</v>
      </c>
      <c r="H55" s="63">
        <f>'2011 GP visits'!H55/tot_gp_visits_2011</f>
        <v>1.5169346231356708E-3</v>
      </c>
      <c r="I55" s="71"/>
      <c r="J55" s="63">
        <f>'2011 GP visits'!J55/tot_gp_visits_2011</f>
        <v>1.3701437918642483E-3</v>
      </c>
      <c r="K55" s="63">
        <f>'2011 GP visits'!K55/tot_gp_visits_2011</f>
        <v>1.22838033092495E-3</v>
      </c>
      <c r="L55" s="63">
        <f>'2011 GP visits'!L55/tot_gp_visits_2011</f>
        <v>1.0970541568532002E-3</v>
      </c>
      <c r="M55" s="63">
        <f>'2011 GP visits'!M55/tot_gp_visits_2011</f>
        <v>1.0174959958193809E-3</v>
      </c>
      <c r="N55" s="63">
        <f>'2011 GP visits'!N55/tot_gp_visits_2011</f>
        <v>9.2851173272589323E-4</v>
      </c>
    </row>
    <row r="56" spans="2:14" x14ac:dyDescent="0.25">
      <c r="B56">
        <v>52</v>
      </c>
      <c r="C56" s="67"/>
      <c r="D56" s="63">
        <f>'2011 GP visits'!D56/tot_gp_visits_2011</f>
        <v>1.8615141155823743E-3</v>
      </c>
      <c r="E56" s="63">
        <f>'2011 GP visits'!E56/tot_gp_visits_2011</f>
        <v>1.7487245760857671E-3</v>
      </c>
      <c r="F56" s="63">
        <f>'2011 GP visits'!F56/tot_gp_visits_2011</f>
        <v>1.6582598341524787E-3</v>
      </c>
      <c r="G56" s="63">
        <f>'2011 GP visits'!G56/tot_gp_visits_2011</f>
        <v>1.5451885129310334E-3</v>
      </c>
      <c r="H56" s="63">
        <f>'2011 GP visits'!H56/tot_gp_visits_2011</f>
        <v>1.4684286094330586E-3</v>
      </c>
      <c r="I56" s="71"/>
      <c r="J56" s="63">
        <f>'2011 GP visits'!J56/tot_gp_visits_2011</f>
        <v>1.338984025766408E-3</v>
      </c>
      <c r="K56" s="63">
        <f>'2011 GP visits'!K56/tot_gp_visits_2011</f>
        <v>1.188134489762527E-3</v>
      </c>
      <c r="L56" s="63">
        <f>'2011 GP visits'!L56/tot_gp_visits_2011</f>
        <v>1.0926022101076828E-3</v>
      </c>
      <c r="M56" s="63">
        <f>'2011 GP visits'!M56/tot_gp_visits_2011</f>
        <v>9.9821037368035925E-4</v>
      </c>
      <c r="N56" s="63">
        <f>'2011 GP visits'!N56/tot_gp_visits_2011</f>
        <v>9.2019944906651565E-4</v>
      </c>
    </row>
    <row r="57" spans="2:14" x14ac:dyDescent="0.25">
      <c r="B57">
        <v>53</v>
      </c>
      <c r="C57" s="67"/>
      <c r="D57" s="63">
        <f>'2011 GP visits'!D57/tot_gp_visits_2011</f>
        <v>1.7912986325167633E-3</v>
      </c>
      <c r="E57" s="63">
        <f>'2011 GP visits'!E57/tot_gp_visits_2011</f>
        <v>1.7204316979792546E-3</v>
      </c>
      <c r="F57" s="63">
        <f>'2011 GP visits'!F57/tot_gp_visits_2011</f>
        <v>1.6259843057767139E-3</v>
      </c>
      <c r="G57" s="63">
        <f>'2011 GP visits'!G57/tot_gp_visits_2011</f>
        <v>1.5369486160521433E-3</v>
      </c>
      <c r="H57" s="63">
        <f>'2011 GP visits'!H57/tot_gp_visits_2011</f>
        <v>1.4619130383065459E-3</v>
      </c>
      <c r="I57" s="71"/>
      <c r="J57" s="63">
        <f>'2011 GP visits'!J57/tot_gp_visits_2011</f>
        <v>1.3216973990133338E-3</v>
      </c>
      <c r="K57" s="63">
        <f>'2011 GP visits'!K57/tot_gp_visits_2011</f>
        <v>1.1734848818335181E-3</v>
      </c>
      <c r="L57" s="63">
        <f>'2011 GP visits'!L57/tot_gp_visits_2011</f>
        <v>1.0699979555533661E-3</v>
      </c>
      <c r="M57" s="63">
        <f>'2011 GP visits'!M57/tot_gp_visits_2011</f>
        <v>9.8287295398424694E-4</v>
      </c>
      <c r="N57" s="63">
        <f>'2011 GP visits'!N57/tot_gp_visits_2011</f>
        <v>9.1978514812728388E-4</v>
      </c>
    </row>
    <row r="58" spans="2:14" x14ac:dyDescent="0.25">
      <c r="B58">
        <v>54</v>
      </c>
      <c r="C58" s="67"/>
      <c r="D58" s="63">
        <f>'2011 GP visits'!D58/tot_gp_visits_2011</f>
        <v>1.7008226771436886E-3</v>
      </c>
      <c r="E58" s="63">
        <f>'2011 GP visits'!E58/tot_gp_visits_2011</f>
        <v>1.6208875225226995E-3</v>
      </c>
      <c r="F58" s="63">
        <f>'2011 GP visits'!F58/tot_gp_visits_2011</f>
        <v>1.5626088895959857E-3</v>
      </c>
      <c r="G58" s="63">
        <f>'2011 GP visits'!G58/tot_gp_visits_2011</f>
        <v>1.5215916339380649E-3</v>
      </c>
      <c r="H58" s="63">
        <f>'2011 GP visits'!H58/tot_gp_visits_2011</f>
        <v>1.4187231558902586E-3</v>
      </c>
      <c r="I58" s="71"/>
      <c r="J58" s="63">
        <f>'2011 GP visits'!J58/tot_gp_visits_2011</f>
        <v>1.23643536586094E-3</v>
      </c>
      <c r="K58" s="63">
        <f>'2011 GP visits'!K58/tot_gp_visits_2011</f>
        <v>1.1061937318940472E-3</v>
      </c>
      <c r="L58" s="63">
        <f>'2011 GP visits'!L58/tot_gp_visits_2011</f>
        <v>1.0194514573396757E-3</v>
      </c>
      <c r="M58" s="63">
        <f>'2011 GP visits'!M58/tot_gp_visits_2011</f>
        <v>9.6772451090980198E-4</v>
      </c>
      <c r="N58" s="63">
        <f>'2011 GP visits'!N58/tot_gp_visits_2011</f>
        <v>9.0407290589374014E-4</v>
      </c>
    </row>
    <row r="59" spans="2:14" x14ac:dyDescent="0.25">
      <c r="B59">
        <v>55</v>
      </c>
      <c r="C59" s="67"/>
      <c r="D59" s="63">
        <f>'2011 GP visits'!D59/tot_gp_visits_2011</f>
        <v>1.6500854692808042E-3</v>
      </c>
      <c r="E59" s="63">
        <f>'2011 GP visits'!E59/tot_gp_visits_2011</f>
        <v>1.5735854143987932E-3</v>
      </c>
      <c r="F59" s="63">
        <f>'2011 GP visits'!F59/tot_gp_visits_2011</f>
        <v>1.512076448687588E-3</v>
      </c>
      <c r="G59" s="63">
        <f>'2011 GP visits'!G59/tot_gp_visits_2011</f>
        <v>1.4544709135432218E-3</v>
      </c>
      <c r="H59" s="63">
        <f>'2011 GP visits'!H59/tot_gp_visits_2011</f>
        <v>1.3458453856218563E-3</v>
      </c>
      <c r="I59" s="71"/>
      <c r="J59" s="63">
        <f>'2011 GP visits'!J59/tot_gp_visits_2011</f>
        <v>1.1562266073001926E-3</v>
      </c>
      <c r="K59" s="63">
        <f>'2011 GP visits'!K59/tot_gp_visits_2011</f>
        <v>1.0795601440314673E-3</v>
      </c>
      <c r="L59" s="63">
        <f>'2011 GP visits'!L59/tot_gp_visits_2011</f>
        <v>9.9052582739608819E-4</v>
      </c>
      <c r="M59" s="63">
        <f>'2011 GP visits'!M59/tot_gp_visits_2011</f>
        <v>9.2479429446632778E-4</v>
      </c>
      <c r="N59" s="63">
        <f>'2011 GP visits'!N59/tot_gp_visits_2011</f>
        <v>8.7594279805424389E-4</v>
      </c>
    </row>
    <row r="60" spans="2:14" x14ac:dyDescent="0.25">
      <c r="B60">
        <v>56</v>
      </c>
      <c r="C60" s="67"/>
      <c r="D60" s="63">
        <f>'2011 GP visits'!D60/tot_gp_visits_2011</f>
        <v>1.5751946123770263E-3</v>
      </c>
      <c r="E60" s="63">
        <f>'2011 GP visits'!E60/tot_gp_visits_2011</f>
        <v>1.5350483344228215E-3</v>
      </c>
      <c r="F60" s="63">
        <f>'2011 GP visits'!F60/tot_gp_visits_2011</f>
        <v>1.4778467606541927E-3</v>
      </c>
      <c r="G60" s="63">
        <f>'2011 GP visits'!G60/tot_gp_visits_2011</f>
        <v>1.428688784701336E-3</v>
      </c>
      <c r="H60" s="63">
        <f>'2011 GP visits'!H60/tot_gp_visits_2011</f>
        <v>1.3297752400901425E-3</v>
      </c>
      <c r="I60" s="71"/>
      <c r="J60" s="63">
        <f>'2011 GP visits'!J60/tot_gp_visits_2011</f>
        <v>1.1244631287987918E-3</v>
      </c>
      <c r="K60" s="63">
        <f>'2011 GP visits'!K60/tot_gp_visits_2011</f>
        <v>1.0336030750863292E-3</v>
      </c>
      <c r="L60" s="63">
        <f>'2011 GP visits'!L60/tot_gp_visits_2011</f>
        <v>9.8917954941949902E-4</v>
      </c>
      <c r="M60" s="63">
        <f>'2011 GP visits'!M60/tot_gp_visits_2011</f>
        <v>9.0378897046309843E-4</v>
      </c>
      <c r="N60" s="63">
        <f>'2011 GP visits'!N60/tot_gp_visits_2011</f>
        <v>8.3592624148797379E-4</v>
      </c>
    </row>
    <row r="61" spans="2:14" x14ac:dyDescent="0.25">
      <c r="B61">
        <v>57</v>
      </c>
      <c r="C61" s="67"/>
      <c r="D61" s="63">
        <f>'2011 GP visits'!D61/tot_gp_visits_2011</f>
        <v>1.5447833471653753E-3</v>
      </c>
      <c r="E61" s="63">
        <f>'2011 GP visits'!E61/tot_gp_visits_2011</f>
        <v>1.4988779361843434E-3</v>
      </c>
      <c r="F61" s="63">
        <f>'2011 GP visits'!F61/tot_gp_visits_2011</f>
        <v>1.5149629030241536E-3</v>
      </c>
      <c r="G61" s="63">
        <f>'2011 GP visits'!G61/tot_gp_visits_2011</f>
        <v>1.4616596121632389E-3</v>
      </c>
      <c r="H61" s="63">
        <f>'2011 GP visits'!H61/tot_gp_visits_2011</f>
        <v>1.3507998519436913E-3</v>
      </c>
      <c r="I61" s="71"/>
      <c r="J61" s="63">
        <f>'2011 GP visits'!J61/tot_gp_visits_2011</f>
        <v>1.0979165093365582E-3</v>
      </c>
      <c r="K61" s="63">
        <f>'2011 GP visits'!K61/tot_gp_visits_2011</f>
        <v>1.0370163848606954E-3</v>
      </c>
      <c r="L61" s="63">
        <f>'2011 GP visits'!L61/tot_gp_visits_2011</f>
        <v>9.7707508868049263E-4</v>
      </c>
      <c r="M61" s="63">
        <f>'2011 GP visits'!M61/tot_gp_visits_2011</f>
        <v>9.1400549412152046E-4</v>
      </c>
      <c r="N61" s="63">
        <f>'2011 GP visits'!N61/tot_gp_visits_2011</f>
        <v>8.4738145527459593E-4</v>
      </c>
    </row>
    <row r="62" spans="2:14" x14ac:dyDescent="0.25">
      <c r="B62">
        <v>58</v>
      </c>
      <c r="C62" s="67"/>
      <c r="D62" s="63">
        <f>'2011 GP visits'!D62/tot_gp_visits_2011</f>
        <v>1.4861235342939756E-3</v>
      </c>
      <c r="E62" s="63">
        <f>'2011 GP visits'!E62/tot_gp_visits_2011</f>
        <v>1.4682580602195705E-3</v>
      </c>
      <c r="F62" s="63">
        <f>'2011 GP visits'!F62/tot_gp_visits_2011</f>
        <v>1.4797759821357569E-3</v>
      </c>
      <c r="G62" s="63">
        <f>'2011 GP visits'!G62/tot_gp_visits_2011</f>
        <v>1.4411944060177101E-3</v>
      </c>
      <c r="H62" s="63">
        <f>'2011 GP visits'!H62/tot_gp_visits_2011</f>
        <v>1.3362751393443139E-3</v>
      </c>
      <c r="I62" s="71"/>
      <c r="J62" s="63">
        <f>'2011 GP visits'!J62/tot_gp_visits_2011</f>
        <v>1.0606751937619226E-3</v>
      </c>
      <c r="K62" s="63">
        <f>'2011 GP visits'!K62/tot_gp_visits_2011</f>
        <v>9.9821762220971889E-4</v>
      </c>
      <c r="L62" s="63">
        <f>'2011 GP visits'!L62/tot_gp_visits_2011</f>
        <v>9.6134006692827996E-4</v>
      </c>
      <c r="M62" s="63">
        <f>'2011 GP visits'!M62/tot_gp_visits_2011</f>
        <v>9.1359010020502379E-4</v>
      </c>
      <c r="N62" s="63">
        <f>'2011 GP visits'!N62/tot_gp_visits_2011</f>
        <v>8.4049529416398714E-4</v>
      </c>
    </row>
    <row r="63" spans="2:14" x14ac:dyDescent="0.25">
      <c r="B63">
        <v>59</v>
      </c>
      <c r="C63" s="67"/>
      <c r="D63" s="63">
        <f>'2011 GP visits'!D63/tot_gp_visits_2011</f>
        <v>1.4560709331849172E-3</v>
      </c>
      <c r="E63" s="63">
        <f>'2011 GP visits'!E63/tot_gp_visits_2011</f>
        <v>1.4540316021063441E-3</v>
      </c>
      <c r="F63" s="63">
        <f>'2011 GP visits'!F63/tot_gp_visits_2011</f>
        <v>1.47459676663465E-3</v>
      </c>
      <c r="G63" s="63">
        <f>'2011 GP visits'!G63/tot_gp_visits_2011</f>
        <v>1.4451410351570596E-3</v>
      </c>
      <c r="H63" s="63">
        <f>'2011 GP visits'!H63/tot_gp_visits_2011</f>
        <v>1.3459928826066647E-3</v>
      </c>
      <c r="I63" s="71"/>
      <c r="J63" s="63">
        <f>'2011 GP visits'!J63/tot_gp_visits_2011</f>
        <v>1.0307104708008128E-3</v>
      </c>
      <c r="K63" s="63">
        <f>'2011 GP visits'!K63/tot_gp_visits_2011</f>
        <v>9.7912909520830697E-4</v>
      </c>
      <c r="L63" s="63">
        <f>'2011 GP visits'!L63/tot_gp_visits_2011</f>
        <v>9.5353928307047363E-4</v>
      </c>
      <c r="M63" s="63">
        <f>'2011 GP visits'!M63/tot_gp_visits_2011</f>
        <v>9.1715458772364329E-4</v>
      </c>
      <c r="N63" s="63">
        <f>'2011 GP visits'!N63/tot_gp_visits_2011</f>
        <v>8.3340690561112382E-4</v>
      </c>
    </row>
    <row r="64" spans="2:14" x14ac:dyDescent="0.25">
      <c r="B64">
        <v>60</v>
      </c>
      <c r="C64" s="67"/>
      <c r="D64" s="63">
        <f>'2011 GP visits'!D64/tot_gp_visits_2011</f>
        <v>1.3976274699270112E-3</v>
      </c>
      <c r="E64" s="63">
        <f>'2011 GP visits'!E64/tot_gp_visits_2011</f>
        <v>1.4356498761407938E-3</v>
      </c>
      <c r="F64" s="63">
        <f>'2011 GP visits'!F64/tot_gp_visits_2011</f>
        <v>1.5078167243860233E-3</v>
      </c>
      <c r="G64" s="63">
        <f>'2011 GP visits'!G64/tot_gp_visits_2011</f>
        <v>1.4710907973219567E-3</v>
      </c>
      <c r="H64" s="63">
        <f>'2011 GP visits'!H64/tot_gp_visits_2011</f>
        <v>1.3656744218565877E-3</v>
      </c>
      <c r="I64" s="71"/>
      <c r="J64" s="63">
        <f>'2011 GP visits'!J64/tot_gp_visits_2011</f>
        <v>9.9973140243303071E-4</v>
      </c>
      <c r="K64" s="63">
        <f>'2011 GP visits'!K64/tot_gp_visits_2011</f>
        <v>9.5108492609279006E-4</v>
      </c>
      <c r="L64" s="63">
        <f>'2011 GP visits'!L64/tot_gp_visits_2011</f>
        <v>9.5665113962325825E-4</v>
      </c>
      <c r="M64" s="63">
        <f>'2011 GP visits'!M64/tot_gp_visits_2011</f>
        <v>9.3839155779526604E-4</v>
      </c>
      <c r="N64" s="63">
        <f>'2011 GP visits'!N64/tot_gp_visits_2011</f>
        <v>8.6337203583685893E-4</v>
      </c>
    </row>
    <row r="65" spans="2:14" x14ac:dyDescent="0.25">
      <c r="B65">
        <v>61</v>
      </c>
      <c r="C65" s="67"/>
      <c r="D65" s="63">
        <f>'2011 GP visits'!D65/tot_gp_visits_2011</f>
        <v>1.430639411528447E-3</v>
      </c>
      <c r="E65" s="63">
        <f>'2011 GP visits'!E65/tot_gp_visits_2011</f>
        <v>1.4698641592078459E-3</v>
      </c>
      <c r="F65" s="63">
        <f>'2011 GP visits'!F65/tot_gp_visits_2011</f>
        <v>1.5538180708093889E-3</v>
      </c>
      <c r="G65" s="63">
        <f>'2011 GP visits'!G65/tot_gp_visits_2011</f>
        <v>1.527498635161302E-3</v>
      </c>
      <c r="H65" s="63">
        <f>'2011 GP visits'!H65/tot_gp_visits_2011</f>
        <v>1.4002379192969792E-3</v>
      </c>
      <c r="I65" s="71"/>
      <c r="J65" s="63">
        <f>'2011 GP visits'!J65/tot_gp_visits_2011</f>
        <v>9.8096030861189723E-4</v>
      </c>
      <c r="K65" s="63">
        <f>'2011 GP visits'!K65/tot_gp_visits_2011</f>
        <v>9.8874123493881342E-4</v>
      </c>
      <c r="L65" s="63">
        <f>'2011 GP visits'!L65/tot_gp_visits_2011</f>
        <v>9.8654575194278638E-4</v>
      </c>
      <c r="M65" s="63">
        <f>'2011 GP visits'!M65/tot_gp_visits_2011</f>
        <v>9.686370036725107E-4</v>
      </c>
      <c r="N65" s="63">
        <f>'2011 GP visits'!N65/tot_gp_visits_2011</f>
        <v>8.9537011901581732E-4</v>
      </c>
    </row>
    <row r="66" spans="2:14" x14ac:dyDescent="0.25">
      <c r="B66">
        <v>62</v>
      </c>
      <c r="C66" s="67"/>
      <c r="D66" s="63">
        <f>'2011 GP visits'!D66/tot_gp_visits_2011</f>
        <v>1.4178636884721674E-3</v>
      </c>
      <c r="E66" s="63">
        <f>'2011 GP visits'!E66/tot_gp_visits_2011</f>
        <v>1.4964295419460799E-3</v>
      </c>
      <c r="F66" s="63">
        <f>'2011 GP visits'!F66/tot_gp_visits_2011</f>
        <v>1.5648942340877182E-3</v>
      </c>
      <c r="G66" s="63">
        <f>'2011 GP visits'!G66/tot_gp_visits_2011</f>
        <v>1.5849143486560816E-3</v>
      </c>
      <c r="H66" s="63">
        <f>'2011 GP visits'!H66/tot_gp_visits_2011</f>
        <v>1.504981934460779E-3</v>
      </c>
      <c r="I66" s="71"/>
      <c r="J66" s="63">
        <f>'2011 GP visits'!J66/tot_gp_visits_2011</f>
        <v>9.7570240187324427E-4</v>
      </c>
      <c r="K66" s="63">
        <f>'2011 GP visits'!K66/tot_gp_visits_2011</f>
        <v>1.0029648074214659E-3</v>
      </c>
      <c r="L66" s="63">
        <f>'2011 GP visits'!L66/tot_gp_visits_2011</f>
        <v>1.0311121963779253E-3</v>
      </c>
      <c r="M66" s="63">
        <f>'2011 GP visits'!M66/tot_gp_visits_2011</f>
        <v>1.0167066331216064E-3</v>
      </c>
      <c r="N66" s="63">
        <f>'2011 GP visits'!N66/tot_gp_visits_2011</f>
        <v>9.4451493102367073E-4</v>
      </c>
    </row>
    <row r="67" spans="2:14" x14ac:dyDescent="0.25">
      <c r="B67">
        <v>63</v>
      </c>
      <c r="C67" s="67"/>
      <c r="D67" s="63">
        <f>'2011 GP visits'!D67/tot_gp_visits_2011</f>
        <v>1.4753298583464508E-3</v>
      </c>
      <c r="E67" s="63">
        <f>'2011 GP visits'!E67/tot_gp_visits_2011</f>
        <v>1.5782311144852078E-3</v>
      </c>
      <c r="F67" s="63">
        <f>'2011 GP visits'!F67/tot_gp_visits_2011</f>
        <v>1.7000970674678432E-3</v>
      </c>
      <c r="G67" s="63">
        <f>'2011 GP visits'!G67/tot_gp_visits_2011</f>
        <v>1.7297039082689808E-3</v>
      </c>
      <c r="H67" s="63">
        <f>'2011 GP visits'!H67/tot_gp_visits_2011</f>
        <v>1.6431563519900649E-3</v>
      </c>
      <c r="I67" s="71"/>
      <c r="J67" s="63">
        <f>'2011 GP visits'!J67/tot_gp_visits_2011</f>
        <v>9.9682038818441846E-4</v>
      </c>
      <c r="K67" s="63">
        <f>'2011 GP visits'!K67/tot_gp_visits_2011</f>
        <v>1.0429724520600694E-3</v>
      </c>
      <c r="L67" s="63">
        <f>'2011 GP visits'!L67/tot_gp_visits_2011</f>
        <v>1.1151303151238545E-3</v>
      </c>
      <c r="M67" s="63">
        <f>'2011 GP visits'!M67/tot_gp_visits_2011</f>
        <v>1.1229896626633066E-3</v>
      </c>
      <c r="N67" s="63">
        <f>'2011 GP visits'!N67/tot_gp_visits_2011</f>
        <v>1.0454084383131352E-3</v>
      </c>
    </row>
    <row r="68" spans="2:14" x14ac:dyDescent="0.25">
      <c r="B68">
        <v>64</v>
      </c>
      <c r="C68" s="67"/>
      <c r="D68" s="63">
        <f>'2011 GP visits'!D68/tot_gp_visits_2011</f>
        <v>1.4797463939986409E-3</v>
      </c>
      <c r="E68" s="63">
        <f>'2011 GP visits'!E68/tot_gp_visits_2011</f>
        <v>1.6059737145327298E-3</v>
      </c>
      <c r="F68" s="63">
        <f>'2011 GP visits'!F68/tot_gp_visits_2011</f>
        <v>1.8027278002141394E-3</v>
      </c>
      <c r="G68" s="63">
        <f>'2011 GP visits'!G68/tot_gp_visits_2011</f>
        <v>1.8539727534133601E-3</v>
      </c>
      <c r="H68" s="63">
        <f>'2011 GP visits'!H68/tot_gp_visits_2011</f>
        <v>1.7394317145473564E-3</v>
      </c>
      <c r="I68" s="71"/>
      <c r="J68" s="63">
        <f>'2011 GP visits'!J68/tot_gp_visits_2011</f>
        <v>1.009105708246541E-3</v>
      </c>
      <c r="K68" s="63">
        <f>'2011 GP visits'!K68/tot_gp_visits_2011</f>
        <v>1.0524679407704711E-3</v>
      </c>
      <c r="L68" s="63">
        <f>'2011 GP visits'!L68/tot_gp_visits_2011</f>
        <v>1.1759373249422079E-3</v>
      </c>
      <c r="M68" s="63">
        <f>'2011 GP visits'!M68/tot_gp_visits_2011</f>
        <v>1.1786426609663877E-3</v>
      </c>
      <c r="N68" s="63">
        <f>'2011 GP visits'!N68/tot_gp_visits_2011</f>
        <v>1.1159126819057146E-3</v>
      </c>
    </row>
    <row r="69" spans="2:14" x14ac:dyDescent="0.25">
      <c r="B69">
        <v>65</v>
      </c>
      <c r="C69" s="67"/>
      <c r="D69" s="63">
        <f>'2011 GP visits'!D69/tot_gp_visits_2011</f>
        <v>1.5122156132329337E-3</v>
      </c>
      <c r="E69" s="63">
        <f>'2011 GP visits'!E69/tot_gp_visits_2011</f>
        <v>1.6198012322870023E-3</v>
      </c>
      <c r="F69" s="63">
        <f>'2011 GP visits'!F69/tot_gp_visits_2011</f>
        <v>1.8772327991765606E-3</v>
      </c>
      <c r="G69" s="63">
        <f>'2011 GP visits'!G69/tot_gp_visits_2011</f>
        <v>1.9622221681496682E-3</v>
      </c>
      <c r="H69" s="63">
        <f>'2011 GP visits'!H69/tot_gp_visits_2011</f>
        <v>1.843409275779927E-3</v>
      </c>
      <c r="I69" s="71"/>
      <c r="J69" s="63">
        <f>'2011 GP visits'!J69/tot_gp_visits_2011</f>
        <v>1.2702983673662303E-3</v>
      </c>
      <c r="K69" s="63">
        <f>'2011 GP visits'!K69/tot_gp_visits_2011</f>
        <v>1.3406798013136073E-3</v>
      </c>
      <c r="L69" s="63">
        <f>'2011 GP visits'!L69/tot_gp_visits_2011</f>
        <v>1.5090621209620627E-3</v>
      </c>
      <c r="M69" s="63">
        <f>'2011 GP visits'!M69/tot_gp_visits_2011</f>
        <v>1.5714186684872666E-3</v>
      </c>
      <c r="N69" s="63">
        <f>'2011 GP visits'!N69/tot_gp_visits_2011</f>
        <v>1.4823873236706445E-3</v>
      </c>
    </row>
    <row r="70" spans="2:14" x14ac:dyDescent="0.25">
      <c r="B70">
        <v>66</v>
      </c>
      <c r="C70" s="67"/>
      <c r="D70" s="63">
        <f>'2011 GP visits'!D70/tot_gp_visits_2011</f>
        <v>1.4656194640327847E-3</v>
      </c>
      <c r="E70" s="63">
        <f>'2011 GP visits'!E70/tot_gp_visits_2011</f>
        <v>1.5998532040818957E-3</v>
      </c>
      <c r="F70" s="63">
        <f>'2011 GP visits'!F70/tot_gp_visits_2011</f>
        <v>1.8247663209270365E-3</v>
      </c>
      <c r="G70" s="63">
        <f>'2011 GP visits'!G70/tot_gp_visits_2011</f>
        <v>1.9002294282899216E-3</v>
      </c>
      <c r="H70" s="63">
        <f>'2011 GP visits'!H70/tot_gp_visits_2011</f>
        <v>1.7597123531017506E-3</v>
      </c>
      <c r="I70" s="71"/>
      <c r="J70" s="63">
        <f>'2011 GP visits'!J70/tot_gp_visits_2011</f>
        <v>1.2009844071528292E-3</v>
      </c>
      <c r="K70" s="63">
        <f>'2011 GP visits'!K70/tot_gp_visits_2011</f>
        <v>1.295156728571672E-3</v>
      </c>
      <c r="L70" s="63">
        <f>'2011 GP visits'!L70/tot_gp_visits_2011</f>
        <v>1.4726161525854436E-3</v>
      </c>
      <c r="M70" s="63">
        <f>'2011 GP visits'!M70/tot_gp_visits_2011</f>
        <v>1.5265543633911935E-3</v>
      </c>
      <c r="N70" s="63">
        <f>'2011 GP visits'!N70/tot_gp_visits_2011</f>
        <v>1.4531333455868641E-3</v>
      </c>
    </row>
    <row r="71" spans="2:14" x14ac:dyDescent="0.25">
      <c r="B71">
        <v>67</v>
      </c>
      <c r="C71" s="67"/>
      <c r="D71" s="63">
        <f>'2011 GP visits'!D71/tot_gp_visits_2011</f>
        <v>1.365858056015681E-3</v>
      </c>
      <c r="E71" s="63">
        <f>'2011 GP visits'!E71/tot_gp_visits_2011</f>
        <v>1.5779793254471766E-3</v>
      </c>
      <c r="F71" s="63">
        <f>'2011 GP visits'!F71/tot_gp_visits_2011</f>
        <v>1.7419426960010652E-3</v>
      </c>
      <c r="G71" s="63">
        <f>'2011 GP visits'!G71/tot_gp_visits_2011</f>
        <v>1.8262249178485959E-3</v>
      </c>
      <c r="H71" s="63">
        <f>'2011 GP visits'!H71/tot_gp_visits_2011</f>
        <v>1.7718732666655648E-3</v>
      </c>
      <c r="I71" s="71"/>
      <c r="J71" s="63">
        <f>'2011 GP visits'!J71/tot_gp_visits_2011</f>
        <v>1.1159814694591511E-3</v>
      </c>
      <c r="K71" s="63">
        <f>'2011 GP visits'!K71/tot_gp_visits_2011</f>
        <v>1.236525102381621E-3</v>
      </c>
      <c r="L71" s="63">
        <f>'2011 GP visits'!L71/tot_gp_visits_2011</f>
        <v>1.429287437864841E-3</v>
      </c>
      <c r="M71" s="63">
        <f>'2011 GP visits'!M71/tot_gp_visits_2011</f>
        <v>1.4940026401181901E-3</v>
      </c>
      <c r="N71" s="63">
        <f>'2011 GP visits'!N71/tot_gp_visits_2011</f>
        <v>1.4338751217397899E-3</v>
      </c>
    </row>
    <row r="72" spans="2:14" x14ac:dyDescent="0.25">
      <c r="B72">
        <v>68</v>
      </c>
      <c r="C72" s="67"/>
      <c r="D72" s="63">
        <f>'2011 GP visits'!D72/tot_gp_visits_2011</f>
        <v>1.3253356454847687E-3</v>
      </c>
      <c r="E72" s="63">
        <f>'2011 GP visits'!E72/tot_gp_visits_2011</f>
        <v>1.4724117577465457E-3</v>
      </c>
      <c r="F72" s="63">
        <f>'2011 GP visits'!F72/tot_gp_visits_2011</f>
        <v>1.6857846124407206E-3</v>
      </c>
      <c r="G72" s="63">
        <f>'2011 GP visits'!G72/tot_gp_visits_2011</f>
        <v>1.7602440847565072E-3</v>
      </c>
      <c r="H72" s="63">
        <f>'2011 GP visits'!H72/tot_gp_visits_2011</f>
        <v>1.6749876497833298E-3</v>
      </c>
      <c r="I72" s="71"/>
      <c r="J72" s="63">
        <f>'2011 GP visits'!J72/tot_gp_visits_2011</f>
        <v>1.0470639986228075E-3</v>
      </c>
      <c r="K72" s="63">
        <f>'2011 GP visits'!K72/tot_gp_visits_2011</f>
        <v>1.1579686119673187E-3</v>
      </c>
      <c r="L72" s="63">
        <f>'2011 GP visits'!L72/tot_gp_visits_2011</f>
        <v>1.3432163900273136E-3</v>
      </c>
      <c r="M72" s="63">
        <f>'2011 GP visits'!M72/tot_gp_visits_2011</f>
        <v>1.4306937311929699E-3</v>
      </c>
      <c r="N72" s="63">
        <f>'2011 GP visits'!N72/tot_gp_visits_2011</f>
        <v>1.3539659216751856E-3</v>
      </c>
    </row>
    <row r="73" spans="2:14" x14ac:dyDescent="0.25">
      <c r="B73">
        <v>69</v>
      </c>
      <c r="C73" s="67"/>
      <c r="D73" s="63">
        <f>'2011 GP visits'!D73/tot_gp_visits_2011</f>
        <v>1.213024622118837E-3</v>
      </c>
      <c r="E73" s="63">
        <f>'2011 GP visits'!E73/tot_gp_visits_2011</f>
        <v>1.3424834045610793E-3</v>
      </c>
      <c r="F73" s="63">
        <f>'2011 GP visits'!F73/tot_gp_visits_2011</f>
        <v>1.5039837568283981E-3</v>
      </c>
      <c r="G73" s="63">
        <f>'2011 GP visits'!G73/tot_gp_visits_2011</f>
        <v>1.5497216905930166E-3</v>
      </c>
      <c r="H73" s="63">
        <f>'2011 GP visits'!H73/tot_gp_visits_2011</f>
        <v>1.4776437936052465E-3</v>
      </c>
      <c r="I73" s="71"/>
      <c r="J73" s="63">
        <f>'2011 GP visits'!J73/tot_gp_visits_2011</f>
        <v>9.3837324481918396E-4</v>
      </c>
      <c r="K73" s="63">
        <f>'2011 GP visits'!K73/tot_gp_visits_2011</f>
        <v>1.0505062699992993E-3</v>
      </c>
      <c r="L73" s="63">
        <f>'2011 GP visits'!L73/tot_gp_visits_2011</f>
        <v>1.1901616996962123E-3</v>
      </c>
      <c r="M73" s="63">
        <f>'2011 GP visits'!M73/tot_gp_visits_2011</f>
        <v>1.2640380738659172E-3</v>
      </c>
      <c r="N73" s="63">
        <f>'2011 GP visits'!N73/tot_gp_visits_2011</f>
        <v>1.1830648874409568E-3</v>
      </c>
    </row>
    <row r="74" spans="2:14" x14ac:dyDescent="0.25">
      <c r="B74">
        <v>70</v>
      </c>
      <c r="C74" s="67"/>
      <c r="D74" s="63">
        <f>'2011 GP visits'!D74/tot_gp_visits_2011</f>
        <v>1.1692531129730817E-3</v>
      </c>
      <c r="E74" s="63">
        <f>'2011 GP visits'!E74/tot_gp_visits_2011</f>
        <v>1.2536863829901862E-3</v>
      </c>
      <c r="F74" s="63">
        <f>'2011 GP visits'!F74/tot_gp_visits_2011</f>
        <v>1.4013526360052869E-3</v>
      </c>
      <c r="G74" s="63">
        <f>'2011 GP visits'!G74/tot_gp_visits_2011</f>
        <v>1.4428597918994168E-3</v>
      </c>
      <c r="H74" s="63">
        <f>'2011 GP visits'!H74/tot_gp_visits_2011</f>
        <v>1.3329168061681938E-3</v>
      </c>
      <c r="I74" s="71"/>
      <c r="J74" s="63">
        <f>'2011 GP visits'!J74/tot_gp_visits_2011</f>
        <v>8.9285421987909952E-4</v>
      </c>
      <c r="K74" s="63">
        <f>'2011 GP visits'!K74/tot_gp_visits_2011</f>
        <v>9.6662720842618599E-4</v>
      </c>
      <c r="L74" s="63">
        <f>'2011 GP visits'!L74/tot_gp_visits_2011</f>
        <v>1.1145770208874349E-3</v>
      </c>
      <c r="M74" s="63">
        <f>'2011 GP visits'!M74/tot_gp_visits_2011</f>
        <v>1.1539123040889912E-3</v>
      </c>
      <c r="N74" s="63">
        <f>'2011 GP visits'!N74/tot_gp_visits_2011</f>
        <v>1.0781716921576415E-3</v>
      </c>
    </row>
    <row r="75" spans="2:14" x14ac:dyDescent="0.25">
      <c r="B75">
        <v>71</v>
      </c>
      <c r="C75" s="67"/>
      <c r="D75" s="63">
        <f>'2011 GP visits'!D75/tot_gp_visits_2011</f>
        <v>1.239421324391736E-3</v>
      </c>
      <c r="E75" s="63">
        <f>'2011 GP visits'!E75/tot_gp_visits_2011</f>
        <v>1.3213888193860446E-3</v>
      </c>
      <c r="F75" s="63">
        <f>'2011 GP visits'!F75/tot_gp_visits_2011</f>
        <v>1.4419358617776194E-3</v>
      </c>
      <c r="G75" s="63">
        <f>'2011 GP visits'!G75/tot_gp_visits_2011</f>
        <v>1.4751003416601854E-3</v>
      </c>
      <c r="H75" s="63">
        <f>'2011 GP visits'!H75/tot_gp_visits_2011</f>
        <v>1.3672034362427867E-3</v>
      </c>
      <c r="I75" s="71"/>
      <c r="J75" s="63">
        <f>'2011 GP visits'!J75/tot_gp_visits_2011</f>
        <v>9.364618659248471E-4</v>
      </c>
      <c r="K75" s="63">
        <f>'2011 GP visits'!K75/tot_gp_visits_2011</f>
        <v>1.0037923069158787E-3</v>
      </c>
      <c r="L75" s="63">
        <f>'2011 GP visits'!L75/tot_gp_visits_2011</f>
        <v>1.1347726021076001E-3</v>
      </c>
      <c r="M75" s="63">
        <f>'2011 GP visits'!M75/tot_gp_visits_2011</f>
        <v>1.1644242731936E-3</v>
      </c>
      <c r="N75" s="63">
        <f>'2011 GP visits'!N75/tot_gp_visits_2011</f>
        <v>1.0891207273217808E-3</v>
      </c>
    </row>
    <row r="76" spans="2:14" x14ac:dyDescent="0.25">
      <c r="B76">
        <v>72</v>
      </c>
      <c r="C76" s="67"/>
      <c r="D76" s="63">
        <f>'2011 GP visits'!D76/tot_gp_visits_2011</f>
        <v>1.2167149688109996E-3</v>
      </c>
      <c r="E76" s="63">
        <f>'2011 GP visits'!E76/tot_gp_visits_2011</f>
        <v>1.2938899109345046E-3</v>
      </c>
      <c r="F76" s="63">
        <f>'2011 GP visits'!F76/tot_gp_visits_2011</f>
        <v>1.4437266406713673E-3</v>
      </c>
      <c r="G76" s="63">
        <f>'2011 GP visits'!G76/tot_gp_visits_2011</f>
        <v>1.4547471342426551E-3</v>
      </c>
      <c r="H76" s="63">
        <f>'2011 GP visits'!H76/tot_gp_visits_2011</f>
        <v>1.3718835182947333E-3</v>
      </c>
      <c r="I76" s="71"/>
      <c r="J76" s="63">
        <f>'2011 GP visits'!J76/tot_gp_visits_2011</f>
        <v>9.0400453672913566E-4</v>
      </c>
      <c r="K76" s="63">
        <f>'2011 GP visits'!K76/tot_gp_visits_2011</f>
        <v>9.780949926030296E-4</v>
      </c>
      <c r="L76" s="63">
        <f>'2011 GP visits'!L76/tot_gp_visits_2011</f>
        <v>1.1111044004393318E-3</v>
      </c>
      <c r="M76" s="63">
        <f>'2011 GP visits'!M76/tot_gp_visits_2011</f>
        <v>1.1628372934220348E-3</v>
      </c>
      <c r="N76" s="63">
        <f>'2011 GP visits'!N76/tot_gp_visits_2011</f>
        <v>1.1110623274944859E-3</v>
      </c>
    </row>
    <row r="77" spans="2:14" x14ac:dyDescent="0.25">
      <c r="B77">
        <v>73</v>
      </c>
      <c r="C77" s="67"/>
      <c r="D77" s="63">
        <f>'2011 GP visits'!D77/tot_gp_visits_2011</f>
        <v>1.1734124897970941E-3</v>
      </c>
      <c r="E77" s="63">
        <f>'2011 GP visits'!E77/tot_gp_visits_2011</f>
        <v>1.2808700439623315E-3</v>
      </c>
      <c r="F77" s="63">
        <f>'2011 GP visits'!F77/tot_gp_visits_2011</f>
        <v>1.3781968859480076E-3</v>
      </c>
      <c r="G77" s="63">
        <f>'2011 GP visits'!G77/tot_gp_visits_2011</f>
        <v>1.4416413460340257E-3</v>
      </c>
      <c r="H77" s="63">
        <f>'2011 GP visits'!H77/tot_gp_visits_2011</f>
        <v>1.3596555825117721E-3</v>
      </c>
      <c r="I77" s="71"/>
      <c r="J77" s="63">
        <f>'2011 GP visits'!J77/tot_gp_visits_2011</f>
        <v>8.6245134656303822E-4</v>
      </c>
      <c r="K77" s="63">
        <f>'2011 GP visits'!K77/tot_gp_visits_2011</f>
        <v>9.4210773619073692E-4</v>
      </c>
      <c r="L77" s="63">
        <f>'2011 GP visits'!L77/tot_gp_visits_2011</f>
        <v>1.0763509517765512E-3</v>
      </c>
      <c r="M77" s="63">
        <f>'2011 GP visits'!M77/tot_gp_visits_2011</f>
        <v>1.1279568733411152E-3</v>
      </c>
      <c r="N77" s="63">
        <f>'2011 GP visits'!N77/tot_gp_visits_2011</f>
        <v>1.0879512437419355E-3</v>
      </c>
    </row>
    <row r="78" spans="2:14" x14ac:dyDescent="0.25">
      <c r="B78">
        <v>74</v>
      </c>
      <c r="C78" s="67"/>
      <c r="D78" s="63">
        <f>'2011 GP visits'!D78/tot_gp_visits_2011</f>
        <v>1.1421462075708413E-3</v>
      </c>
      <c r="E78" s="63">
        <f>'2011 GP visits'!E78/tot_gp_visits_2011</f>
        <v>1.2303668874002612E-3</v>
      </c>
      <c r="F78" s="63">
        <f>'2011 GP visits'!F78/tot_gp_visits_2011</f>
        <v>1.3330670540846864E-3</v>
      </c>
      <c r="G78" s="63">
        <f>'2011 GP visits'!G78/tot_gp_visits_2011</f>
        <v>1.3826303278519875E-3</v>
      </c>
      <c r="H78" s="63">
        <f>'2011 GP visits'!H78/tot_gp_visits_2011</f>
        <v>1.3301945264301963E-3</v>
      </c>
      <c r="I78" s="71"/>
      <c r="J78" s="63">
        <f>'2011 GP visits'!J78/tot_gp_visits_2011</f>
        <v>8.0712862717367308E-4</v>
      </c>
      <c r="K78" s="63">
        <f>'2011 GP visits'!K78/tot_gp_visits_2011</f>
        <v>8.875402531090239E-4</v>
      </c>
      <c r="L78" s="63">
        <f>'2011 GP visits'!L78/tot_gp_visits_2011</f>
        <v>1.0245918320087345E-3</v>
      </c>
      <c r="M78" s="63">
        <f>'2011 GP visits'!M78/tot_gp_visits_2011</f>
        <v>1.083455730598353E-3</v>
      </c>
      <c r="N78" s="63">
        <f>'2011 GP visits'!N78/tot_gp_visits_2011</f>
        <v>1.055355173500605E-3</v>
      </c>
    </row>
    <row r="79" spans="2:14" x14ac:dyDescent="0.25">
      <c r="B79">
        <v>75</v>
      </c>
      <c r="C79" s="67"/>
      <c r="D79" s="63">
        <f>'2011 GP visits'!D79/tot_gp_visits_2011</f>
        <v>1.4352476757710782E-3</v>
      </c>
      <c r="E79" s="63">
        <f>'2011 GP visits'!E79/tot_gp_visits_2011</f>
        <v>1.5540713218736666E-3</v>
      </c>
      <c r="F79" s="63">
        <f>'2011 GP visits'!F79/tot_gp_visits_2011</f>
        <v>1.7072293506229933E-3</v>
      </c>
      <c r="G79" s="63">
        <f>'2011 GP visits'!G79/tot_gp_visits_2011</f>
        <v>1.7609712178889667E-3</v>
      </c>
      <c r="H79" s="63">
        <f>'2011 GP visits'!H79/tot_gp_visits_2011</f>
        <v>1.7071538351186384E-3</v>
      </c>
      <c r="I79" s="71"/>
      <c r="J79" s="63">
        <f>'2011 GP visits'!J79/tot_gp_visits_2011</f>
        <v>1.0712369723769486E-3</v>
      </c>
      <c r="K79" s="63">
        <f>'2011 GP visits'!K79/tot_gp_visits_2011</f>
        <v>1.183312417957758E-3</v>
      </c>
      <c r="L79" s="63">
        <f>'2011 GP visits'!L79/tot_gp_visits_2011</f>
        <v>1.3839561303767886E-3</v>
      </c>
      <c r="M79" s="63">
        <f>'2011 GP visits'!M79/tot_gp_visits_2011</f>
        <v>1.417960288892796E-3</v>
      </c>
      <c r="N79" s="63">
        <f>'2011 GP visits'!N79/tot_gp_visits_2011</f>
        <v>1.389668909753476E-3</v>
      </c>
    </row>
    <row r="80" spans="2:14" x14ac:dyDescent="0.25">
      <c r="B80">
        <v>76</v>
      </c>
      <c r="C80" s="67"/>
      <c r="D80" s="63">
        <f>'2011 GP visits'!D80/tot_gp_visits_2011</f>
        <v>1.3597164225194411E-3</v>
      </c>
      <c r="E80" s="63">
        <f>'2011 GP visits'!E80/tot_gp_visits_2011</f>
        <v>1.4943765749611056E-3</v>
      </c>
      <c r="F80" s="63">
        <f>'2011 GP visits'!F80/tot_gp_visits_2011</f>
        <v>1.6384080072038348E-3</v>
      </c>
      <c r="G80" s="63">
        <f>'2011 GP visits'!G80/tot_gp_visits_2011</f>
        <v>1.6782420633817269E-3</v>
      </c>
      <c r="H80" s="63">
        <f>'2011 GP visits'!H80/tot_gp_visits_2011</f>
        <v>1.6152367226826652E-3</v>
      </c>
      <c r="I80" s="71"/>
      <c r="J80" s="63">
        <f>'2011 GP visits'!J80/tot_gp_visits_2011</f>
        <v>9.9156570423163224E-4</v>
      </c>
      <c r="K80" s="63">
        <f>'2011 GP visits'!K80/tot_gp_visits_2011</f>
        <v>1.1114991976185543E-3</v>
      </c>
      <c r="L80" s="63">
        <f>'2011 GP visits'!L80/tot_gp_visits_2011</f>
        <v>1.2663236732169607E-3</v>
      </c>
      <c r="M80" s="63">
        <f>'2011 GP visits'!M80/tot_gp_visits_2011</f>
        <v>1.3603395416027164E-3</v>
      </c>
      <c r="N80" s="63">
        <f>'2011 GP visits'!N80/tot_gp_visits_2011</f>
        <v>1.317565241234663E-3</v>
      </c>
    </row>
    <row r="81" spans="2:14" x14ac:dyDescent="0.25">
      <c r="B81">
        <v>77</v>
      </c>
      <c r="C81" s="67"/>
      <c r="D81" s="63">
        <f>'2011 GP visits'!D81/tot_gp_visits_2011</f>
        <v>1.2917191908189325E-3</v>
      </c>
      <c r="E81" s="63">
        <f>'2011 GP visits'!E81/tot_gp_visits_2011</f>
        <v>1.3879695420213037E-3</v>
      </c>
      <c r="F81" s="63">
        <f>'2011 GP visits'!F81/tot_gp_visits_2011</f>
        <v>1.5742313605773572E-3</v>
      </c>
      <c r="G81" s="63">
        <f>'2011 GP visits'!G81/tot_gp_visits_2011</f>
        <v>1.5839597896295499E-3</v>
      </c>
      <c r="H81" s="63">
        <f>'2011 GP visits'!H81/tot_gp_visits_2011</f>
        <v>1.5439533875489747E-3</v>
      </c>
      <c r="I81" s="71"/>
      <c r="J81" s="63">
        <f>'2011 GP visits'!J81/tot_gp_visits_2011</f>
        <v>8.977302090173437E-4</v>
      </c>
      <c r="K81" s="63">
        <f>'2011 GP visits'!K81/tot_gp_visits_2011</f>
        <v>1.0192321232998936E-3</v>
      </c>
      <c r="L81" s="63">
        <f>'2011 GP visits'!L81/tot_gp_visits_2011</f>
        <v>1.1641099592617759E-3</v>
      </c>
      <c r="M81" s="63">
        <f>'2011 GP visits'!M81/tot_gp_visits_2011</f>
        <v>1.2454424855103412E-3</v>
      </c>
      <c r="N81" s="63">
        <f>'2011 GP visits'!N81/tot_gp_visits_2011</f>
        <v>1.2402549272281492E-3</v>
      </c>
    </row>
    <row r="82" spans="2:14" x14ac:dyDescent="0.25">
      <c r="B82">
        <v>78</v>
      </c>
      <c r="C82" s="67"/>
      <c r="D82" s="63">
        <f>'2011 GP visits'!D82/tot_gp_visits_2011</f>
        <v>1.2363643818954191E-3</v>
      </c>
      <c r="E82" s="63">
        <f>'2011 GP visits'!E82/tot_gp_visits_2011</f>
        <v>1.3780834529686843E-3</v>
      </c>
      <c r="F82" s="63">
        <f>'2011 GP visits'!F82/tot_gp_visits_2011</f>
        <v>1.5378648755534339E-3</v>
      </c>
      <c r="G82" s="63">
        <f>'2011 GP visits'!G82/tot_gp_visits_2011</f>
        <v>1.5585876658938886E-3</v>
      </c>
      <c r="H82" s="63">
        <f>'2011 GP visits'!H82/tot_gp_visits_2011</f>
        <v>1.5015731494649688E-3</v>
      </c>
      <c r="I82" s="71"/>
      <c r="J82" s="63">
        <f>'2011 GP visits'!J82/tot_gp_visits_2011</f>
        <v>8.5151778446419129E-4</v>
      </c>
      <c r="K82" s="63">
        <f>'2011 GP visits'!K82/tot_gp_visits_2011</f>
        <v>9.5718191320400827E-4</v>
      </c>
      <c r="L82" s="63">
        <f>'2011 GP visits'!L82/tot_gp_visits_2011</f>
        <v>1.1273956523796418E-3</v>
      </c>
      <c r="M82" s="63">
        <f>'2011 GP visits'!M82/tot_gp_visits_2011</f>
        <v>1.1965461295538912E-3</v>
      </c>
      <c r="N82" s="63">
        <f>'2011 GP visits'!N82/tot_gp_visits_2011</f>
        <v>1.1850439627078099E-3</v>
      </c>
    </row>
    <row r="83" spans="2:14" x14ac:dyDescent="0.25">
      <c r="B83">
        <v>79</v>
      </c>
      <c r="C83" s="67"/>
      <c r="D83" s="63">
        <f>'2011 GP visits'!D83/tot_gp_visits_2011</f>
        <v>1.2224747059571075E-3</v>
      </c>
      <c r="E83" s="63">
        <f>'2011 GP visits'!E83/tot_gp_visits_2011</f>
        <v>1.3307316991662589E-3</v>
      </c>
      <c r="F83" s="63">
        <f>'2011 GP visits'!F83/tot_gp_visits_2011</f>
        <v>1.4917154433208147E-3</v>
      </c>
      <c r="G83" s="63">
        <f>'2011 GP visits'!G83/tot_gp_visits_2011</f>
        <v>1.542014065802215E-3</v>
      </c>
      <c r="H83" s="63">
        <f>'2011 GP visits'!H83/tot_gp_visits_2011</f>
        <v>1.472208304984395E-3</v>
      </c>
      <c r="I83" s="71"/>
      <c r="J83" s="63">
        <f>'2011 GP visits'!J83/tot_gp_visits_2011</f>
        <v>8.0392762384575117E-4</v>
      </c>
      <c r="K83" s="63">
        <f>'2011 GP visits'!K83/tot_gp_visits_2011</f>
        <v>9.1413955230292389E-4</v>
      </c>
      <c r="L83" s="63">
        <f>'2011 GP visits'!L83/tot_gp_visits_2011</f>
        <v>1.0635260355182788E-3</v>
      </c>
      <c r="M83" s="63">
        <f>'2011 GP visits'!M83/tot_gp_visits_2011</f>
        <v>1.1334916268241632E-3</v>
      </c>
      <c r="N83" s="63">
        <f>'2011 GP visits'!N83/tot_gp_visits_2011</f>
        <v>1.1455537201974222E-3</v>
      </c>
    </row>
    <row r="84" spans="2:14" x14ac:dyDescent="0.25">
      <c r="B84">
        <v>80</v>
      </c>
      <c r="C84" s="67"/>
      <c r="D84" s="63">
        <f>'2011 GP visits'!D84/tot_gp_visits_2011</f>
        <v>1.1774958297691123E-3</v>
      </c>
      <c r="E84" s="63">
        <f>'2011 GP visits'!E84/tot_gp_visits_2011</f>
        <v>1.3261636517455468E-3</v>
      </c>
      <c r="F84" s="63">
        <f>'2011 GP visits'!F84/tot_gp_visits_2011</f>
        <v>1.473947388196432E-3</v>
      </c>
      <c r="G84" s="63">
        <f>'2011 GP visits'!G84/tot_gp_visits_2011</f>
        <v>1.5096998068496613E-3</v>
      </c>
      <c r="H84" s="63">
        <f>'2011 GP visits'!H84/tot_gp_visits_2011</f>
        <v>1.436415010685096E-3</v>
      </c>
      <c r="I84" s="71"/>
      <c r="J84" s="63">
        <f>'2011 GP visits'!J84/tot_gp_visits_2011</f>
        <v>7.476132978103268E-4</v>
      </c>
      <c r="K84" s="63">
        <f>'2011 GP visits'!K84/tot_gp_visits_2011</f>
        <v>8.6774018129465993E-4</v>
      </c>
      <c r="L84" s="63">
        <f>'2011 GP visits'!L84/tot_gp_visits_2011</f>
        <v>1.0024745510949478E-3</v>
      </c>
      <c r="M84" s="63">
        <f>'2011 GP visits'!M84/tot_gp_visits_2011</f>
        <v>1.0811240500277273E-3</v>
      </c>
      <c r="N84" s="63">
        <f>'2011 GP visits'!N84/tot_gp_visits_2011</f>
        <v>1.0836302364054648E-3</v>
      </c>
    </row>
    <row r="85" spans="2:14" x14ac:dyDescent="0.25">
      <c r="B85">
        <v>81</v>
      </c>
      <c r="C85" s="67"/>
      <c r="D85" s="63">
        <f>'2011 GP visits'!D85/tot_gp_visits_2011</f>
        <v>1.1251010407489926E-3</v>
      </c>
      <c r="E85" s="63">
        <f>'2011 GP visits'!E85/tot_gp_visits_2011</f>
        <v>1.2763556952841365E-3</v>
      </c>
      <c r="F85" s="63">
        <f>'2011 GP visits'!F85/tot_gp_visits_2011</f>
        <v>1.3727747556445363E-3</v>
      </c>
      <c r="G85" s="63">
        <f>'2011 GP visits'!G85/tot_gp_visits_2011</f>
        <v>1.4259220333389952E-3</v>
      </c>
      <c r="H85" s="63">
        <f>'2011 GP visits'!H85/tot_gp_visits_2011</f>
        <v>1.3764867391388622E-3</v>
      </c>
      <c r="I85" s="71"/>
      <c r="J85" s="63">
        <f>'2011 GP visits'!J85/tot_gp_visits_2011</f>
        <v>6.7328746107705518E-4</v>
      </c>
      <c r="K85" s="63">
        <f>'2011 GP visits'!K85/tot_gp_visits_2011</f>
        <v>7.9231109043954829E-4</v>
      </c>
      <c r="L85" s="63">
        <f>'2011 GP visits'!L85/tot_gp_visits_2011</f>
        <v>9.1468272135859546E-4</v>
      </c>
      <c r="M85" s="63">
        <f>'2011 GP visits'!M85/tot_gp_visits_2011</f>
        <v>9.8905183645379828E-4</v>
      </c>
      <c r="N85" s="63">
        <f>'2011 GP visits'!N85/tot_gp_visits_2011</f>
        <v>9.9141717781323405E-4</v>
      </c>
    </row>
    <row r="86" spans="2:14" x14ac:dyDescent="0.25">
      <c r="B86">
        <v>82</v>
      </c>
      <c r="C86" s="67"/>
      <c r="D86" s="63">
        <f>'2011 GP visits'!D86/tot_gp_visits_2011</f>
        <v>1.0216049937484563E-3</v>
      </c>
      <c r="E86" s="63">
        <f>'2011 GP visits'!E86/tot_gp_visits_2011</f>
        <v>1.1460920349098192E-3</v>
      </c>
      <c r="F86" s="63">
        <f>'2011 GP visits'!F86/tot_gp_visits_2011</f>
        <v>1.2908378209147717E-3</v>
      </c>
      <c r="G86" s="63">
        <f>'2011 GP visits'!G86/tot_gp_visits_2011</f>
        <v>1.3415413349947842E-3</v>
      </c>
      <c r="H86" s="63">
        <f>'2011 GP visits'!H86/tot_gp_visits_2011</f>
        <v>1.298995704744405E-3</v>
      </c>
      <c r="I86" s="71"/>
      <c r="J86" s="63">
        <f>'2011 GP visits'!J86/tot_gp_visits_2011</f>
        <v>5.9001394190918684E-4</v>
      </c>
      <c r="K86" s="63">
        <f>'2011 GP visits'!K86/tot_gp_visits_2011</f>
        <v>6.8948979294699122E-4</v>
      </c>
      <c r="L86" s="63">
        <f>'2011 GP visits'!L86/tot_gp_visits_2011</f>
        <v>8.4173788767971517E-4</v>
      </c>
      <c r="M86" s="63">
        <f>'2011 GP visits'!M86/tot_gp_visits_2011</f>
        <v>8.7967759443500864E-4</v>
      </c>
      <c r="N86" s="63">
        <f>'2011 GP visits'!N86/tot_gp_visits_2011</f>
        <v>9.1205509983794232E-4</v>
      </c>
    </row>
    <row r="87" spans="2:14" x14ac:dyDescent="0.25">
      <c r="B87">
        <v>83</v>
      </c>
      <c r="C87" s="67"/>
      <c r="D87" s="63">
        <f>'2011 GP visits'!D87/tot_gp_visits_2011</f>
        <v>9.2135610083456901E-4</v>
      </c>
      <c r="E87" s="63">
        <f>'2011 GP visits'!E87/tot_gp_visits_2011</f>
        <v>1.0764560420020493E-3</v>
      </c>
      <c r="F87" s="63">
        <f>'2011 GP visits'!F87/tot_gp_visits_2011</f>
        <v>1.1920680048346445E-3</v>
      </c>
      <c r="G87" s="63">
        <f>'2011 GP visits'!G87/tot_gp_visits_2011</f>
        <v>1.213395796730049E-3</v>
      </c>
      <c r="H87" s="63">
        <f>'2011 GP visits'!H87/tot_gp_visits_2011</f>
        <v>1.190816744316468E-3</v>
      </c>
      <c r="I87" s="71"/>
      <c r="J87" s="63">
        <f>'2011 GP visits'!J87/tot_gp_visits_2011</f>
        <v>5.0802897973573405E-4</v>
      </c>
      <c r="K87" s="63">
        <f>'2011 GP visits'!K87/tot_gp_visits_2011</f>
        <v>6.2244124983925459E-4</v>
      </c>
      <c r="L87" s="63">
        <f>'2011 GP visits'!L87/tot_gp_visits_2011</f>
        <v>7.5196664543058427E-4</v>
      </c>
      <c r="M87" s="63">
        <f>'2011 GP visits'!M87/tot_gp_visits_2011</f>
        <v>7.9901996852754526E-4</v>
      </c>
      <c r="N87" s="63">
        <f>'2011 GP visits'!N87/tot_gp_visits_2011</f>
        <v>8.0695647018036128E-4</v>
      </c>
    </row>
    <row r="88" spans="2:14" x14ac:dyDescent="0.25">
      <c r="B88">
        <v>84</v>
      </c>
      <c r="C88" s="67"/>
      <c r="D88" s="63">
        <f>'2011 GP visits'!D88/tot_gp_visits_2011</f>
        <v>8.6083990750519877E-4</v>
      </c>
      <c r="E88" s="63">
        <f>'2011 GP visits'!E88/tot_gp_visits_2011</f>
        <v>1.0060580544546008E-3</v>
      </c>
      <c r="F88" s="63">
        <f>'2011 GP visits'!F88/tot_gp_visits_2011</f>
        <v>1.1416134188446763E-3</v>
      </c>
      <c r="G88" s="63">
        <f>'2011 GP visits'!G88/tot_gp_visits_2011</f>
        <v>1.180621576804675E-3</v>
      </c>
      <c r="H88" s="63">
        <f>'2011 GP visits'!H88/tot_gp_visits_2011</f>
        <v>1.1102525643642874E-3</v>
      </c>
      <c r="I88" s="71"/>
      <c r="J88" s="63">
        <f>'2011 GP visits'!J88/tot_gp_visits_2011</f>
        <v>4.6701792272200695E-4</v>
      </c>
      <c r="K88" s="63">
        <f>'2011 GP visits'!K88/tot_gp_visits_2011</f>
        <v>5.6177056882170042E-4</v>
      </c>
      <c r="L88" s="63">
        <f>'2011 GP visits'!L88/tot_gp_visits_2011</f>
        <v>6.835474645717288E-4</v>
      </c>
      <c r="M88" s="63">
        <f>'2011 GP visits'!M88/tot_gp_visits_2011</f>
        <v>7.3543643293886326E-4</v>
      </c>
      <c r="N88" s="63">
        <f>'2011 GP visits'!N88/tot_gp_visits_2011</f>
        <v>7.3458466575790718E-4</v>
      </c>
    </row>
    <row r="89" spans="2:14" x14ac:dyDescent="0.25">
      <c r="B89" s="15">
        <v>85</v>
      </c>
      <c r="C89" s="68"/>
      <c r="D89" s="64">
        <f>'2011 GP visits'!D89/tot_gp_visits_2011</f>
        <v>5.3057940814683234E-3</v>
      </c>
      <c r="E89" s="64">
        <f>'2011 GP visits'!E89/tot_gp_visits_2011</f>
        <v>6.4401778299509908E-3</v>
      </c>
      <c r="F89" s="64">
        <f>'2011 GP visits'!F89/tot_gp_visits_2011</f>
        <v>7.2806594636712456E-3</v>
      </c>
      <c r="G89" s="64">
        <f>'2011 GP visits'!G89/tot_gp_visits_2011</f>
        <v>7.4698820271324497E-3</v>
      </c>
      <c r="H89" s="64">
        <f>'2011 GP visits'!H89/tot_gp_visits_2011</f>
        <v>7.0053078342424517E-3</v>
      </c>
      <c r="I89" s="68"/>
      <c r="J89" s="64">
        <f>'2011 GP visits'!J89/tot_gp_visits_2011</f>
        <v>2.1775514896634576E-3</v>
      </c>
      <c r="K89" s="64">
        <f>'2011 GP visits'!K89/tot_gp_visits_2011</f>
        <v>2.7200092983917148E-3</v>
      </c>
      <c r="L89" s="64">
        <f>'2011 GP visits'!L89/tot_gp_visits_2011</f>
        <v>3.3317471608541667E-3</v>
      </c>
      <c r="M89" s="64">
        <f>'2011 GP visits'!M89/tot_gp_visits_2011</f>
        <v>3.5823213062106014E-3</v>
      </c>
      <c r="N89" s="64">
        <f>'2011 GP visits'!N89/tot_gp_visits_2011</f>
        <v>3.5810902860909429E-3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9.140625" style="69"/>
    <col min="10" max="14" width="9" bestFit="1" customWidth="1"/>
  </cols>
  <sheetData>
    <row r="2" spans="2:14" x14ac:dyDescent="0.25">
      <c r="B2" s="8" t="s">
        <v>13</v>
      </c>
      <c r="C2" s="65"/>
      <c r="D2" s="106" t="s">
        <v>14</v>
      </c>
      <c r="E2" s="106"/>
      <c r="F2" s="106"/>
      <c r="G2" s="106"/>
      <c r="H2" s="106"/>
      <c r="I2" s="65"/>
      <c r="J2" s="106" t="s">
        <v>15</v>
      </c>
      <c r="K2" s="106"/>
      <c r="L2" s="106"/>
      <c r="M2" s="106"/>
      <c r="N2" s="106"/>
    </row>
    <row r="3" spans="2:14" x14ac:dyDescent="0.25">
      <c r="B3" s="5"/>
      <c r="C3" s="66"/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72"/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</row>
    <row r="4" spans="2:14" x14ac:dyDescent="0.25">
      <c r="B4">
        <v>0</v>
      </c>
      <c r="C4" s="67"/>
      <c r="D4" s="10">
        <f>'2011 primary care weights'!D4*tot_gp_and_pharma_cost_2011</f>
        <v>32042491.643694028</v>
      </c>
      <c r="E4" s="10">
        <f>'2011 primary care weights'!E4*tot_gp_and_pharma_cost_2011</f>
        <v>26713136.061079267</v>
      </c>
      <c r="F4" s="10">
        <f>'2011 primary care weights'!F4*tot_gp_and_pharma_cost_2011</f>
        <v>23190845.564949282</v>
      </c>
      <c r="G4" s="10">
        <f>'2011 primary care weights'!G4*tot_gp_and_pharma_cost_2011</f>
        <v>22299522.9209399</v>
      </c>
      <c r="H4" s="10">
        <f>'2011 primary care weights'!H4*tot_gp_and_pharma_cost_2011</f>
        <v>20825841.170034572</v>
      </c>
      <c r="I4" s="10"/>
      <c r="J4" s="10">
        <f>'2011 primary care weights'!J4*tot_gp_and_pharma_cost_2011</f>
        <v>38004983.255565666</v>
      </c>
      <c r="K4" s="10">
        <f>'2011 primary care weights'!K4*tot_gp_and_pharma_cost_2011</f>
        <v>31365331.065568924</v>
      </c>
      <c r="L4" s="10">
        <f>'2011 primary care weights'!L4*tot_gp_and_pharma_cost_2011</f>
        <v>26710653.859094586</v>
      </c>
      <c r="M4" s="10">
        <f>'2011 primary care weights'!M4*tot_gp_and_pharma_cost_2011</f>
        <v>25233719.223969761</v>
      </c>
      <c r="N4" s="10">
        <f>'2011 primary care weights'!N4*tot_gp_and_pharma_cost_2011</f>
        <v>23360943.037719887</v>
      </c>
    </row>
    <row r="5" spans="2:14" x14ac:dyDescent="0.25">
      <c r="B5">
        <v>1</v>
      </c>
      <c r="C5" s="67"/>
      <c r="D5" s="11">
        <f>'2011 primary care weights'!D5*tot_gp_and_pharma_cost_2011</f>
        <v>33973901.620804638</v>
      </c>
      <c r="E5" s="11">
        <f>'2011 primary care weights'!E5*tot_gp_and_pharma_cost_2011</f>
        <v>26865695.218299855</v>
      </c>
      <c r="F5" s="11">
        <f>'2011 primary care weights'!F5*tot_gp_and_pharma_cost_2011</f>
        <v>22370638.658529978</v>
      </c>
      <c r="G5" s="11">
        <f>'2011 primary care weights'!G5*tot_gp_and_pharma_cost_2011</f>
        <v>20499702.698141385</v>
      </c>
      <c r="H5" s="11">
        <f>'2011 primary care weights'!H5*tot_gp_and_pharma_cost_2011</f>
        <v>18920757.645418309</v>
      </c>
      <c r="I5" s="11"/>
      <c r="J5" s="11">
        <f>'2011 primary care weights'!J5*tot_gp_and_pharma_cost_2011</f>
        <v>39371288.054205015</v>
      </c>
      <c r="K5" s="11">
        <f>'2011 primary care weights'!K5*tot_gp_and_pharma_cost_2011</f>
        <v>31593962.805410482</v>
      </c>
      <c r="L5" s="11">
        <f>'2011 primary care weights'!L5*tot_gp_and_pharma_cost_2011</f>
        <v>26390006.089288116</v>
      </c>
      <c r="M5" s="11">
        <f>'2011 primary care weights'!M5*tot_gp_and_pharma_cost_2011</f>
        <v>22835945.793612614</v>
      </c>
      <c r="N5" s="11">
        <f>'2011 primary care weights'!N5*tot_gp_and_pharma_cost_2011</f>
        <v>21522546.392310634</v>
      </c>
    </row>
    <row r="6" spans="2:14" x14ac:dyDescent="0.25">
      <c r="B6">
        <v>2</v>
      </c>
      <c r="C6" s="67"/>
      <c r="D6" s="11">
        <f>'2011 primary care weights'!D6*tot_gp_and_pharma_cost_2011</f>
        <v>34189448.614393264</v>
      </c>
      <c r="E6" s="11">
        <f>'2011 primary care weights'!E6*tot_gp_and_pharma_cost_2011</f>
        <v>26205170.367455684</v>
      </c>
      <c r="F6" s="11">
        <f>'2011 primary care weights'!F6*tot_gp_and_pharma_cost_2011</f>
        <v>22111202.066708468</v>
      </c>
      <c r="G6" s="11">
        <f>'2011 primary care weights'!G6*tot_gp_and_pharma_cost_2011</f>
        <v>19668269.310147736</v>
      </c>
      <c r="H6" s="11">
        <f>'2011 primary care weights'!H6*tot_gp_and_pharma_cost_2011</f>
        <v>18524686.530640896</v>
      </c>
      <c r="I6" s="11"/>
      <c r="J6" s="11">
        <f>'2011 primary care weights'!J6*tot_gp_and_pharma_cost_2011</f>
        <v>39694754.380891226</v>
      </c>
      <c r="K6" s="11">
        <f>'2011 primary care weights'!K6*tot_gp_and_pharma_cost_2011</f>
        <v>30995843.98834851</v>
      </c>
      <c r="L6" s="11">
        <f>'2011 primary care weights'!L6*tot_gp_and_pharma_cost_2011</f>
        <v>25065771.637894288</v>
      </c>
      <c r="M6" s="11">
        <f>'2011 primary care weights'!M6*tot_gp_and_pharma_cost_2011</f>
        <v>22294337.810141332</v>
      </c>
      <c r="N6" s="11">
        <f>'2011 primary care weights'!N6*tot_gp_and_pharma_cost_2011</f>
        <v>21359854.970936462</v>
      </c>
    </row>
    <row r="7" spans="2:14" x14ac:dyDescent="0.25">
      <c r="B7">
        <v>3</v>
      </c>
      <c r="C7" s="67"/>
      <c r="D7" s="11">
        <f>'2011 primary care weights'!D7*tot_gp_and_pharma_cost_2011</f>
        <v>33371101.387646671</v>
      </c>
      <c r="E7" s="11">
        <f>'2011 primary care weights'!E7*tot_gp_and_pharma_cost_2011</f>
        <v>26205066.747940876</v>
      </c>
      <c r="F7" s="11">
        <f>'2011 primary care weights'!F7*tot_gp_and_pharma_cost_2011</f>
        <v>22325186.690516818</v>
      </c>
      <c r="G7" s="11">
        <f>'2011 primary care weights'!G7*tot_gp_and_pharma_cost_2011</f>
        <v>19864098.833878521</v>
      </c>
      <c r="H7" s="11">
        <f>'2011 primary care weights'!H7*tot_gp_and_pharma_cost_2011</f>
        <v>19551611.741698354</v>
      </c>
      <c r="I7" s="11"/>
      <c r="J7" s="11">
        <f>'2011 primary care weights'!J7*tot_gp_and_pharma_cost_2011</f>
        <v>38803015.574616447</v>
      </c>
      <c r="K7" s="11">
        <f>'2011 primary care weights'!K7*tot_gp_and_pharma_cost_2011</f>
        <v>30388829.184943456</v>
      </c>
      <c r="L7" s="11">
        <f>'2011 primary care weights'!L7*tot_gp_and_pharma_cost_2011</f>
        <v>25597805.420118243</v>
      </c>
      <c r="M7" s="11">
        <f>'2011 primary care weights'!M7*tot_gp_and_pharma_cost_2011</f>
        <v>22936949.900520924</v>
      </c>
      <c r="N7" s="11">
        <f>'2011 primary care weights'!N7*tot_gp_and_pharma_cost_2011</f>
        <v>22287119.841691926</v>
      </c>
    </row>
    <row r="8" spans="2:14" x14ac:dyDescent="0.25">
      <c r="B8">
        <v>4</v>
      </c>
      <c r="C8" s="67"/>
      <c r="D8" s="11">
        <f>'2011 primary care weights'!D8*tot_gp_and_pharma_cost_2011</f>
        <v>31291519.683475226</v>
      </c>
      <c r="E8" s="11">
        <f>'2011 primary care weights'!E8*tot_gp_and_pharma_cost_2011</f>
        <v>24735887.851629362</v>
      </c>
      <c r="F8" s="11">
        <f>'2011 primary care weights'!F8*tot_gp_and_pharma_cost_2011</f>
        <v>21525541.430098746</v>
      </c>
      <c r="G8" s="11">
        <f>'2011 primary care weights'!G8*tot_gp_and_pharma_cost_2011</f>
        <v>19678910.610977348</v>
      </c>
      <c r="H8" s="11">
        <f>'2011 primary care weights'!H8*tot_gp_and_pharma_cost_2011</f>
        <v>19135919.817066528</v>
      </c>
      <c r="I8" s="11"/>
      <c r="J8" s="11">
        <f>'2011 primary care weights'!J8*tot_gp_and_pharma_cost_2011</f>
        <v>36476515.024489082</v>
      </c>
      <c r="K8" s="11">
        <f>'2011 primary care weights'!K8*tot_gp_and_pharma_cost_2011</f>
        <v>28946623.698104344</v>
      </c>
      <c r="L8" s="11">
        <f>'2011 primary care weights'!L8*tot_gp_and_pharma_cost_2011</f>
        <v>24383844.680488743</v>
      </c>
      <c r="M8" s="11">
        <f>'2011 primary care weights'!M8*tot_gp_and_pharma_cost_2011</f>
        <v>22357818.101288583</v>
      </c>
      <c r="N8" s="11">
        <f>'2011 primary care weights'!N8*tot_gp_and_pharma_cost_2011</f>
        <v>22320046.086523645</v>
      </c>
    </row>
    <row r="9" spans="2:14" x14ac:dyDescent="0.25">
      <c r="B9">
        <v>5</v>
      </c>
      <c r="C9" s="67"/>
      <c r="D9" s="11">
        <f>'2011 primary care weights'!D9*tot_gp_and_pharma_cost_2011</f>
        <v>14785697.24409931</v>
      </c>
      <c r="E9" s="11">
        <f>'2011 primary care weights'!E9*tot_gp_and_pharma_cost_2011</f>
        <v>11623938.381503306</v>
      </c>
      <c r="F9" s="11">
        <f>'2011 primary care weights'!F9*tot_gp_and_pharma_cost_2011</f>
        <v>9921223.8842059374</v>
      </c>
      <c r="G9" s="11">
        <f>'2011 primary care weights'!G9*tot_gp_and_pharma_cost_2011</f>
        <v>9464640.0293776859</v>
      </c>
      <c r="H9" s="11">
        <f>'2011 primary care weights'!H9*tot_gp_and_pharma_cost_2011</f>
        <v>9069370.5644416232</v>
      </c>
      <c r="I9" s="11"/>
      <c r="J9" s="11">
        <f>'2011 primary care weights'!J9*tot_gp_and_pharma_cost_2011</f>
        <v>14974238.739499386</v>
      </c>
      <c r="K9" s="11">
        <f>'2011 primary care weights'!K9*tot_gp_and_pharma_cost_2011</f>
        <v>11575242.636333909</v>
      </c>
      <c r="L9" s="11">
        <f>'2011 primary care weights'!L9*tot_gp_and_pharma_cost_2011</f>
        <v>9904337.7762046661</v>
      </c>
      <c r="M9" s="11">
        <f>'2011 primary care weights'!M9*tot_gp_and_pharma_cost_2011</f>
        <v>9281381.1951933224</v>
      </c>
      <c r="N9" s="11">
        <f>'2011 primary care weights'!N9*tot_gp_and_pharma_cost_2011</f>
        <v>8920450.7456984147</v>
      </c>
    </row>
    <row r="10" spans="2:14" x14ac:dyDescent="0.25">
      <c r="B10">
        <v>6</v>
      </c>
      <c r="C10" s="67"/>
      <c r="D10" s="11">
        <f>'2011 primary care weights'!D10*tot_gp_and_pharma_cost_2011</f>
        <v>14504649.482606739</v>
      </c>
      <c r="E10" s="11">
        <f>'2011 primary care weights'!E10*tot_gp_and_pharma_cost_2011</f>
        <v>11266948.805845995</v>
      </c>
      <c r="F10" s="11">
        <f>'2011 primary care weights'!F10*tot_gp_and_pharma_cost_2011</f>
        <v>9685732.1090962943</v>
      </c>
      <c r="G10" s="11">
        <f>'2011 primary care weights'!G10*tot_gp_and_pharma_cost_2011</f>
        <v>9210984.726172464</v>
      </c>
      <c r="H10" s="11">
        <f>'2011 primary care weights'!H10*tot_gp_and_pharma_cost_2011</f>
        <v>9128271.2143531777</v>
      </c>
      <c r="I10" s="11"/>
      <c r="J10" s="11">
        <f>'2011 primary care weights'!J10*tot_gp_and_pharma_cost_2011</f>
        <v>14404559.654030621</v>
      </c>
      <c r="K10" s="11">
        <f>'2011 primary care weights'!K10*tot_gp_and_pharma_cost_2011</f>
        <v>11188507.29097599</v>
      </c>
      <c r="L10" s="11">
        <f>'2011 primary care weights'!L10*tot_gp_and_pharma_cost_2011</f>
        <v>9655213.3524517398</v>
      </c>
      <c r="M10" s="11">
        <f>'2011 primary care weights'!M10*tot_gp_and_pharma_cost_2011</f>
        <v>9123908.8008011952</v>
      </c>
      <c r="N10" s="11">
        <f>'2011 primary care weights'!N10*tot_gp_and_pharma_cost_2011</f>
        <v>8978132.8160591666</v>
      </c>
    </row>
    <row r="11" spans="2:14" x14ac:dyDescent="0.25">
      <c r="B11">
        <v>7</v>
      </c>
      <c r="C11" s="67"/>
      <c r="D11" s="11">
        <f>'2011 primary care weights'!D11*tot_gp_and_pharma_cost_2011</f>
        <v>13957301.953648927</v>
      </c>
      <c r="E11" s="11">
        <f>'2011 primary care weights'!E11*tot_gp_and_pharma_cost_2011</f>
        <v>11166263.205365377</v>
      </c>
      <c r="F11" s="11">
        <f>'2011 primary care weights'!F11*tot_gp_and_pharma_cost_2011</f>
        <v>9530290.5139669478</v>
      </c>
      <c r="G11" s="11">
        <f>'2011 primary care weights'!G11*tot_gp_and_pharma_cost_2011</f>
        <v>9154091.7536024153</v>
      </c>
      <c r="H11" s="11">
        <f>'2011 primary care weights'!H11*tot_gp_and_pharma_cost_2011</f>
        <v>9175408.1217177138</v>
      </c>
      <c r="I11" s="11"/>
      <c r="J11" s="11">
        <f>'2011 primary care weights'!J11*tot_gp_and_pharma_cost_2011</f>
        <v>14049315.443185097</v>
      </c>
      <c r="K11" s="11">
        <f>'2011 primary care weights'!K11*tot_gp_and_pharma_cost_2011</f>
        <v>11209813.460854962</v>
      </c>
      <c r="L11" s="11">
        <f>'2011 primary care weights'!L11*tot_gp_and_pharma_cost_2011</f>
        <v>9582442.5730227064</v>
      </c>
      <c r="M11" s="11">
        <f>'2011 primary care weights'!M11*tot_gp_and_pharma_cost_2011</f>
        <v>8886869.7814328056</v>
      </c>
      <c r="N11" s="11">
        <f>'2011 primary care weights'!N11*tot_gp_and_pharma_cost_2011</f>
        <v>8983574.5155248977</v>
      </c>
    </row>
    <row r="12" spans="2:14" x14ac:dyDescent="0.25">
      <c r="B12">
        <v>8</v>
      </c>
      <c r="C12" s="67"/>
      <c r="D12" s="11">
        <f>'2011 primary care weights'!D12*tot_gp_and_pharma_cost_2011</f>
        <v>13294075.84142947</v>
      </c>
      <c r="E12" s="11">
        <f>'2011 primary care weights'!E12*tot_gp_and_pharma_cost_2011</f>
        <v>10513703.063744996</v>
      </c>
      <c r="F12" s="11">
        <f>'2011 primary care weights'!F12*tot_gp_and_pharma_cost_2011</f>
        <v>9283704.8805085141</v>
      </c>
      <c r="G12" s="11">
        <f>'2011 primary care weights'!G12*tot_gp_and_pharma_cost_2011</f>
        <v>8757041.0855506845</v>
      </c>
      <c r="H12" s="11">
        <f>'2011 primary care weights'!H12*tot_gp_and_pharma_cost_2011</f>
        <v>9182750.2557537612</v>
      </c>
      <c r="I12" s="11"/>
      <c r="J12" s="11">
        <f>'2011 primary care weights'!J12*tot_gp_and_pharma_cost_2011</f>
        <v>13453067.296419142</v>
      </c>
      <c r="K12" s="11">
        <f>'2011 primary care weights'!K12*tot_gp_and_pharma_cost_2011</f>
        <v>10772933.42462662</v>
      </c>
      <c r="L12" s="11">
        <f>'2011 primary care weights'!L12*tot_gp_and_pharma_cost_2011</f>
        <v>9293207.4192103837</v>
      </c>
      <c r="M12" s="11">
        <f>'2011 primary care weights'!M12*tot_gp_and_pharma_cost_2011</f>
        <v>8529311.504243657</v>
      </c>
      <c r="N12" s="11">
        <f>'2011 primary care weights'!N12*tot_gp_and_pharma_cost_2011</f>
        <v>8946844.6751571465</v>
      </c>
    </row>
    <row r="13" spans="2:14" x14ac:dyDescent="0.25">
      <c r="B13">
        <v>9</v>
      </c>
      <c r="C13" s="67"/>
      <c r="D13" s="11">
        <f>'2011 primary care weights'!D13*tot_gp_and_pharma_cost_2011</f>
        <v>12888737.395239033</v>
      </c>
      <c r="E13" s="11">
        <f>'2011 primary care weights'!E13*tot_gp_and_pharma_cost_2011</f>
        <v>10466740.431216951</v>
      </c>
      <c r="F13" s="11">
        <f>'2011 primary care weights'!F13*tot_gp_and_pharma_cost_2011</f>
        <v>8895582.5359539259</v>
      </c>
      <c r="G13" s="11">
        <f>'2011 primary care weights'!G13*tot_gp_and_pharma_cost_2011</f>
        <v>8530781.1893999781</v>
      </c>
      <c r="H13" s="11">
        <f>'2011 primary care weights'!H13*tot_gp_and_pharma_cost_2011</f>
        <v>8984871.4882916063</v>
      </c>
      <c r="I13" s="11"/>
      <c r="J13" s="11">
        <f>'2011 primary care weights'!J13*tot_gp_and_pharma_cost_2011</f>
        <v>13099989.805899164</v>
      </c>
      <c r="K13" s="11">
        <f>'2011 primary care weights'!K13*tot_gp_and_pharma_cost_2011</f>
        <v>10053271.810466442</v>
      </c>
      <c r="L13" s="11">
        <f>'2011 primary care weights'!L13*tot_gp_and_pharma_cost_2011</f>
        <v>8935901.0661473647</v>
      </c>
      <c r="M13" s="11">
        <f>'2011 primary care weights'!M13*tot_gp_and_pharma_cost_2011</f>
        <v>8332118.0503103696</v>
      </c>
      <c r="N13" s="11">
        <f>'2011 primary care weights'!N13*tot_gp_and_pharma_cost_2011</f>
        <v>8800170.2939142473</v>
      </c>
    </row>
    <row r="14" spans="2:14" x14ac:dyDescent="0.25">
      <c r="B14">
        <v>10</v>
      </c>
      <c r="C14" s="67"/>
      <c r="D14" s="11">
        <f>'2011 primary care weights'!D14*tot_gp_and_pharma_cost_2011</f>
        <v>12543792.190303391</v>
      </c>
      <c r="E14" s="11">
        <f>'2011 primary care weights'!E14*tot_gp_and_pharma_cost_2011</f>
        <v>10045836.602659775</v>
      </c>
      <c r="F14" s="11">
        <f>'2011 primary care weights'!F14*tot_gp_and_pharma_cost_2011</f>
        <v>9371879.8794044126</v>
      </c>
      <c r="G14" s="11">
        <f>'2011 primary care weights'!G14*tot_gp_and_pharma_cost_2011</f>
        <v>8839065.9254171886</v>
      </c>
      <c r="H14" s="11">
        <f>'2011 primary care weights'!H14*tot_gp_and_pharma_cost_2011</f>
        <v>8984822.9775267858</v>
      </c>
      <c r="I14" s="11"/>
      <c r="J14" s="11">
        <f>'2011 primary care weights'!J14*tot_gp_and_pharma_cost_2011</f>
        <v>12732101.276298394</v>
      </c>
      <c r="K14" s="11">
        <f>'2011 primary care weights'!K14*tot_gp_and_pharma_cost_2011</f>
        <v>10248207.019016724</v>
      </c>
      <c r="L14" s="11">
        <f>'2011 primary care weights'!L14*tot_gp_and_pharma_cost_2011</f>
        <v>8843376.1029082481</v>
      </c>
      <c r="M14" s="11">
        <f>'2011 primary care weights'!M14*tot_gp_and_pharma_cost_2011</f>
        <v>8464835.5168590471</v>
      </c>
      <c r="N14" s="11">
        <f>'2011 primary care weights'!N14*tot_gp_and_pharma_cost_2011</f>
        <v>8672587.4973201677</v>
      </c>
    </row>
    <row r="15" spans="2:14" x14ac:dyDescent="0.25">
      <c r="B15">
        <v>11</v>
      </c>
      <c r="C15" s="67"/>
      <c r="D15" s="11">
        <f>'2011 primary care weights'!D15*tot_gp_and_pharma_cost_2011</f>
        <v>12355632.405109813</v>
      </c>
      <c r="E15" s="11">
        <f>'2011 primary care weights'!E15*tot_gp_and_pharma_cost_2011</f>
        <v>10374785.021070847</v>
      </c>
      <c r="F15" s="11">
        <f>'2011 primary care weights'!F15*tot_gp_and_pharma_cost_2011</f>
        <v>9415094.1633017715</v>
      </c>
      <c r="G15" s="11">
        <f>'2011 primary care weights'!G15*tot_gp_and_pharma_cost_2011</f>
        <v>9092012.0150054544</v>
      </c>
      <c r="H15" s="11">
        <f>'2011 primary care weights'!H15*tot_gp_and_pharma_cost_2011</f>
        <v>9545773.2736438457</v>
      </c>
      <c r="I15" s="11"/>
      <c r="J15" s="11">
        <f>'2011 primary care weights'!J15*tot_gp_and_pharma_cost_2011</f>
        <v>12518079.751647562</v>
      </c>
      <c r="K15" s="11">
        <f>'2011 primary care weights'!K15*tot_gp_and_pharma_cost_2011</f>
        <v>10378214.608838517</v>
      </c>
      <c r="L15" s="11">
        <f>'2011 primary care weights'!L15*tot_gp_and_pharma_cost_2011</f>
        <v>9363004.4480009172</v>
      </c>
      <c r="M15" s="11">
        <f>'2011 primary care weights'!M15*tot_gp_and_pharma_cost_2011</f>
        <v>8804179.1912914757</v>
      </c>
      <c r="N15" s="11">
        <f>'2011 primary care weights'!N15*tot_gp_and_pharma_cost_2011</f>
        <v>9360815.5515782423</v>
      </c>
    </row>
    <row r="16" spans="2:14" x14ac:dyDescent="0.25">
      <c r="B16">
        <v>12</v>
      </c>
      <c r="C16" s="67"/>
      <c r="D16" s="11">
        <f>'2011 primary care weights'!D16*tot_gp_and_pharma_cost_2011</f>
        <v>11989520.583572457</v>
      </c>
      <c r="E16" s="11">
        <f>'2011 primary care weights'!E16*tot_gp_and_pharma_cost_2011</f>
        <v>10554295.493230943</v>
      </c>
      <c r="F16" s="11">
        <f>'2011 primary care weights'!F16*tot_gp_and_pharma_cost_2011</f>
        <v>9771031.5833267011</v>
      </c>
      <c r="G16" s="11">
        <f>'2011 primary care weights'!G16*tot_gp_and_pharma_cost_2011</f>
        <v>9704182.2009885907</v>
      </c>
      <c r="H16" s="11">
        <f>'2011 primary care weights'!H16*tot_gp_and_pharma_cost_2011</f>
        <v>10049690.478162624</v>
      </c>
      <c r="I16" s="11"/>
      <c r="J16" s="11">
        <f>'2011 primary care weights'!J16*tot_gp_and_pharma_cost_2011</f>
        <v>12527451.754259434</v>
      </c>
      <c r="K16" s="11">
        <f>'2011 primary care weights'!K16*tot_gp_and_pharma_cost_2011</f>
        <v>10673265.008700462</v>
      </c>
      <c r="L16" s="11">
        <f>'2011 primary care weights'!L16*tot_gp_and_pharma_cost_2011</f>
        <v>9634592.2565422058</v>
      </c>
      <c r="M16" s="11">
        <f>'2011 primary care weights'!M16*tot_gp_and_pharma_cost_2011</f>
        <v>9354208.0440223925</v>
      </c>
      <c r="N16" s="11">
        <f>'2011 primary care weights'!N16*tot_gp_and_pharma_cost_2011</f>
        <v>9562804.0528977774</v>
      </c>
    </row>
    <row r="17" spans="2:14" x14ac:dyDescent="0.25">
      <c r="B17">
        <v>13</v>
      </c>
      <c r="C17" s="67"/>
      <c r="D17" s="11">
        <f>'2011 primary care weights'!D17*tot_gp_and_pharma_cost_2011</f>
        <v>11927461.073898977</v>
      </c>
      <c r="E17" s="11">
        <f>'2011 primary care weights'!E17*tot_gp_and_pharma_cost_2011</f>
        <v>10459754.010042025</v>
      </c>
      <c r="F17" s="11">
        <f>'2011 primary care weights'!F17*tot_gp_and_pharma_cost_2011</f>
        <v>10256284.179263713</v>
      </c>
      <c r="G17" s="11">
        <f>'2011 primary care weights'!G17*tot_gp_and_pharma_cost_2011</f>
        <v>9984707.2921579331</v>
      </c>
      <c r="H17" s="11">
        <f>'2011 primary care weights'!H17*tot_gp_and_pharma_cost_2011</f>
        <v>10471247.075797288</v>
      </c>
      <c r="I17" s="11"/>
      <c r="J17" s="11">
        <f>'2011 primary care weights'!J17*tot_gp_and_pharma_cost_2011</f>
        <v>12452989.64189841</v>
      </c>
      <c r="K17" s="11">
        <f>'2011 primary care weights'!K17*tot_gp_and_pharma_cost_2011</f>
        <v>10792652.660762383</v>
      </c>
      <c r="L17" s="11">
        <f>'2011 primary care weights'!L17*tot_gp_and_pharma_cost_2011</f>
        <v>9711834.1225354001</v>
      </c>
      <c r="M17" s="11">
        <f>'2011 primary care weights'!M17*tot_gp_and_pharma_cost_2011</f>
        <v>9678919.5460077003</v>
      </c>
      <c r="N17" s="11">
        <f>'2011 primary care weights'!N17*tot_gp_and_pharma_cost_2011</f>
        <v>9943900.3783908077</v>
      </c>
    </row>
    <row r="18" spans="2:14" x14ac:dyDescent="0.25">
      <c r="B18">
        <v>14</v>
      </c>
      <c r="C18" s="67"/>
      <c r="D18" s="11">
        <f>'2011 primary care weights'!D18*tot_gp_and_pharma_cost_2011</f>
        <v>11706868.976128465</v>
      </c>
      <c r="E18" s="11">
        <f>'2011 primary care weights'!E18*tot_gp_and_pharma_cost_2011</f>
        <v>10994785.77177139</v>
      </c>
      <c r="F18" s="11">
        <f>'2011 primary care weights'!F18*tot_gp_and_pharma_cost_2011</f>
        <v>10665237.629283866</v>
      </c>
      <c r="G18" s="11">
        <f>'2011 primary care weights'!G18*tot_gp_and_pharma_cost_2011</f>
        <v>10199410.179752633</v>
      </c>
      <c r="H18" s="11">
        <f>'2011 primary care weights'!H18*tot_gp_and_pharma_cost_2011</f>
        <v>10782838.094243266</v>
      </c>
      <c r="I18" s="11"/>
      <c r="J18" s="11">
        <f>'2011 primary care weights'!J18*tot_gp_and_pharma_cost_2011</f>
        <v>12445070.830768123</v>
      </c>
      <c r="K18" s="11">
        <f>'2011 primary care weights'!K18*tot_gp_and_pharma_cost_2011</f>
        <v>10795141.373618342</v>
      </c>
      <c r="L18" s="11">
        <f>'2011 primary care weights'!L18*tot_gp_and_pharma_cost_2011</f>
        <v>10302447.953631919</v>
      </c>
      <c r="M18" s="11">
        <f>'2011 primary care weights'!M18*tot_gp_and_pharma_cost_2011</f>
        <v>10116957.119138651</v>
      </c>
      <c r="N18" s="11">
        <f>'2011 primary care weights'!N18*tot_gp_and_pharma_cost_2011</f>
        <v>10387132.403381474</v>
      </c>
    </row>
    <row r="19" spans="2:14" x14ac:dyDescent="0.25">
      <c r="B19">
        <v>15</v>
      </c>
      <c r="C19" s="67"/>
      <c r="D19" s="11">
        <f>'2011 primary care weights'!D19*tot_gp_and_pharma_cost_2011</f>
        <v>12203051.610907946</v>
      </c>
      <c r="E19" s="11">
        <f>'2011 primary care weights'!E19*tot_gp_and_pharma_cost_2011</f>
        <v>10964178.616128627</v>
      </c>
      <c r="F19" s="11">
        <f>'2011 primary care weights'!F19*tot_gp_and_pharma_cost_2011</f>
        <v>10759678.091668753</v>
      </c>
      <c r="G19" s="11">
        <f>'2011 primary care weights'!G19*tot_gp_and_pharma_cost_2011</f>
        <v>10069022.506158741</v>
      </c>
      <c r="H19" s="11">
        <f>'2011 primary care weights'!H19*tot_gp_and_pharma_cost_2011</f>
        <v>10298788.849975601</v>
      </c>
      <c r="I19" s="11"/>
      <c r="J19" s="11">
        <f>'2011 primary care weights'!J19*tot_gp_and_pharma_cost_2011</f>
        <v>12294875.672993181</v>
      </c>
      <c r="K19" s="11">
        <f>'2011 primary care weights'!K19*tot_gp_and_pharma_cost_2011</f>
        <v>10721621.881114751</v>
      </c>
      <c r="L19" s="11">
        <f>'2011 primary care weights'!L19*tot_gp_and_pharma_cost_2011</f>
        <v>10264432.665453954</v>
      </c>
      <c r="M19" s="11">
        <f>'2011 primary care weights'!M19*tot_gp_and_pharma_cost_2011</f>
        <v>10119449.527624644</v>
      </c>
      <c r="N19" s="11">
        <f>'2011 primary care weights'!N19*tot_gp_and_pharma_cost_2011</f>
        <v>10556436.174899396</v>
      </c>
    </row>
    <row r="20" spans="2:14" x14ac:dyDescent="0.25">
      <c r="B20">
        <v>16</v>
      </c>
      <c r="C20" s="67"/>
      <c r="D20" s="11">
        <f>'2011 primary care weights'!D20*tot_gp_and_pharma_cost_2011</f>
        <v>24269875.49444985</v>
      </c>
      <c r="E20" s="11">
        <f>'2011 primary care weights'!E20*tot_gp_and_pharma_cost_2011</f>
        <v>21232183.709093161</v>
      </c>
      <c r="F20" s="11">
        <f>'2011 primary care weights'!F20*tot_gp_and_pharma_cost_2011</f>
        <v>19698594.753187638</v>
      </c>
      <c r="G20" s="11">
        <f>'2011 primary care weights'!G20*tot_gp_and_pharma_cost_2011</f>
        <v>19805675.94925876</v>
      </c>
      <c r="H20" s="11">
        <f>'2011 primary care weights'!H20*tot_gp_and_pharma_cost_2011</f>
        <v>19428563.910921331</v>
      </c>
      <c r="I20" s="11"/>
      <c r="J20" s="11">
        <f>'2011 primary care weights'!J20*tot_gp_and_pharma_cost_2011</f>
        <v>12166885.262731889</v>
      </c>
      <c r="K20" s="11">
        <f>'2011 primary care weights'!K20*tot_gp_and_pharma_cost_2011</f>
        <v>10919286.622536644</v>
      </c>
      <c r="L20" s="11">
        <f>'2011 primary care weights'!L20*tot_gp_and_pharma_cost_2011</f>
        <v>10477842.530600697</v>
      </c>
      <c r="M20" s="11">
        <f>'2011 primary care weights'!M20*tot_gp_and_pharma_cost_2011</f>
        <v>10458343.159668559</v>
      </c>
      <c r="N20" s="11">
        <f>'2011 primary care weights'!N20*tot_gp_and_pharma_cost_2011</f>
        <v>10795610.056902237</v>
      </c>
    </row>
    <row r="21" spans="2:14" x14ac:dyDescent="0.25">
      <c r="B21">
        <v>17</v>
      </c>
      <c r="C21" s="67"/>
      <c r="D21" s="11">
        <f>'2011 primary care weights'!D21*tot_gp_and_pharma_cost_2011</f>
        <v>26486453.940325942</v>
      </c>
      <c r="E21" s="11">
        <f>'2011 primary care weights'!E21*tot_gp_and_pharma_cost_2011</f>
        <v>22383248.65857479</v>
      </c>
      <c r="F21" s="11">
        <f>'2011 primary care weights'!F21*tot_gp_and_pharma_cost_2011</f>
        <v>20310881.756894372</v>
      </c>
      <c r="G21" s="11">
        <f>'2011 primary care weights'!G21*tot_gp_and_pharma_cost_2011</f>
        <v>19266736.070707943</v>
      </c>
      <c r="H21" s="11">
        <f>'2011 primary care weights'!H21*tot_gp_and_pharma_cost_2011</f>
        <v>19260178.935716938</v>
      </c>
      <c r="I21" s="11"/>
      <c r="J21" s="11">
        <f>'2011 primary care weights'!J21*tot_gp_and_pharma_cost_2011</f>
        <v>12125677.29140497</v>
      </c>
      <c r="K21" s="11">
        <f>'2011 primary care weights'!K21*tot_gp_and_pharma_cost_2011</f>
        <v>11212927.422473688</v>
      </c>
      <c r="L21" s="11">
        <f>'2011 primary care weights'!L21*tot_gp_and_pharma_cost_2011</f>
        <v>11074794.909459166</v>
      </c>
      <c r="M21" s="11">
        <f>'2011 primary care weights'!M21*tot_gp_and_pharma_cost_2011</f>
        <v>10818174.477346858</v>
      </c>
      <c r="N21" s="11">
        <f>'2011 primary care weights'!N21*tot_gp_and_pharma_cost_2011</f>
        <v>11267105.144644056</v>
      </c>
    </row>
    <row r="22" spans="2:14" x14ac:dyDescent="0.25">
      <c r="B22">
        <v>18</v>
      </c>
      <c r="C22" s="67"/>
      <c r="D22" s="11">
        <f>'2011 primary care weights'!D22*tot_gp_and_pharma_cost_2011</f>
        <v>30117804.606321972</v>
      </c>
      <c r="E22" s="11">
        <f>'2011 primary care weights'!E22*tot_gp_and_pharma_cost_2011</f>
        <v>23774899.021167554</v>
      </c>
      <c r="F22" s="11">
        <f>'2011 primary care weights'!F22*tot_gp_and_pharma_cost_2011</f>
        <v>20453678.608390801</v>
      </c>
      <c r="G22" s="11">
        <f>'2011 primary care weights'!G22*tot_gp_and_pharma_cost_2011</f>
        <v>18486501.115500052</v>
      </c>
      <c r="H22" s="11">
        <f>'2011 primary care weights'!H22*tot_gp_and_pharma_cost_2011</f>
        <v>17661208.215379477</v>
      </c>
      <c r="I22" s="11"/>
      <c r="J22" s="11">
        <f>'2011 primary care weights'!J22*tot_gp_and_pharma_cost_2011</f>
        <v>12787669.935442686</v>
      </c>
      <c r="K22" s="11">
        <f>'2011 primary care weights'!K22*tot_gp_and_pharma_cost_2011</f>
        <v>11554215.360248048</v>
      </c>
      <c r="L22" s="11">
        <f>'2011 primary care weights'!L22*tot_gp_and_pharma_cost_2011</f>
        <v>11255667.902695451</v>
      </c>
      <c r="M22" s="11">
        <f>'2011 primary care weights'!M22*tot_gp_and_pharma_cost_2011</f>
        <v>10913342.511079961</v>
      </c>
      <c r="N22" s="11">
        <f>'2011 primary care weights'!N22*tot_gp_and_pharma_cost_2011</f>
        <v>11473654.935194172</v>
      </c>
    </row>
    <row r="23" spans="2:14" x14ac:dyDescent="0.25">
      <c r="B23">
        <v>19</v>
      </c>
      <c r="C23" s="67"/>
      <c r="D23" s="11">
        <f>'2011 primary care weights'!D23*tot_gp_and_pharma_cost_2011</f>
        <v>35028854.351227209</v>
      </c>
      <c r="E23" s="11">
        <f>'2011 primary care weights'!E23*tot_gp_and_pharma_cost_2011</f>
        <v>26027376.567062814</v>
      </c>
      <c r="F23" s="11">
        <f>'2011 primary care weights'!F23*tot_gp_and_pharma_cost_2011</f>
        <v>21005530.805406529</v>
      </c>
      <c r="G23" s="11">
        <f>'2011 primary care weights'!G23*tot_gp_and_pharma_cost_2011</f>
        <v>18039848.090068545</v>
      </c>
      <c r="H23" s="11">
        <f>'2011 primary care weights'!H23*tot_gp_and_pharma_cost_2011</f>
        <v>16110428.707146514</v>
      </c>
      <c r="I23" s="11"/>
      <c r="J23" s="11">
        <f>'2011 primary care weights'!J23*tot_gp_and_pharma_cost_2011</f>
        <v>14179990.219516177</v>
      </c>
      <c r="K23" s="11">
        <f>'2011 primary care weights'!K23*tot_gp_and_pharma_cost_2011</f>
        <v>12581132.063865371</v>
      </c>
      <c r="L23" s="11">
        <f>'2011 primary care weights'!L23*tot_gp_and_pharma_cost_2011</f>
        <v>11832641.899971629</v>
      </c>
      <c r="M23" s="11">
        <f>'2011 primary care weights'!M23*tot_gp_and_pharma_cost_2011</f>
        <v>11242426.218651248</v>
      </c>
      <c r="N23" s="11">
        <f>'2011 primary care weights'!N23*tot_gp_and_pharma_cost_2011</f>
        <v>11037630.993252544</v>
      </c>
    </row>
    <row r="24" spans="2:14" x14ac:dyDescent="0.25">
      <c r="B24">
        <v>20</v>
      </c>
      <c r="C24" s="67"/>
      <c r="D24" s="11">
        <f>'2011 primary care weights'!D24*tot_gp_and_pharma_cost_2011</f>
        <v>37480208.638180025</v>
      </c>
      <c r="E24" s="11">
        <f>'2011 primary care weights'!E24*tot_gp_and_pharma_cost_2011</f>
        <v>27924447.152517077</v>
      </c>
      <c r="F24" s="11">
        <f>'2011 primary care weights'!F24*tot_gp_and_pharma_cost_2011</f>
        <v>21611414.498528156</v>
      </c>
      <c r="G24" s="11">
        <f>'2011 primary care weights'!G24*tot_gp_and_pharma_cost_2011</f>
        <v>17297535.962486256</v>
      </c>
      <c r="H24" s="11">
        <f>'2011 primary care weights'!H24*tot_gp_and_pharma_cost_2011</f>
        <v>14914492.201060394</v>
      </c>
      <c r="I24" s="11"/>
      <c r="J24" s="11">
        <f>'2011 primary care weights'!J24*tot_gp_and_pharma_cost_2011</f>
        <v>15339907.587086808</v>
      </c>
      <c r="K24" s="11">
        <f>'2011 primary care weights'!K24*tot_gp_and_pharma_cost_2011</f>
        <v>13325748.425517244</v>
      </c>
      <c r="L24" s="11">
        <f>'2011 primary care weights'!L24*tot_gp_and_pharma_cost_2011</f>
        <v>12210467.976531036</v>
      </c>
      <c r="M24" s="11">
        <f>'2011 primary care weights'!M24*tot_gp_and_pharma_cost_2011</f>
        <v>11404371.508430405</v>
      </c>
      <c r="N24" s="11">
        <f>'2011 primary care weights'!N24*tot_gp_and_pharma_cost_2011</f>
        <v>10890687.886644131</v>
      </c>
    </row>
    <row r="25" spans="2:14" x14ac:dyDescent="0.25">
      <c r="B25">
        <v>21</v>
      </c>
      <c r="C25" s="67"/>
      <c r="D25" s="11">
        <f>'2011 primary care weights'!D25*tot_gp_and_pharma_cost_2011</f>
        <v>39502464.937517628</v>
      </c>
      <c r="E25" s="11">
        <f>'2011 primary care weights'!E25*tot_gp_and_pharma_cost_2011</f>
        <v>28509905.042798791</v>
      </c>
      <c r="F25" s="11">
        <f>'2011 primary care weights'!F25*tot_gp_and_pharma_cost_2011</f>
        <v>21892146.134877495</v>
      </c>
      <c r="G25" s="11">
        <f>'2011 primary care weights'!G25*tot_gp_and_pharma_cost_2011</f>
        <v>17249510.473832086</v>
      </c>
      <c r="H25" s="11">
        <f>'2011 primary care weights'!H25*tot_gp_and_pharma_cost_2011</f>
        <v>14381940.927627927</v>
      </c>
      <c r="I25" s="11"/>
      <c r="J25" s="11">
        <f>'2011 primary care weights'!J25*tot_gp_and_pharma_cost_2011</f>
        <v>15730501.115446428</v>
      </c>
      <c r="K25" s="11">
        <f>'2011 primary care weights'!K25*tot_gp_and_pharma_cost_2011</f>
        <v>13919503.68849186</v>
      </c>
      <c r="L25" s="11">
        <f>'2011 primary care weights'!L25*tot_gp_and_pharma_cost_2011</f>
        <v>12556979.355166243</v>
      </c>
      <c r="M25" s="11">
        <f>'2011 primary care weights'!M25*tot_gp_and_pharma_cost_2011</f>
        <v>11159443.117630022</v>
      </c>
      <c r="N25" s="11">
        <f>'2011 primary care weights'!N25*tot_gp_and_pharma_cost_2011</f>
        <v>10384637.695442701</v>
      </c>
    </row>
    <row r="26" spans="2:14" x14ac:dyDescent="0.25">
      <c r="B26">
        <v>22</v>
      </c>
      <c r="C26" s="67"/>
      <c r="D26" s="11">
        <f>'2011 primary care weights'!D26*tot_gp_and_pharma_cost_2011</f>
        <v>40611224.650112815</v>
      </c>
      <c r="E26" s="11">
        <f>'2011 primary care weights'!E26*tot_gp_and_pharma_cost_2011</f>
        <v>29330264.156786297</v>
      </c>
      <c r="F26" s="11">
        <f>'2011 primary care weights'!F26*tot_gp_and_pharma_cost_2011</f>
        <v>22068626.661299061</v>
      </c>
      <c r="G26" s="11">
        <f>'2011 primary care weights'!G26*tot_gp_and_pharma_cost_2011</f>
        <v>16939857.683138624</v>
      </c>
      <c r="H26" s="11">
        <f>'2011 primary care weights'!H26*tot_gp_and_pharma_cost_2011</f>
        <v>14084998.369204413</v>
      </c>
      <c r="I26" s="11"/>
      <c r="J26" s="11">
        <f>'2011 primary care weights'!J26*tot_gp_and_pharma_cost_2011</f>
        <v>16719892.919992741</v>
      </c>
      <c r="K26" s="11">
        <f>'2011 primary care weights'!K26*tot_gp_and_pharma_cost_2011</f>
        <v>14211664.197147751</v>
      </c>
      <c r="L26" s="11">
        <f>'2011 primary care weights'!L26*tot_gp_and_pharma_cost_2011</f>
        <v>12534072.05200484</v>
      </c>
      <c r="M26" s="11">
        <f>'2011 primary care weights'!M26*tot_gp_and_pharma_cost_2011</f>
        <v>10547507.034475038</v>
      </c>
      <c r="N26" s="11">
        <f>'2011 primary care weights'!N26*tot_gp_and_pharma_cost_2011</f>
        <v>10446329.298094824</v>
      </c>
    </row>
    <row r="27" spans="2:14" x14ac:dyDescent="0.25">
      <c r="B27">
        <v>23</v>
      </c>
      <c r="C27" s="67"/>
      <c r="D27" s="11">
        <f>'2011 primary care weights'!D27*tot_gp_and_pharma_cost_2011</f>
        <v>41938381.127230577</v>
      </c>
      <c r="E27" s="11">
        <f>'2011 primary care weights'!E27*tot_gp_and_pharma_cost_2011</f>
        <v>30378548.886180177</v>
      </c>
      <c r="F27" s="11">
        <f>'2011 primary care weights'!F27*tot_gp_and_pharma_cost_2011</f>
        <v>22667345.955781057</v>
      </c>
      <c r="G27" s="11">
        <f>'2011 primary care weights'!G27*tot_gp_and_pharma_cost_2011</f>
        <v>17213595.940217637</v>
      </c>
      <c r="H27" s="11">
        <f>'2011 primary care weights'!H27*tot_gp_and_pharma_cost_2011</f>
        <v>14001393.611926664</v>
      </c>
      <c r="I27" s="11"/>
      <c r="J27" s="11">
        <f>'2011 primary care weights'!J27*tot_gp_and_pharma_cost_2011</f>
        <v>17400840.361869242</v>
      </c>
      <c r="K27" s="11">
        <f>'2011 primary care weights'!K27*tot_gp_and_pharma_cost_2011</f>
        <v>14836412.869944943</v>
      </c>
      <c r="L27" s="11">
        <f>'2011 primary care weights'!L27*tot_gp_and_pharma_cost_2011</f>
        <v>13316997.874729773</v>
      </c>
      <c r="M27" s="11">
        <f>'2011 primary care weights'!M27*tot_gp_and_pharma_cost_2011</f>
        <v>11122195.173308149</v>
      </c>
      <c r="N27" s="11">
        <f>'2011 primary care weights'!N27*tot_gp_and_pharma_cost_2011</f>
        <v>10334841.84245429</v>
      </c>
    </row>
    <row r="28" spans="2:14" x14ac:dyDescent="0.25">
      <c r="B28">
        <v>24</v>
      </c>
      <c r="C28" s="67"/>
      <c r="D28" s="11">
        <f>'2011 primary care weights'!D28*tot_gp_and_pharma_cost_2011</f>
        <v>42668763.023894176</v>
      </c>
      <c r="E28" s="11">
        <f>'2011 primary care weights'!E28*tot_gp_and_pharma_cost_2011</f>
        <v>30260448.93622509</v>
      </c>
      <c r="F28" s="11">
        <f>'2011 primary care weights'!F28*tot_gp_and_pharma_cost_2011</f>
        <v>22064177.00739437</v>
      </c>
      <c r="G28" s="11">
        <f>'2011 primary care weights'!G28*tot_gp_and_pharma_cost_2011</f>
        <v>16856724.035109233</v>
      </c>
      <c r="H28" s="11">
        <f>'2011 primary care weights'!H28*tot_gp_and_pharma_cost_2011</f>
        <v>13397954.980350325</v>
      </c>
      <c r="I28" s="11"/>
      <c r="J28" s="11">
        <f>'2011 primary care weights'!J28*tot_gp_and_pharma_cost_2011</f>
        <v>18144103.581026662</v>
      </c>
      <c r="K28" s="11">
        <f>'2011 primary care weights'!K28*tot_gp_and_pharma_cost_2011</f>
        <v>15475407.792661648</v>
      </c>
      <c r="L28" s="11">
        <f>'2011 primary care weights'!L28*tot_gp_and_pharma_cost_2011</f>
        <v>13045481.661316952</v>
      </c>
      <c r="M28" s="11">
        <f>'2011 primary care weights'!M28*tot_gp_and_pharma_cost_2011</f>
        <v>10739853.860879386</v>
      </c>
      <c r="N28" s="11">
        <f>'2011 primary care weights'!N28*tot_gp_and_pharma_cost_2011</f>
        <v>9767777.1704518404</v>
      </c>
    </row>
    <row r="29" spans="2:14" x14ac:dyDescent="0.25">
      <c r="B29">
        <v>25</v>
      </c>
      <c r="C29" s="67"/>
      <c r="D29" s="11">
        <f>'2011 primary care weights'!D29*tot_gp_and_pharma_cost_2011</f>
        <v>42618305.053581737</v>
      </c>
      <c r="E29" s="11">
        <f>'2011 primary care weights'!E29*tot_gp_and_pharma_cost_2011</f>
        <v>30936089.930455998</v>
      </c>
      <c r="F29" s="11">
        <f>'2011 primary care weights'!F29*tot_gp_and_pharma_cost_2011</f>
        <v>22426208.57984814</v>
      </c>
      <c r="G29" s="11">
        <f>'2011 primary care weights'!G29*tot_gp_and_pharma_cost_2011</f>
        <v>17541206.123354003</v>
      </c>
      <c r="H29" s="11">
        <f>'2011 primary care weights'!H29*tot_gp_and_pharma_cost_2011</f>
        <v>13532492.161464116</v>
      </c>
      <c r="I29" s="11"/>
      <c r="J29" s="11">
        <f>'2011 primary care weights'!J29*tot_gp_and_pharma_cost_2011</f>
        <v>18798000.85348554</v>
      </c>
      <c r="K29" s="11">
        <f>'2011 primary care weights'!K29*tot_gp_and_pharma_cost_2011</f>
        <v>15305087.221628802</v>
      </c>
      <c r="L29" s="11">
        <f>'2011 primary care weights'!L29*tot_gp_and_pharma_cost_2011</f>
        <v>12847765.021975895</v>
      </c>
      <c r="M29" s="11">
        <f>'2011 primary care weights'!M29*tot_gp_and_pharma_cost_2011</f>
        <v>10275523.538932594</v>
      </c>
      <c r="N29" s="11">
        <f>'2011 primary care weights'!N29*tot_gp_and_pharma_cost_2011</f>
        <v>9238877.8013765607</v>
      </c>
    </row>
    <row r="30" spans="2:14" x14ac:dyDescent="0.25">
      <c r="B30">
        <v>26</v>
      </c>
      <c r="C30" s="67"/>
      <c r="D30" s="11">
        <f>'2011 primary care weights'!D30*tot_gp_and_pharma_cost_2011</f>
        <v>41578799.174252741</v>
      </c>
      <c r="E30" s="11">
        <f>'2011 primary care weights'!E30*tot_gp_and_pharma_cost_2011</f>
        <v>31628478.047334101</v>
      </c>
      <c r="F30" s="11">
        <f>'2011 primary care weights'!F30*tot_gp_and_pharma_cost_2011</f>
        <v>23357076.992574938</v>
      </c>
      <c r="G30" s="11">
        <f>'2011 primary care weights'!G30*tot_gp_and_pharma_cost_2011</f>
        <v>17365829.713194955</v>
      </c>
      <c r="H30" s="11">
        <f>'2011 primary care weights'!H30*tot_gp_and_pharma_cost_2011</f>
        <v>13823629.979668885</v>
      </c>
      <c r="I30" s="11"/>
      <c r="J30" s="11">
        <f>'2011 primary care weights'!J30*tot_gp_and_pharma_cost_2011</f>
        <v>19211656.101477724</v>
      </c>
      <c r="K30" s="11">
        <f>'2011 primary care weights'!K30*tot_gp_and_pharma_cost_2011</f>
        <v>15746387.228963302</v>
      </c>
      <c r="L30" s="11">
        <f>'2011 primary care weights'!L30*tot_gp_and_pharma_cost_2011</f>
        <v>12783383.875441764</v>
      </c>
      <c r="M30" s="11">
        <f>'2011 primary care weights'!M30*tot_gp_and_pharma_cost_2011</f>
        <v>10332245.123662451</v>
      </c>
      <c r="N30" s="11">
        <f>'2011 primary care weights'!N30*tot_gp_and_pharma_cost_2011</f>
        <v>8977477.2826599572</v>
      </c>
    </row>
    <row r="31" spans="2:14" x14ac:dyDescent="0.25">
      <c r="B31">
        <v>27</v>
      </c>
      <c r="C31" s="67"/>
      <c r="D31" s="11">
        <f>'2011 primary care weights'!D31*tot_gp_and_pharma_cost_2011</f>
        <v>39635948.810461424</v>
      </c>
      <c r="E31" s="11">
        <f>'2011 primary care weights'!E31*tot_gp_and_pharma_cost_2011</f>
        <v>30798969.439318009</v>
      </c>
      <c r="F31" s="11">
        <f>'2011 primary care weights'!F31*tot_gp_and_pharma_cost_2011</f>
        <v>22822115.52926328</v>
      </c>
      <c r="G31" s="11">
        <f>'2011 primary care weights'!G31*tot_gp_and_pharma_cost_2011</f>
        <v>17182715.539614841</v>
      </c>
      <c r="H31" s="11">
        <f>'2011 primary care weights'!H31*tot_gp_and_pharma_cost_2011</f>
        <v>13543295.368770193</v>
      </c>
      <c r="I31" s="11"/>
      <c r="J31" s="11">
        <f>'2011 primary care weights'!J31*tot_gp_and_pharma_cost_2011</f>
        <v>19181223.746218104</v>
      </c>
      <c r="K31" s="11">
        <f>'2011 primary care weights'!K31*tot_gp_and_pharma_cost_2011</f>
        <v>15673672.492548084</v>
      </c>
      <c r="L31" s="11">
        <f>'2011 primary care weights'!L31*tot_gp_and_pharma_cost_2011</f>
        <v>12572154.380468981</v>
      </c>
      <c r="M31" s="11">
        <f>'2011 primary care weights'!M31*tot_gp_and_pharma_cost_2011</f>
        <v>9763138.7757630665</v>
      </c>
      <c r="N31" s="11">
        <f>'2011 primary care weights'!N31*tot_gp_and_pharma_cost_2011</f>
        <v>8485051.5486307275</v>
      </c>
    </row>
    <row r="32" spans="2:14" x14ac:dyDescent="0.25">
      <c r="B32">
        <v>28</v>
      </c>
      <c r="C32" s="67"/>
      <c r="D32" s="11">
        <f>'2011 primary care weights'!D32*tot_gp_and_pharma_cost_2011</f>
        <v>36768720.64817629</v>
      </c>
      <c r="E32" s="11">
        <f>'2011 primary care weights'!E32*tot_gp_and_pharma_cost_2011</f>
        <v>29569752.651115581</v>
      </c>
      <c r="F32" s="11">
        <f>'2011 primary care weights'!F32*tot_gp_and_pharma_cost_2011</f>
        <v>22285900.52531996</v>
      </c>
      <c r="G32" s="11">
        <f>'2011 primary care weights'!G32*tot_gp_and_pharma_cost_2011</f>
        <v>17405063.123062868</v>
      </c>
      <c r="H32" s="11">
        <f>'2011 primary care weights'!H32*tot_gp_and_pharma_cost_2011</f>
        <v>13992599.012482619</v>
      </c>
      <c r="I32" s="11"/>
      <c r="J32" s="11">
        <f>'2011 primary care weights'!J32*tot_gp_and_pharma_cost_2011</f>
        <v>18608422.063798781</v>
      </c>
      <c r="K32" s="11">
        <f>'2011 primary care weights'!K32*tot_gp_and_pharma_cost_2011</f>
        <v>15393910.335176364</v>
      </c>
      <c r="L32" s="11">
        <f>'2011 primary care weights'!L32*tot_gp_and_pharma_cost_2011</f>
        <v>12323527.853386989</v>
      </c>
      <c r="M32" s="11">
        <f>'2011 primary care weights'!M32*tot_gp_and_pharma_cost_2011</f>
        <v>9536869.9982275646</v>
      </c>
      <c r="N32" s="11">
        <f>'2011 primary care weights'!N32*tot_gp_and_pharma_cost_2011</f>
        <v>8172176.0203497848</v>
      </c>
    </row>
    <row r="33" spans="2:14" x14ac:dyDescent="0.25">
      <c r="B33">
        <v>29</v>
      </c>
      <c r="C33" s="67"/>
      <c r="D33" s="11">
        <f>'2011 primary care weights'!D33*tot_gp_and_pharma_cost_2011</f>
        <v>35574317.87750002</v>
      </c>
      <c r="E33" s="11">
        <f>'2011 primary care weights'!E33*tot_gp_and_pharma_cost_2011</f>
        <v>29161630.391666766</v>
      </c>
      <c r="F33" s="11">
        <f>'2011 primary care weights'!F33*tot_gp_and_pharma_cost_2011</f>
        <v>22898041.278478518</v>
      </c>
      <c r="G33" s="11">
        <f>'2011 primary care weights'!G33*tot_gp_and_pharma_cost_2011</f>
        <v>17931010.447841521</v>
      </c>
      <c r="H33" s="11">
        <f>'2011 primary care weights'!H33*tot_gp_and_pharma_cost_2011</f>
        <v>14848623.856376091</v>
      </c>
      <c r="I33" s="11"/>
      <c r="J33" s="11">
        <f>'2011 primary care weights'!J33*tot_gp_and_pharma_cost_2011</f>
        <v>18068171.121650912</v>
      </c>
      <c r="K33" s="11">
        <f>'2011 primary care weights'!K33*tot_gp_and_pharma_cost_2011</f>
        <v>15108821.936228111</v>
      </c>
      <c r="L33" s="11">
        <f>'2011 primary care weights'!L33*tot_gp_and_pharma_cost_2011</f>
        <v>11879708.338335799</v>
      </c>
      <c r="M33" s="11">
        <f>'2011 primary care weights'!M33*tot_gp_and_pharma_cost_2011</f>
        <v>9090724.8938999679</v>
      </c>
      <c r="N33" s="11">
        <f>'2011 primary care weights'!N33*tot_gp_and_pharma_cost_2011</f>
        <v>7597506.1128446627</v>
      </c>
    </row>
    <row r="34" spans="2:14" x14ac:dyDescent="0.25">
      <c r="B34">
        <v>30</v>
      </c>
      <c r="C34" s="67"/>
      <c r="D34" s="11">
        <f>'2011 primary care weights'!D34*tot_gp_and_pharma_cost_2011</f>
        <v>34493798.134600982</v>
      </c>
      <c r="E34" s="11">
        <f>'2011 primary care weights'!E34*tot_gp_and_pharma_cost_2011</f>
        <v>29116927.733294226</v>
      </c>
      <c r="F34" s="11">
        <f>'2011 primary care weights'!F34*tot_gp_and_pharma_cost_2011</f>
        <v>23783185.002176017</v>
      </c>
      <c r="G34" s="11">
        <f>'2011 primary care weights'!G34*tot_gp_and_pharma_cost_2011</f>
        <v>18997451.200253606</v>
      </c>
      <c r="H34" s="11">
        <f>'2011 primary care weights'!H34*tot_gp_and_pharma_cost_2011</f>
        <v>15930211.296444157</v>
      </c>
      <c r="I34" s="11"/>
      <c r="J34" s="11">
        <f>'2011 primary care weights'!J34*tot_gp_and_pharma_cost_2011</f>
        <v>18470457.062176984</v>
      </c>
      <c r="K34" s="11">
        <f>'2011 primary care weights'!K34*tot_gp_and_pharma_cost_2011</f>
        <v>14997214.35398037</v>
      </c>
      <c r="L34" s="11">
        <f>'2011 primary care weights'!L34*tot_gp_and_pharma_cost_2011</f>
        <v>12047081.169715563</v>
      </c>
      <c r="M34" s="11">
        <f>'2011 primary care weights'!M34*tot_gp_and_pharma_cost_2011</f>
        <v>9170534.5780650508</v>
      </c>
      <c r="N34" s="11">
        <f>'2011 primary care weights'!N34*tot_gp_and_pharma_cost_2011</f>
        <v>7629217.8209808087</v>
      </c>
    </row>
    <row r="35" spans="2:14" x14ac:dyDescent="0.25">
      <c r="B35">
        <v>31</v>
      </c>
      <c r="C35" s="67"/>
      <c r="D35" s="11">
        <f>'2011 primary care weights'!D35*tot_gp_and_pharma_cost_2011</f>
        <v>32060647.167458035</v>
      </c>
      <c r="E35" s="11">
        <f>'2011 primary care weights'!E35*tot_gp_and_pharma_cost_2011</f>
        <v>28582801.032764457</v>
      </c>
      <c r="F35" s="11">
        <f>'2011 primary care weights'!F35*tot_gp_and_pharma_cost_2011</f>
        <v>23846156.240169015</v>
      </c>
      <c r="G35" s="11">
        <f>'2011 primary care weights'!G35*tot_gp_and_pharma_cost_2011</f>
        <v>19601722.618570454</v>
      </c>
      <c r="H35" s="11">
        <f>'2011 primary care weights'!H35*tot_gp_and_pharma_cost_2011</f>
        <v>17293629.169667199</v>
      </c>
      <c r="I35" s="11"/>
      <c r="J35" s="11">
        <f>'2011 primary care weights'!J35*tot_gp_and_pharma_cost_2011</f>
        <v>17879596.712427489</v>
      </c>
      <c r="K35" s="11">
        <f>'2011 primary care weights'!K35*tot_gp_and_pharma_cost_2011</f>
        <v>14725505.295433355</v>
      </c>
      <c r="L35" s="11">
        <f>'2011 primary care weights'!L35*tot_gp_and_pharma_cost_2011</f>
        <v>12142083.313778382</v>
      </c>
      <c r="M35" s="11">
        <f>'2011 primary care weights'!M35*tot_gp_and_pharma_cost_2011</f>
        <v>8971031.0799311101</v>
      </c>
      <c r="N35" s="11">
        <f>'2011 primary care weights'!N35*tot_gp_and_pharma_cost_2011</f>
        <v>7490475.8721900126</v>
      </c>
    </row>
    <row r="36" spans="2:14" x14ac:dyDescent="0.25">
      <c r="B36">
        <v>32</v>
      </c>
      <c r="C36" s="67"/>
      <c r="D36" s="11">
        <f>'2011 primary care weights'!D36*tot_gp_and_pharma_cost_2011</f>
        <v>30017711.341884308</v>
      </c>
      <c r="E36" s="11">
        <f>'2011 primary care weights'!E36*tot_gp_and_pharma_cost_2011</f>
        <v>26599825.738672681</v>
      </c>
      <c r="F36" s="11">
        <f>'2011 primary care weights'!F36*tot_gp_and_pharma_cost_2011</f>
        <v>22830327.491530441</v>
      </c>
      <c r="G36" s="11">
        <f>'2011 primary care weights'!G36*tot_gp_and_pharma_cost_2011</f>
        <v>19371617.948386792</v>
      </c>
      <c r="H36" s="11">
        <f>'2011 primary care weights'!H36*tot_gp_and_pharma_cost_2011</f>
        <v>17542178.678917114</v>
      </c>
      <c r="I36" s="11"/>
      <c r="J36" s="11">
        <f>'2011 primary care weights'!J36*tot_gp_and_pharma_cost_2011</f>
        <v>17023840.62015985</v>
      </c>
      <c r="K36" s="11">
        <f>'2011 primary care weights'!K36*tot_gp_and_pharma_cost_2011</f>
        <v>14186566.287988562</v>
      </c>
      <c r="L36" s="11">
        <f>'2011 primary care weights'!L36*tot_gp_and_pharma_cost_2011</f>
        <v>11454390.607166737</v>
      </c>
      <c r="M36" s="11">
        <f>'2011 primary care weights'!M36*tot_gp_and_pharma_cost_2011</f>
        <v>8703725.3487926964</v>
      </c>
      <c r="N36" s="11">
        <f>'2011 primary care weights'!N36*tot_gp_and_pharma_cost_2011</f>
        <v>7296765.8106347704</v>
      </c>
    </row>
    <row r="37" spans="2:14" x14ac:dyDescent="0.25">
      <c r="B37">
        <v>33</v>
      </c>
      <c r="C37" s="67"/>
      <c r="D37" s="11">
        <f>'2011 primary care weights'!D37*tot_gp_and_pharma_cost_2011</f>
        <v>27659421.127607118</v>
      </c>
      <c r="E37" s="11">
        <f>'2011 primary care weights'!E37*tot_gp_and_pharma_cost_2011</f>
        <v>25449564.910962913</v>
      </c>
      <c r="F37" s="11">
        <f>'2011 primary care weights'!F37*tot_gp_and_pharma_cost_2011</f>
        <v>21716138.265851423</v>
      </c>
      <c r="G37" s="11">
        <f>'2011 primary care weights'!G37*tot_gp_and_pharma_cost_2011</f>
        <v>19068065.803788077</v>
      </c>
      <c r="H37" s="11">
        <f>'2011 primary care weights'!H37*tot_gp_and_pharma_cost_2011</f>
        <v>17508010.643857758</v>
      </c>
      <c r="I37" s="11"/>
      <c r="J37" s="11">
        <f>'2011 primary care weights'!J37*tot_gp_and_pharma_cost_2011</f>
        <v>15896544.058459496</v>
      </c>
      <c r="K37" s="11">
        <f>'2011 primary care weights'!K37*tot_gp_and_pharma_cost_2011</f>
        <v>13564301.06916276</v>
      </c>
      <c r="L37" s="11">
        <f>'2011 primary care weights'!L37*tot_gp_and_pharma_cost_2011</f>
        <v>11016536.02987599</v>
      </c>
      <c r="M37" s="11">
        <f>'2011 primary care weights'!M37*tot_gp_and_pharma_cost_2011</f>
        <v>8442161.0001788922</v>
      </c>
      <c r="N37" s="11">
        <f>'2011 primary care weights'!N37*tot_gp_and_pharma_cost_2011</f>
        <v>6996162.7978814682</v>
      </c>
    </row>
    <row r="38" spans="2:14" x14ac:dyDescent="0.25">
      <c r="B38">
        <v>34</v>
      </c>
      <c r="C38" s="67"/>
      <c r="D38" s="11">
        <f>'2011 primary care weights'!D38*tot_gp_and_pharma_cost_2011</f>
        <v>26368430.136215411</v>
      </c>
      <c r="E38" s="11">
        <f>'2011 primary care weights'!E38*tot_gp_and_pharma_cost_2011</f>
        <v>24736395.973042805</v>
      </c>
      <c r="F38" s="11">
        <f>'2011 primary care weights'!F38*tot_gp_and_pharma_cost_2011</f>
        <v>21381949.359561622</v>
      </c>
      <c r="G38" s="11">
        <f>'2011 primary care weights'!G38*tot_gp_and_pharma_cost_2011</f>
        <v>18690935.860087957</v>
      </c>
      <c r="H38" s="11">
        <f>'2011 primary care weights'!H38*tot_gp_and_pharma_cost_2011</f>
        <v>18092320.92388577</v>
      </c>
      <c r="I38" s="11"/>
      <c r="J38" s="11">
        <f>'2011 primary care weights'!J38*tot_gp_and_pharma_cost_2011</f>
        <v>15498921.161600258</v>
      </c>
      <c r="K38" s="11">
        <f>'2011 primary care weights'!K38*tot_gp_and_pharma_cost_2011</f>
        <v>13431337.94026296</v>
      </c>
      <c r="L38" s="11">
        <f>'2011 primary care weights'!L38*tot_gp_and_pharma_cost_2011</f>
        <v>10882843.776855657</v>
      </c>
      <c r="M38" s="11">
        <f>'2011 primary care weights'!M38*tot_gp_and_pharma_cost_2011</f>
        <v>8299002.9537617061</v>
      </c>
      <c r="N38" s="11">
        <f>'2011 primary care weights'!N38*tot_gp_and_pharma_cost_2011</f>
        <v>6973895.956175602</v>
      </c>
    </row>
    <row r="39" spans="2:14" x14ac:dyDescent="0.25">
      <c r="B39">
        <v>35</v>
      </c>
      <c r="C39" s="67"/>
      <c r="D39" s="11">
        <f>'2011 primary care weights'!D39*tot_gp_and_pharma_cost_2011</f>
        <v>26559771.40861541</v>
      </c>
      <c r="E39" s="11">
        <f>'2011 primary care weights'!E39*tot_gp_and_pharma_cost_2011</f>
        <v>25068687.646972504</v>
      </c>
      <c r="F39" s="11">
        <f>'2011 primary care weights'!F39*tot_gp_and_pharma_cost_2011</f>
        <v>21446548.937295508</v>
      </c>
      <c r="G39" s="11">
        <f>'2011 primary care weights'!G39*tot_gp_and_pharma_cost_2011</f>
        <v>19612193.0233614</v>
      </c>
      <c r="H39" s="11">
        <f>'2011 primary care weights'!H39*tot_gp_and_pharma_cost_2011</f>
        <v>18608118.258012</v>
      </c>
      <c r="I39" s="11"/>
      <c r="J39" s="11">
        <f>'2011 primary care weights'!J39*tot_gp_and_pharma_cost_2011</f>
        <v>15807042.67302095</v>
      </c>
      <c r="K39" s="11">
        <f>'2011 primary care weights'!K39*tot_gp_and_pharma_cost_2011</f>
        <v>13224395.164672337</v>
      </c>
      <c r="L39" s="11">
        <f>'2011 primary care weights'!L39*tot_gp_and_pharma_cost_2011</f>
        <v>11057278.454157388</v>
      </c>
      <c r="M39" s="11">
        <f>'2011 primary care weights'!M39*tot_gp_and_pharma_cost_2011</f>
        <v>8647278.3027934879</v>
      </c>
      <c r="N39" s="11">
        <f>'2011 primary care weights'!N39*tot_gp_and_pharma_cost_2011</f>
        <v>7534683.8011340396</v>
      </c>
    </row>
    <row r="40" spans="2:14" x14ac:dyDescent="0.25">
      <c r="B40">
        <v>36</v>
      </c>
      <c r="C40" s="67"/>
      <c r="D40" s="11">
        <f>'2011 primary care weights'!D40*tot_gp_and_pharma_cost_2011</f>
        <v>27264891.761049535</v>
      </c>
      <c r="E40" s="11">
        <f>'2011 primary care weights'!E40*tot_gp_and_pharma_cost_2011</f>
        <v>25316411.145692408</v>
      </c>
      <c r="F40" s="11">
        <f>'2011 primary care weights'!F40*tot_gp_and_pharma_cost_2011</f>
        <v>22109091.294816468</v>
      </c>
      <c r="G40" s="11">
        <f>'2011 primary care weights'!G40*tot_gp_and_pharma_cost_2011</f>
        <v>20146144.877602268</v>
      </c>
      <c r="H40" s="11">
        <f>'2011 primary care weights'!H40*tot_gp_and_pharma_cost_2011</f>
        <v>19527260.137282249</v>
      </c>
      <c r="I40" s="11"/>
      <c r="J40" s="11">
        <f>'2011 primary care weights'!J40*tot_gp_and_pharma_cost_2011</f>
        <v>16301193.886812108</v>
      </c>
      <c r="K40" s="11">
        <f>'2011 primary care weights'!K40*tot_gp_and_pharma_cost_2011</f>
        <v>13535171.668297242</v>
      </c>
      <c r="L40" s="11">
        <f>'2011 primary care weights'!L40*tot_gp_and_pharma_cost_2011</f>
        <v>11152107.44570237</v>
      </c>
      <c r="M40" s="11">
        <f>'2011 primary care weights'!M40*tot_gp_and_pharma_cost_2011</f>
        <v>8827529.2476860005</v>
      </c>
      <c r="N40" s="11">
        <f>'2011 primary care weights'!N40*tot_gp_and_pharma_cost_2011</f>
        <v>7862027.2841820689</v>
      </c>
    </row>
    <row r="41" spans="2:14" x14ac:dyDescent="0.25">
      <c r="B41">
        <v>37</v>
      </c>
      <c r="C41" s="67"/>
      <c r="D41" s="11">
        <f>'2011 primary care weights'!D41*tot_gp_and_pharma_cost_2011</f>
        <v>27622597.5114059</v>
      </c>
      <c r="E41" s="11">
        <f>'2011 primary care weights'!E41*tot_gp_and_pharma_cost_2011</f>
        <v>25553567.570332803</v>
      </c>
      <c r="F41" s="11">
        <f>'2011 primary care weights'!F41*tot_gp_and_pharma_cost_2011</f>
        <v>22722862.678466707</v>
      </c>
      <c r="G41" s="11">
        <f>'2011 primary care weights'!G41*tot_gp_and_pharma_cost_2011</f>
        <v>21094897.976446833</v>
      </c>
      <c r="H41" s="11">
        <f>'2011 primary care weights'!H41*tot_gp_and_pharma_cost_2011</f>
        <v>20508131.051615831</v>
      </c>
      <c r="I41" s="11"/>
      <c r="J41" s="11">
        <f>'2011 primary care weights'!J41*tot_gp_and_pharma_cost_2011</f>
        <v>16401243.757230464</v>
      </c>
      <c r="K41" s="11">
        <f>'2011 primary care weights'!K41*tot_gp_and_pharma_cost_2011</f>
        <v>13528939.123363147</v>
      </c>
      <c r="L41" s="11">
        <f>'2011 primary care weights'!L41*tot_gp_and_pharma_cost_2011</f>
        <v>10830212.082119267</v>
      </c>
      <c r="M41" s="11">
        <f>'2011 primary care weights'!M41*tot_gp_and_pharma_cost_2011</f>
        <v>9277759.1006365325</v>
      </c>
      <c r="N41" s="11">
        <f>'2011 primary care weights'!N41*tot_gp_and_pharma_cost_2011</f>
        <v>8282813.8107155273</v>
      </c>
    </row>
    <row r="42" spans="2:14" x14ac:dyDescent="0.25">
      <c r="B42">
        <v>38</v>
      </c>
      <c r="C42" s="67"/>
      <c r="D42" s="11">
        <f>'2011 primary care weights'!D42*tot_gp_and_pharma_cost_2011</f>
        <v>28902316.478968952</v>
      </c>
      <c r="E42" s="11">
        <f>'2011 primary care weights'!E42*tot_gp_and_pharma_cost_2011</f>
        <v>26821237.956723601</v>
      </c>
      <c r="F42" s="11">
        <f>'2011 primary care weights'!F42*tot_gp_and_pharma_cost_2011</f>
        <v>24097320.689437743</v>
      </c>
      <c r="G42" s="11">
        <f>'2011 primary care weights'!G42*tot_gp_and_pharma_cost_2011</f>
        <v>22050443.337193158</v>
      </c>
      <c r="H42" s="11">
        <f>'2011 primary care weights'!H42*tot_gp_and_pharma_cost_2011</f>
        <v>21665635.408755261</v>
      </c>
      <c r="I42" s="11"/>
      <c r="J42" s="11">
        <f>'2011 primary care weights'!J42*tot_gp_and_pharma_cost_2011</f>
        <v>16786724.96877256</v>
      </c>
      <c r="K42" s="11">
        <f>'2011 primary care weights'!K42*tot_gp_and_pharma_cost_2011</f>
        <v>13857469.363779226</v>
      </c>
      <c r="L42" s="11">
        <f>'2011 primary care weights'!L42*tot_gp_and_pharma_cost_2011</f>
        <v>11964917.927318271</v>
      </c>
      <c r="M42" s="11">
        <f>'2011 primary care weights'!M42*tot_gp_and_pharma_cost_2011</f>
        <v>9509905.2134194206</v>
      </c>
      <c r="N42" s="11">
        <f>'2011 primary care weights'!N42*tot_gp_and_pharma_cost_2011</f>
        <v>8708757.028463684</v>
      </c>
    </row>
    <row r="43" spans="2:14" x14ac:dyDescent="0.25">
      <c r="B43">
        <v>39</v>
      </c>
      <c r="C43" s="67"/>
      <c r="D43" s="11">
        <f>'2011 primary care weights'!D43*tot_gp_and_pharma_cost_2011</f>
        <v>30328661.623421695</v>
      </c>
      <c r="E43" s="11">
        <f>'2011 primary care weights'!E43*tot_gp_and_pharma_cost_2011</f>
        <v>28881866.002681907</v>
      </c>
      <c r="F43" s="11">
        <f>'2011 primary care weights'!F43*tot_gp_and_pharma_cost_2011</f>
        <v>24941077.613007549</v>
      </c>
      <c r="G43" s="11">
        <f>'2011 primary care weights'!G43*tot_gp_and_pharma_cost_2011</f>
        <v>23435252.577618416</v>
      </c>
      <c r="H43" s="11">
        <f>'2011 primary care weights'!H43*tot_gp_and_pharma_cost_2011</f>
        <v>23076093.087187052</v>
      </c>
      <c r="I43" s="11"/>
      <c r="J43" s="11">
        <f>'2011 primary care weights'!J43*tot_gp_and_pharma_cost_2011</f>
        <v>17173773.979354724</v>
      </c>
      <c r="K43" s="11">
        <f>'2011 primary care weights'!K43*tot_gp_and_pharma_cost_2011</f>
        <v>14509548.510042123</v>
      </c>
      <c r="L43" s="11">
        <f>'2011 primary care weights'!L43*tot_gp_and_pharma_cost_2011</f>
        <v>12118970.303530026</v>
      </c>
      <c r="M43" s="11">
        <f>'2011 primary care weights'!M43*tot_gp_and_pharma_cost_2011</f>
        <v>10218959.223941909</v>
      </c>
      <c r="N43" s="11">
        <f>'2011 primary care weights'!N43*tot_gp_and_pharma_cost_2011</f>
        <v>9314531.8299402427</v>
      </c>
    </row>
    <row r="44" spans="2:14" x14ac:dyDescent="0.25">
      <c r="B44">
        <v>40</v>
      </c>
      <c r="C44" s="67"/>
      <c r="D44" s="11">
        <f>'2011 primary care weights'!D44*tot_gp_and_pharma_cost_2011</f>
        <v>30777293.814054452</v>
      </c>
      <c r="E44" s="11">
        <f>'2011 primary care weights'!E44*tot_gp_and_pharma_cost_2011</f>
        <v>29228403.75298325</v>
      </c>
      <c r="F44" s="11">
        <f>'2011 primary care weights'!F44*tot_gp_and_pharma_cost_2011</f>
        <v>26296131.224498011</v>
      </c>
      <c r="G44" s="11">
        <f>'2011 primary care weights'!G44*tot_gp_and_pharma_cost_2011</f>
        <v>24240435.951308142</v>
      </c>
      <c r="H44" s="11">
        <f>'2011 primary care weights'!H44*tot_gp_and_pharma_cost_2011</f>
        <v>23371768.258433662</v>
      </c>
      <c r="I44" s="11"/>
      <c r="J44" s="11">
        <f>'2011 primary care weights'!J44*tot_gp_and_pharma_cost_2011</f>
        <v>17479398.325613327</v>
      </c>
      <c r="K44" s="11">
        <f>'2011 primary care weights'!K44*tot_gp_and_pharma_cost_2011</f>
        <v>14542697.306234209</v>
      </c>
      <c r="L44" s="11">
        <f>'2011 primary care weights'!L44*tot_gp_and_pharma_cost_2011</f>
        <v>12486216.695306582</v>
      </c>
      <c r="M44" s="11">
        <f>'2011 primary care weights'!M44*tot_gp_and_pharma_cost_2011</f>
        <v>10646442.708543168</v>
      </c>
      <c r="N44" s="11">
        <f>'2011 primary care weights'!N44*tot_gp_and_pharma_cost_2011</f>
        <v>9491647.1083019935</v>
      </c>
    </row>
    <row r="45" spans="2:14" x14ac:dyDescent="0.25">
      <c r="B45">
        <v>41</v>
      </c>
      <c r="C45" s="67"/>
      <c r="D45" s="11">
        <f>'2011 primary care weights'!D45*tot_gp_and_pharma_cost_2011</f>
        <v>31369827.05464983</v>
      </c>
      <c r="E45" s="11">
        <f>'2011 primary care weights'!E45*tot_gp_and_pharma_cost_2011</f>
        <v>28734087.748193737</v>
      </c>
      <c r="F45" s="11">
        <f>'2011 primary care weights'!F45*tot_gp_and_pharma_cost_2011</f>
        <v>25695875.737872709</v>
      </c>
      <c r="G45" s="11">
        <f>'2011 primary care weights'!G45*tot_gp_and_pharma_cost_2011</f>
        <v>23368645.863352574</v>
      </c>
      <c r="H45" s="11">
        <f>'2011 primary care weights'!H45*tot_gp_and_pharma_cost_2011</f>
        <v>22874792.387632817</v>
      </c>
      <c r="I45" s="11"/>
      <c r="J45" s="11">
        <f>'2011 primary care weights'!J45*tot_gp_and_pharma_cost_2011</f>
        <v>17231404.790425569</v>
      </c>
      <c r="K45" s="11">
        <f>'2011 primary care weights'!K45*tot_gp_and_pharma_cost_2011</f>
        <v>14658565.096436935</v>
      </c>
      <c r="L45" s="11">
        <f>'2011 primary care weights'!L45*tot_gp_and_pharma_cost_2011</f>
        <v>12069983.920783304</v>
      </c>
      <c r="M45" s="11">
        <f>'2011 primary care weights'!M45*tot_gp_and_pharma_cost_2011</f>
        <v>10699339.032715436</v>
      </c>
      <c r="N45" s="11">
        <f>'2011 primary care weights'!N45*tot_gp_and_pharma_cost_2011</f>
        <v>9509802.3254531249</v>
      </c>
    </row>
    <row r="46" spans="2:14" x14ac:dyDescent="0.25">
      <c r="B46">
        <v>42</v>
      </c>
      <c r="C46" s="67"/>
      <c r="D46" s="11">
        <f>'2011 primary care weights'!D46*tot_gp_and_pharma_cost_2011</f>
        <v>32573405.104597583</v>
      </c>
      <c r="E46" s="11">
        <f>'2011 primary care weights'!E46*tot_gp_and_pharma_cost_2011</f>
        <v>29696102.782600235</v>
      </c>
      <c r="F46" s="11">
        <f>'2011 primary care weights'!F46*tot_gp_and_pharma_cost_2011</f>
        <v>26229637.527397402</v>
      </c>
      <c r="G46" s="11">
        <f>'2011 primary care weights'!G46*tot_gp_and_pharma_cost_2011</f>
        <v>23852237.576824971</v>
      </c>
      <c r="H46" s="11">
        <f>'2011 primary care weights'!H46*tot_gp_and_pharma_cost_2011</f>
        <v>23381728.513879862</v>
      </c>
      <c r="I46" s="11"/>
      <c r="J46" s="11">
        <f>'2011 primary care weights'!J46*tot_gp_and_pharma_cost_2011</f>
        <v>17500942.765725985</v>
      </c>
      <c r="K46" s="11">
        <f>'2011 primary care weights'!K46*tot_gp_and_pharma_cost_2011</f>
        <v>14815609.413022988</v>
      </c>
      <c r="L46" s="11">
        <f>'2011 primary care weights'!L46*tot_gp_and_pharma_cost_2011</f>
        <v>12827069.476916987</v>
      </c>
      <c r="M46" s="11">
        <f>'2011 primary care weights'!M46*tot_gp_and_pharma_cost_2011</f>
        <v>10752114.551511522</v>
      </c>
      <c r="N46" s="11">
        <f>'2011 primary care weights'!N46*tot_gp_and_pharma_cost_2011</f>
        <v>10004069.250665911</v>
      </c>
    </row>
    <row r="47" spans="2:14" x14ac:dyDescent="0.25">
      <c r="B47">
        <v>43</v>
      </c>
      <c r="C47" s="67"/>
      <c r="D47" s="11">
        <f>'2011 primary care weights'!D47*tot_gp_and_pharma_cost_2011</f>
        <v>32392284.767855607</v>
      </c>
      <c r="E47" s="11">
        <f>'2011 primary care weights'!E47*tot_gp_and_pharma_cost_2011</f>
        <v>29735645.163568128</v>
      </c>
      <c r="F47" s="11">
        <f>'2011 primary care weights'!F47*tot_gp_and_pharma_cost_2011</f>
        <v>26182797.54797649</v>
      </c>
      <c r="G47" s="11">
        <f>'2011 primary care weights'!G47*tot_gp_and_pharma_cost_2011</f>
        <v>24133432.785360727</v>
      </c>
      <c r="H47" s="11">
        <f>'2011 primary care weights'!H47*tot_gp_and_pharma_cost_2011</f>
        <v>23192790.029544011</v>
      </c>
      <c r="I47" s="11"/>
      <c r="J47" s="11">
        <f>'2011 primary care weights'!J47*tot_gp_and_pharma_cost_2011</f>
        <v>17525269.681641098</v>
      </c>
      <c r="K47" s="11">
        <f>'2011 primary care weights'!K47*tot_gp_and_pharma_cost_2011</f>
        <v>14866246.63358674</v>
      </c>
      <c r="L47" s="11">
        <f>'2011 primary care weights'!L47*tot_gp_and_pharma_cost_2011</f>
        <v>12989336.422642048</v>
      </c>
      <c r="M47" s="11">
        <f>'2011 primary care weights'!M47*tot_gp_and_pharma_cost_2011</f>
        <v>11092993.83935849</v>
      </c>
      <c r="N47" s="11">
        <f>'2011 primary care weights'!N47*tot_gp_and_pharma_cost_2011</f>
        <v>10156867.406604439</v>
      </c>
    </row>
    <row r="48" spans="2:14" x14ac:dyDescent="0.25">
      <c r="B48">
        <v>44</v>
      </c>
      <c r="C48" s="67"/>
      <c r="D48" s="11">
        <f>'2011 primary care weights'!D48*tot_gp_and_pharma_cost_2011</f>
        <v>32866285.747984152</v>
      </c>
      <c r="E48" s="11">
        <f>'2011 primary care weights'!E48*tot_gp_and_pharma_cost_2011</f>
        <v>30000314.63518269</v>
      </c>
      <c r="F48" s="11">
        <f>'2011 primary care weights'!F48*tot_gp_and_pharma_cost_2011</f>
        <v>27080593.966464028</v>
      </c>
      <c r="G48" s="11">
        <f>'2011 primary care weights'!G48*tot_gp_and_pharma_cost_2011</f>
        <v>24836326.050438128</v>
      </c>
      <c r="H48" s="11">
        <f>'2011 primary care weights'!H48*tot_gp_and_pharma_cost_2011</f>
        <v>23759095.367264334</v>
      </c>
      <c r="I48" s="11"/>
      <c r="J48" s="11">
        <f>'2011 primary care weights'!J48*tot_gp_and_pharma_cost_2011</f>
        <v>18006242.065325659</v>
      </c>
      <c r="K48" s="11">
        <f>'2011 primary care weights'!K48*tot_gp_and_pharma_cost_2011</f>
        <v>14866260.726375286</v>
      </c>
      <c r="L48" s="11">
        <f>'2011 primary care weights'!L48*tot_gp_and_pharma_cost_2011</f>
        <v>13193062.067900585</v>
      </c>
      <c r="M48" s="11">
        <f>'2011 primary care weights'!M48*tot_gp_and_pharma_cost_2011</f>
        <v>11455368.393871669</v>
      </c>
      <c r="N48" s="11">
        <f>'2011 primary care weights'!N48*tot_gp_and_pharma_cost_2011</f>
        <v>10555790.639792388</v>
      </c>
    </row>
    <row r="49" spans="2:14" x14ac:dyDescent="0.25">
      <c r="B49">
        <v>45</v>
      </c>
      <c r="C49" s="67"/>
      <c r="D49" s="11">
        <f>'2011 primary care weights'!D49*tot_gp_and_pharma_cost_2011</f>
        <v>40865594.194723904</v>
      </c>
      <c r="E49" s="11">
        <f>'2011 primary care weights'!E49*tot_gp_and_pharma_cost_2011</f>
        <v>38083780.821791165</v>
      </c>
      <c r="F49" s="11">
        <f>'2011 primary care weights'!F49*tot_gp_and_pharma_cost_2011</f>
        <v>34529272.383923732</v>
      </c>
      <c r="G49" s="11">
        <f>'2011 primary care weights'!G49*tot_gp_and_pharma_cost_2011</f>
        <v>31753571.665226355</v>
      </c>
      <c r="H49" s="11">
        <f>'2011 primary care weights'!H49*tot_gp_and_pharma_cost_2011</f>
        <v>29706388.192217112</v>
      </c>
      <c r="I49" s="11"/>
      <c r="J49" s="11">
        <f>'2011 primary care weights'!J49*tot_gp_and_pharma_cost_2011</f>
        <v>30367552.267657045</v>
      </c>
      <c r="K49" s="11">
        <f>'2011 primary care weights'!K49*tot_gp_and_pharma_cost_2011</f>
        <v>26313874.569694512</v>
      </c>
      <c r="L49" s="11">
        <f>'2011 primary care weights'!L49*tot_gp_and_pharma_cost_2011</f>
        <v>22753287.324444644</v>
      </c>
      <c r="M49" s="11">
        <f>'2011 primary care weights'!M49*tot_gp_and_pharma_cost_2011</f>
        <v>20378674.522996388</v>
      </c>
      <c r="N49" s="11">
        <f>'2011 primary care weights'!N49*tot_gp_and_pharma_cost_2011</f>
        <v>18334919.821099263</v>
      </c>
    </row>
    <row r="50" spans="2:14" x14ac:dyDescent="0.25">
      <c r="B50">
        <v>46</v>
      </c>
      <c r="C50" s="67"/>
      <c r="D50" s="11">
        <f>'2011 primary care weights'!D50*tot_gp_and_pharma_cost_2011</f>
        <v>40181901.798516557</v>
      </c>
      <c r="E50" s="11">
        <f>'2011 primary care weights'!E50*tot_gp_and_pharma_cost_2011</f>
        <v>38017260.997949459</v>
      </c>
      <c r="F50" s="11">
        <f>'2011 primary care weights'!F50*tot_gp_and_pharma_cost_2011</f>
        <v>34336322.016306266</v>
      </c>
      <c r="G50" s="11">
        <f>'2011 primary care weights'!G50*tot_gp_and_pharma_cost_2011</f>
        <v>32351731.532235418</v>
      </c>
      <c r="H50" s="11">
        <f>'2011 primary care weights'!H50*tot_gp_and_pharma_cost_2011</f>
        <v>30081590.396740764</v>
      </c>
      <c r="I50" s="11"/>
      <c r="J50" s="11">
        <f>'2011 primary care weights'!J50*tot_gp_and_pharma_cost_2011</f>
        <v>29914010.794266485</v>
      </c>
      <c r="K50" s="11">
        <f>'2011 primary care weights'!K50*tot_gp_and_pharma_cost_2011</f>
        <v>26210773.575911004</v>
      </c>
      <c r="L50" s="11">
        <f>'2011 primary care weights'!L50*tot_gp_and_pharma_cost_2011</f>
        <v>22943592.345696025</v>
      </c>
      <c r="M50" s="11">
        <f>'2011 primary care weights'!M50*tot_gp_and_pharma_cost_2011</f>
        <v>20471053.846097168</v>
      </c>
      <c r="N50" s="11">
        <f>'2011 primary care weights'!N50*tot_gp_and_pharma_cost_2011</f>
        <v>18983074.321503628</v>
      </c>
    </row>
    <row r="51" spans="2:14" x14ac:dyDescent="0.25">
      <c r="B51">
        <v>47</v>
      </c>
      <c r="C51" s="67"/>
      <c r="D51" s="11">
        <f>'2011 primary care weights'!D51*tot_gp_and_pharma_cost_2011</f>
        <v>39589576.962830767</v>
      </c>
      <c r="E51" s="11">
        <f>'2011 primary care weights'!E51*tot_gp_and_pharma_cost_2011</f>
        <v>37051425.361299485</v>
      </c>
      <c r="F51" s="11">
        <f>'2011 primary care weights'!F51*tot_gp_and_pharma_cost_2011</f>
        <v>34365035.978942856</v>
      </c>
      <c r="G51" s="11">
        <f>'2011 primary care weights'!G51*tot_gp_and_pharma_cost_2011</f>
        <v>31647860.739835415</v>
      </c>
      <c r="H51" s="11">
        <f>'2011 primary care weights'!H51*tot_gp_and_pharma_cost_2011</f>
        <v>30066140.335007954</v>
      </c>
      <c r="I51" s="11"/>
      <c r="J51" s="11">
        <f>'2011 primary care weights'!J51*tot_gp_and_pharma_cost_2011</f>
        <v>29065205.518342271</v>
      </c>
      <c r="K51" s="11">
        <f>'2011 primary care weights'!K51*tot_gp_and_pharma_cost_2011</f>
        <v>25451490.381775603</v>
      </c>
      <c r="L51" s="11">
        <f>'2011 primary care weights'!L51*tot_gp_and_pharma_cost_2011</f>
        <v>22510387.522833794</v>
      </c>
      <c r="M51" s="11">
        <f>'2011 primary care weights'!M51*tot_gp_and_pharma_cost_2011</f>
        <v>20419134.355356261</v>
      </c>
      <c r="N51" s="11">
        <f>'2011 primary care weights'!N51*tot_gp_and_pharma_cost_2011</f>
        <v>18891975.718396902</v>
      </c>
    </row>
    <row r="52" spans="2:14" x14ac:dyDescent="0.25">
      <c r="B52">
        <v>48</v>
      </c>
      <c r="C52" s="67"/>
      <c r="D52" s="11">
        <f>'2011 primary care weights'!D52*tot_gp_and_pharma_cost_2011</f>
        <v>38874519.00343845</v>
      </c>
      <c r="E52" s="11">
        <f>'2011 primary care weights'!E52*tot_gp_and_pharma_cost_2011</f>
        <v>36474712.675379574</v>
      </c>
      <c r="F52" s="11">
        <f>'2011 primary care weights'!F52*tot_gp_and_pharma_cost_2011</f>
        <v>33590156.167690501</v>
      </c>
      <c r="G52" s="11">
        <f>'2011 primary care weights'!G52*tot_gp_and_pharma_cost_2011</f>
        <v>31459598.888433047</v>
      </c>
      <c r="H52" s="11">
        <f>'2011 primary care weights'!H52*tot_gp_and_pharma_cost_2011</f>
        <v>29873143.755097874</v>
      </c>
      <c r="I52" s="11"/>
      <c r="J52" s="11">
        <f>'2011 primary care weights'!J52*tot_gp_and_pharma_cost_2011</f>
        <v>27928504.859156139</v>
      </c>
      <c r="K52" s="11">
        <f>'2011 primary care weights'!K52*tot_gp_and_pharma_cost_2011</f>
        <v>25082876.81316888</v>
      </c>
      <c r="L52" s="11">
        <f>'2011 primary care weights'!L52*tot_gp_and_pharma_cost_2011</f>
        <v>21899692.788330298</v>
      </c>
      <c r="M52" s="11">
        <f>'2011 primary care weights'!M52*tot_gp_and_pharma_cost_2011</f>
        <v>20213110.750634536</v>
      </c>
      <c r="N52" s="11">
        <f>'2011 primary care weights'!N52*tot_gp_and_pharma_cost_2011</f>
        <v>18396441.490428995</v>
      </c>
    </row>
    <row r="53" spans="2:14" x14ac:dyDescent="0.25">
      <c r="B53">
        <v>49</v>
      </c>
      <c r="C53" s="67"/>
      <c r="D53" s="11">
        <f>'2011 primary care weights'!D53*tot_gp_and_pharma_cost_2011</f>
        <v>37133482.369803019</v>
      </c>
      <c r="E53" s="11">
        <f>'2011 primary care weights'!E53*tot_gp_and_pharma_cost_2011</f>
        <v>35800441.118741669</v>
      </c>
      <c r="F53" s="11">
        <f>'2011 primary care weights'!F53*tot_gp_and_pharma_cost_2011</f>
        <v>32189615.467297204</v>
      </c>
      <c r="G53" s="11">
        <f>'2011 primary care weights'!G53*tot_gp_and_pharma_cost_2011</f>
        <v>31059142.996352546</v>
      </c>
      <c r="H53" s="11">
        <f>'2011 primary care weights'!H53*tot_gp_and_pharma_cost_2011</f>
        <v>29166932.667658556</v>
      </c>
      <c r="I53" s="11"/>
      <c r="J53" s="11">
        <f>'2011 primary care weights'!J53*tot_gp_and_pharma_cost_2011</f>
        <v>27247184.210791968</v>
      </c>
      <c r="K53" s="11">
        <f>'2011 primary care weights'!K53*tot_gp_and_pharma_cost_2011</f>
        <v>24127174.594042815</v>
      </c>
      <c r="L53" s="11">
        <f>'2011 primary care weights'!L53*tot_gp_and_pharma_cost_2011</f>
        <v>20966446.324035995</v>
      </c>
      <c r="M53" s="11">
        <f>'2011 primary care weights'!M53*tot_gp_and_pharma_cost_2011</f>
        <v>19374987.499802262</v>
      </c>
      <c r="N53" s="11">
        <f>'2011 primary care weights'!N53*tot_gp_and_pharma_cost_2011</f>
        <v>18095552.512891345</v>
      </c>
    </row>
    <row r="54" spans="2:14" x14ac:dyDescent="0.25">
      <c r="B54">
        <v>50</v>
      </c>
      <c r="C54" s="67"/>
      <c r="D54" s="11">
        <f>'2011 primary care weights'!D54*tot_gp_and_pharma_cost_2011</f>
        <v>36886629.09108834</v>
      </c>
      <c r="E54" s="11">
        <f>'2011 primary care weights'!E54*tot_gp_and_pharma_cost_2011</f>
        <v>33945802.572434902</v>
      </c>
      <c r="F54" s="11">
        <f>'2011 primary care weights'!F54*tot_gp_and_pharma_cost_2011</f>
        <v>31751894.794313181</v>
      </c>
      <c r="G54" s="11">
        <f>'2011 primary care weights'!G54*tot_gp_and_pharma_cost_2011</f>
        <v>29980105.981095888</v>
      </c>
      <c r="H54" s="11">
        <f>'2011 primary care weights'!H54*tot_gp_and_pharma_cost_2011</f>
        <v>28326162.737028114</v>
      </c>
      <c r="I54" s="11"/>
      <c r="J54" s="11">
        <f>'2011 primary care weights'!J54*tot_gp_and_pharma_cost_2011</f>
        <v>26193213.650552765</v>
      </c>
      <c r="K54" s="11">
        <f>'2011 primary care weights'!K54*tot_gp_and_pharma_cost_2011</f>
        <v>23251398.16245275</v>
      </c>
      <c r="L54" s="11">
        <f>'2011 primary care weights'!L54*tot_gp_and_pharma_cost_2011</f>
        <v>20773661.736049112</v>
      </c>
      <c r="M54" s="11">
        <f>'2011 primary care weights'!M54*tot_gp_and_pharma_cost_2011</f>
        <v>19118821.563124202</v>
      </c>
      <c r="N54" s="11">
        <f>'2011 primary care weights'!N54*tot_gp_and_pharma_cost_2011</f>
        <v>17760126.94454857</v>
      </c>
    </row>
    <row r="55" spans="2:14" x14ac:dyDescent="0.25">
      <c r="B55">
        <v>51</v>
      </c>
      <c r="C55" s="67"/>
      <c r="D55" s="11">
        <f>'2011 primary care weights'!D55*tot_gp_and_pharma_cost_2011</f>
        <v>34852335.106880553</v>
      </c>
      <c r="E55" s="11">
        <f>'2011 primary care weights'!E55*tot_gp_and_pharma_cost_2011</f>
        <v>32375412.512930069</v>
      </c>
      <c r="F55" s="11">
        <f>'2011 primary care weights'!F55*tot_gp_and_pharma_cost_2011</f>
        <v>30341665.362071726</v>
      </c>
      <c r="G55" s="11">
        <f>'2011 primary care weights'!G55*tot_gp_and_pharma_cost_2011</f>
        <v>28940397.8383522</v>
      </c>
      <c r="H55" s="11">
        <f>'2011 primary care weights'!H55*tot_gp_and_pharma_cost_2011</f>
        <v>27525939.191783447</v>
      </c>
      <c r="I55" s="11"/>
      <c r="J55" s="11">
        <f>'2011 primary care weights'!J55*tot_gp_and_pharma_cost_2011</f>
        <v>24862307.263377562</v>
      </c>
      <c r="K55" s="11">
        <f>'2011 primary care weights'!K55*tot_gp_and_pharma_cost_2011</f>
        <v>22289900.815586377</v>
      </c>
      <c r="L55" s="11">
        <f>'2011 primary care weights'!L55*tot_gp_and_pharma_cost_2011</f>
        <v>19906886.92253131</v>
      </c>
      <c r="M55" s="11">
        <f>'2011 primary care weights'!M55*tot_gp_and_pharma_cost_2011</f>
        <v>18463243.228579469</v>
      </c>
      <c r="N55" s="11">
        <f>'2011 primary care weights'!N55*tot_gp_and_pharma_cost_2011</f>
        <v>16848555.701786868</v>
      </c>
    </row>
    <row r="56" spans="2:14" x14ac:dyDescent="0.25">
      <c r="B56">
        <v>52</v>
      </c>
      <c r="C56" s="67"/>
      <c r="D56" s="11">
        <f>'2011 primary care weights'!D56*tot_gp_and_pharma_cost_2011</f>
        <v>33778597.685540602</v>
      </c>
      <c r="E56" s="11">
        <f>'2011 primary care weights'!E56*tot_gp_and_pharma_cost_2011</f>
        <v>31731945.207376949</v>
      </c>
      <c r="F56" s="11">
        <f>'2011 primary care weights'!F56*tot_gp_and_pharma_cost_2011</f>
        <v>30090393.259469852</v>
      </c>
      <c r="G56" s="11">
        <f>'2011 primary care weights'!G56*tot_gp_and_pharma_cost_2011</f>
        <v>28038627.636345994</v>
      </c>
      <c r="H56" s="11">
        <f>'2011 primary care weights'!H56*tot_gp_and_pharma_cost_2011</f>
        <v>26645760.466049064</v>
      </c>
      <c r="I56" s="11"/>
      <c r="J56" s="11">
        <f>'2011 primary care weights'!J56*tot_gp_and_pharma_cost_2011</f>
        <v>24296889.470311183</v>
      </c>
      <c r="K56" s="11">
        <f>'2011 primary care weights'!K56*tot_gp_and_pharma_cost_2011</f>
        <v>21559609.239625718</v>
      </c>
      <c r="L56" s="11">
        <f>'2011 primary care weights'!L56*tot_gp_and_pharma_cost_2011</f>
        <v>19826102.943094637</v>
      </c>
      <c r="M56" s="11">
        <f>'2011 primary care weights'!M56*tot_gp_and_pharma_cost_2011</f>
        <v>18113290.861365985</v>
      </c>
      <c r="N56" s="11">
        <f>'2011 primary care weights'!N56*tot_gp_and_pharma_cost_2011</f>
        <v>16697722.955890462</v>
      </c>
    </row>
    <row r="57" spans="2:14" x14ac:dyDescent="0.25">
      <c r="B57">
        <v>53</v>
      </c>
      <c r="C57" s="67"/>
      <c r="D57" s="11">
        <f>'2011 primary care weights'!D57*tot_gp_and_pharma_cost_2011</f>
        <v>32504484.030470546</v>
      </c>
      <c r="E57" s="11">
        <f>'2011 primary care weights'!E57*tot_gp_and_pharma_cost_2011</f>
        <v>31218549.290082529</v>
      </c>
      <c r="F57" s="11">
        <f>'2011 primary care weights'!F57*tot_gp_and_pharma_cost_2011</f>
        <v>29504729.106312394</v>
      </c>
      <c r="G57" s="11">
        <f>'2011 primary care weights'!G57*tot_gp_and_pharma_cost_2011</f>
        <v>27889108.403957419</v>
      </c>
      <c r="H57" s="11">
        <f>'2011 primary care weights'!H57*tot_gp_and_pharma_cost_2011</f>
        <v>26527530.443546578</v>
      </c>
      <c r="I57" s="11"/>
      <c r="J57" s="11">
        <f>'2011 primary care weights'!J57*tot_gp_and_pharma_cost_2011</f>
        <v>23983210.403607186</v>
      </c>
      <c r="K57" s="11">
        <f>'2011 primary care weights'!K57*tot_gp_and_pharma_cost_2011</f>
        <v>21293780.896803789</v>
      </c>
      <c r="L57" s="11">
        <f>'2011 primary care weights'!L57*tot_gp_and_pharma_cost_2011</f>
        <v>19415931.451951824</v>
      </c>
      <c r="M57" s="11">
        <f>'2011 primary care weights'!M57*tot_gp_and_pharma_cost_2011</f>
        <v>17834981.647853959</v>
      </c>
      <c r="N57" s="11">
        <f>'2011 primary care weights'!N57*tot_gp_and_pharma_cost_2011</f>
        <v>16690205.148407884</v>
      </c>
    </row>
    <row r="58" spans="2:14" x14ac:dyDescent="0.25">
      <c r="B58">
        <v>54</v>
      </c>
      <c r="C58" s="67"/>
      <c r="D58" s="11">
        <f>'2011 primary care weights'!D58*tot_gp_and_pharma_cost_2011</f>
        <v>30862728.606120244</v>
      </c>
      <c r="E58" s="11">
        <f>'2011 primary care weights'!E58*tot_gp_and_pharma_cost_2011</f>
        <v>29412244.07512911</v>
      </c>
      <c r="F58" s="11">
        <f>'2011 primary care weights'!F58*tot_gp_and_pharma_cost_2011</f>
        <v>28354733.697519701</v>
      </c>
      <c r="G58" s="11">
        <f>'2011 primary care weights'!G58*tot_gp_and_pharma_cost_2011</f>
        <v>27610444.21540615</v>
      </c>
      <c r="H58" s="11">
        <f>'2011 primary care weights'!H58*tot_gp_and_pharma_cost_2011</f>
        <v>25743816.986842997</v>
      </c>
      <c r="I58" s="11"/>
      <c r="J58" s="11">
        <f>'2011 primary care weights'!J58*tot_gp_and_pharma_cost_2011</f>
        <v>22436065.586601641</v>
      </c>
      <c r="K58" s="11">
        <f>'2011 primary care weights'!K58*tot_gp_and_pharma_cost_2011</f>
        <v>20072731.503422387</v>
      </c>
      <c r="L58" s="11">
        <f>'2011 primary care weights'!L58*tot_gp_and_pharma_cost_2011</f>
        <v>18498726.573793281</v>
      </c>
      <c r="M58" s="11">
        <f>'2011 primary care weights'!M58*tot_gp_and_pharma_cost_2011</f>
        <v>17560101.559709202</v>
      </c>
      <c r="N58" s="11">
        <f>'2011 primary care weights'!N58*tot_gp_and_pharma_cost_2011</f>
        <v>16405094.493214924</v>
      </c>
    </row>
    <row r="59" spans="2:14" x14ac:dyDescent="0.25">
      <c r="B59">
        <v>55</v>
      </c>
      <c r="C59" s="67"/>
      <c r="D59" s="11">
        <f>'2011 primary care weights'!D59*tot_gp_and_pharma_cost_2011</f>
        <v>29942063.155484192</v>
      </c>
      <c r="E59" s="11">
        <f>'2011 primary care weights'!E59*tot_gp_and_pharma_cost_2011</f>
        <v>28553911.137108117</v>
      </c>
      <c r="F59" s="11">
        <f>'2011 primary care weights'!F59*tot_gp_and_pharma_cost_2011</f>
        <v>27437783.899919529</v>
      </c>
      <c r="G59" s="11">
        <f>'2011 primary care weights'!G59*tot_gp_and_pharma_cost_2011</f>
        <v>26392487.396490619</v>
      </c>
      <c r="H59" s="11">
        <f>'2011 primary care weights'!H59*tot_gp_and_pharma_cost_2011</f>
        <v>24421394.093828585</v>
      </c>
      <c r="I59" s="11"/>
      <c r="J59" s="11">
        <f>'2011 primary care weights'!J59*tot_gp_and_pharma_cost_2011</f>
        <v>20980616.302816577</v>
      </c>
      <c r="K59" s="11">
        <f>'2011 primary care weights'!K59*tot_gp_and_pharma_cost_2011</f>
        <v>19589444.676961157</v>
      </c>
      <c r="L59" s="11">
        <f>'2011 primary care weights'!L59*tot_gp_and_pharma_cost_2011</f>
        <v>17973848.890359979</v>
      </c>
      <c r="M59" s="11">
        <f>'2011 primary care weights'!M59*tot_gp_and_pharma_cost_2011</f>
        <v>16781099.940726783</v>
      </c>
      <c r="N59" s="11">
        <f>'2011 primary care weights'!N59*tot_gp_and_pharma_cost_2011</f>
        <v>15894652.166934768</v>
      </c>
    </row>
    <row r="60" spans="2:14" x14ac:dyDescent="0.25">
      <c r="B60">
        <v>56</v>
      </c>
      <c r="C60" s="67"/>
      <c r="D60" s="11">
        <f>'2011 primary care weights'!D60*tot_gp_and_pharma_cost_2011</f>
        <v>28583111.265459612</v>
      </c>
      <c r="E60" s="11">
        <f>'2011 primary care weights'!E60*tot_gp_and_pharma_cost_2011</f>
        <v>27854626.340077929</v>
      </c>
      <c r="F60" s="11">
        <f>'2011 primary care weights'!F60*tot_gp_and_pharma_cost_2011</f>
        <v>26816660.024842229</v>
      </c>
      <c r="G60" s="11">
        <f>'2011 primary care weights'!G60*tot_gp_and_pharma_cost_2011</f>
        <v>25924650.945326038</v>
      </c>
      <c r="H60" s="11">
        <f>'2011 primary care weights'!H60*tot_gp_and_pharma_cost_2011</f>
        <v>24129789.009494305</v>
      </c>
      <c r="I60" s="11"/>
      <c r="J60" s="11">
        <f>'2011 primary care weights'!J60*tot_gp_and_pharma_cost_2011</f>
        <v>20404243.686347608</v>
      </c>
      <c r="K60" s="11">
        <f>'2011 primary care weights'!K60*tot_gp_and_pharma_cost_2011</f>
        <v>18755518.503793884</v>
      </c>
      <c r="L60" s="11">
        <f>'2011 primary care weights'!L60*tot_gp_and_pharma_cost_2011</f>
        <v>17949419.646572117</v>
      </c>
      <c r="M60" s="11">
        <f>'2011 primary care weights'!M60*tot_gp_and_pharma_cost_2011</f>
        <v>16399942.267615326</v>
      </c>
      <c r="N60" s="11">
        <f>'2011 primary care weights'!N60*tot_gp_and_pharma_cost_2011</f>
        <v>15168521.135374023</v>
      </c>
    </row>
    <row r="61" spans="2:14" x14ac:dyDescent="0.25">
      <c r="B61">
        <v>57</v>
      </c>
      <c r="C61" s="67"/>
      <c r="D61" s="11">
        <f>'2011 primary care weights'!D61*tot_gp_and_pharma_cost_2011</f>
        <v>28031275.593576316</v>
      </c>
      <c r="E61" s="11">
        <f>'2011 primary care weights'!E61*tot_gp_and_pharma_cost_2011</f>
        <v>27198286.793686092</v>
      </c>
      <c r="F61" s="11">
        <f>'2011 primary care weights'!F61*tot_gp_and_pharma_cost_2011</f>
        <v>27490160.821994081</v>
      </c>
      <c r="G61" s="11">
        <f>'2011 primary care weights'!G61*tot_gp_and_pharma_cost_2011</f>
        <v>26522931.832305275</v>
      </c>
      <c r="H61" s="11">
        <f>'2011 primary care weights'!H61*tot_gp_and_pharma_cost_2011</f>
        <v>24511296.675405018</v>
      </c>
      <c r="I61" s="11"/>
      <c r="J61" s="11">
        <f>'2011 primary care weights'!J61*tot_gp_and_pharma_cost_2011</f>
        <v>19922534.968041491</v>
      </c>
      <c r="K61" s="11">
        <f>'2011 primary care weights'!K61*tot_gp_and_pharma_cost_2011</f>
        <v>18817455.620831735</v>
      </c>
      <c r="L61" s="11">
        <f>'2011 primary care weights'!L61*tot_gp_and_pharma_cost_2011</f>
        <v>17729774.94655038</v>
      </c>
      <c r="M61" s="11">
        <f>'2011 primary care weights'!M61*tot_gp_and_pharma_cost_2011</f>
        <v>16585328.905037992</v>
      </c>
      <c r="N61" s="11">
        <f>'2011 primary care weights'!N61*tot_gp_and_pharma_cost_2011</f>
        <v>15376384.752770828</v>
      </c>
    </row>
    <row r="62" spans="2:14" x14ac:dyDescent="0.25">
      <c r="B62">
        <v>58</v>
      </c>
      <c r="C62" s="67"/>
      <c r="D62" s="11">
        <f>'2011 primary care weights'!D62*tot_gp_and_pharma_cost_2011</f>
        <v>26966848.414267924</v>
      </c>
      <c r="E62" s="11">
        <f>'2011 primary care weights'!E62*tot_gp_and_pharma_cost_2011</f>
        <v>26642665.720100176</v>
      </c>
      <c r="F62" s="11">
        <f>'2011 primary care weights'!F62*tot_gp_and_pharma_cost_2011</f>
        <v>26851667.224479642</v>
      </c>
      <c r="G62" s="11">
        <f>'2011 primary care weights'!G62*tot_gp_and_pharma_cost_2011</f>
        <v>26151575.010911953</v>
      </c>
      <c r="H62" s="11">
        <f>'2011 primary care weights'!H62*tot_gp_and_pharma_cost_2011</f>
        <v>24247734.653884176</v>
      </c>
      <c r="I62" s="11"/>
      <c r="J62" s="11">
        <f>'2011 primary care weights'!J62*tot_gp_and_pharma_cost_2011</f>
        <v>19246762.807333313</v>
      </c>
      <c r="K62" s="11">
        <f>'2011 primary care weights'!K62*tot_gp_and_pharma_cost_2011</f>
        <v>18113422.391476341</v>
      </c>
      <c r="L62" s="11">
        <f>'2011 primary care weights'!L62*tot_gp_and_pharma_cost_2011</f>
        <v>17444250.939564839</v>
      </c>
      <c r="M62" s="11">
        <f>'2011 primary care weights'!M62*tot_gp_and_pharma_cost_2011</f>
        <v>16577791.264646813</v>
      </c>
      <c r="N62" s="11">
        <f>'2011 primary care weights'!N62*tot_gp_and_pharma_cost_2011</f>
        <v>15251430.091505582</v>
      </c>
    </row>
    <row r="63" spans="2:14" x14ac:dyDescent="0.25">
      <c r="B63">
        <v>59</v>
      </c>
      <c r="C63" s="67"/>
      <c r="D63" s="11">
        <f>'2011 primary care weights'!D63*tot_gp_and_pharma_cost_2011</f>
        <v>26421520.97690421</v>
      </c>
      <c r="E63" s="11">
        <f>'2011 primary care weights'!E63*tot_gp_and_pharma_cost_2011</f>
        <v>26384515.754395224</v>
      </c>
      <c r="F63" s="11">
        <f>'2011 primary care weights'!F63*tot_gp_and_pharma_cost_2011</f>
        <v>26757686.397112198</v>
      </c>
      <c r="G63" s="11">
        <f>'2011 primary care weights'!G63*tot_gp_and_pharma_cost_2011</f>
        <v>26223189.615816742</v>
      </c>
      <c r="H63" s="11">
        <f>'2011 primary care weights'!H63*tot_gp_and_pharma_cost_2011</f>
        <v>24424070.539453126</v>
      </c>
      <c r="I63" s="11"/>
      <c r="J63" s="11">
        <f>'2011 primary care weights'!J63*tot_gp_and_pharma_cost_2011</f>
        <v>18703029.986190911</v>
      </c>
      <c r="K63" s="11">
        <f>'2011 primary care weights'!K63*tot_gp_and_pharma_cost_2011</f>
        <v>17767046.466312565</v>
      </c>
      <c r="L63" s="11">
        <f>'2011 primary care weights'!L63*tot_gp_and_pharma_cost_2011</f>
        <v>17302699.748865291</v>
      </c>
      <c r="M63" s="11">
        <f>'2011 primary care weights'!M63*tot_gp_and_pharma_cost_2011</f>
        <v>16642471.617505116</v>
      </c>
      <c r="N63" s="11">
        <f>'2011 primary care weights'!N63*tot_gp_and_pharma_cost_2011</f>
        <v>15122805.858596634</v>
      </c>
    </row>
    <row r="64" spans="2:14" x14ac:dyDescent="0.25">
      <c r="B64">
        <v>60</v>
      </c>
      <c r="C64" s="67"/>
      <c r="D64" s="11">
        <f>'2011 primary care weights'!D64*tot_gp_and_pharma_cost_2011</f>
        <v>25361019.626840111</v>
      </c>
      <c r="E64" s="11">
        <f>'2011 primary care weights'!E64*tot_gp_and_pharma_cost_2011</f>
        <v>26050965.274729952</v>
      </c>
      <c r="F64" s="11">
        <f>'2011 primary care weights'!F64*tot_gp_and_pharma_cost_2011</f>
        <v>27360487.943778548</v>
      </c>
      <c r="G64" s="11">
        <f>'2011 primary care weights'!G64*tot_gp_and_pharma_cost_2011</f>
        <v>26694067.901866857</v>
      </c>
      <c r="H64" s="11">
        <f>'2011 primary care weights'!H64*tot_gp_and_pharma_cost_2011</f>
        <v>24781207.125520505</v>
      </c>
      <c r="I64" s="11"/>
      <c r="J64" s="11">
        <f>'2011 primary care weights'!J64*tot_gp_and_pharma_cost_2011</f>
        <v>18140891.091670204</v>
      </c>
      <c r="K64" s="11">
        <f>'2011 primary care weights'!K64*tot_gp_and_pharma_cost_2011</f>
        <v>17258163.563922137</v>
      </c>
      <c r="L64" s="11">
        <f>'2011 primary care weights'!L64*tot_gp_and_pharma_cost_2011</f>
        <v>17359166.766585834</v>
      </c>
      <c r="M64" s="11">
        <f>'2011 primary care weights'!M64*tot_gp_and_pharma_cost_2011</f>
        <v>17027832.685736816</v>
      </c>
      <c r="N64" s="11">
        <f>'2011 primary care weights'!N64*tot_gp_and_pharma_cost_2011</f>
        <v>15666546.06986722</v>
      </c>
    </row>
    <row r="65" spans="2:14" x14ac:dyDescent="0.25">
      <c r="B65">
        <v>61</v>
      </c>
      <c r="C65" s="67"/>
      <c r="D65" s="11">
        <f>'2011 primary care weights'!D65*tot_gp_and_pharma_cost_2011</f>
        <v>25960046.561333489</v>
      </c>
      <c r="E65" s="11">
        <f>'2011 primary care weights'!E65*tot_gp_and_pharma_cost_2011</f>
        <v>26671809.614908159</v>
      </c>
      <c r="F65" s="11">
        <f>'2011 primary care weights'!F65*tot_gp_and_pharma_cost_2011</f>
        <v>28195217.565660533</v>
      </c>
      <c r="G65" s="11">
        <f>'2011 primary care weights'!G65*tot_gp_and_pharma_cost_2011</f>
        <v>27717631.271457724</v>
      </c>
      <c r="H65" s="11">
        <f>'2011 primary care weights'!H65*tot_gp_and_pharma_cost_2011</f>
        <v>25408388.22765195</v>
      </c>
      <c r="I65" s="11"/>
      <c r="J65" s="11">
        <f>'2011 primary care weights'!J65*tot_gp_and_pharma_cost_2011</f>
        <v>17800275.234398965</v>
      </c>
      <c r="K65" s="11">
        <f>'2011 primary care weights'!K65*tot_gp_and_pharma_cost_2011</f>
        <v>17941466.095009498</v>
      </c>
      <c r="L65" s="11">
        <f>'2011 primary care weights'!L65*tot_gp_and_pharma_cost_2011</f>
        <v>17901627.376502097</v>
      </c>
      <c r="M65" s="11">
        <f>'2011 primary care weights'!M65*tot_gp_and_pharma_cost_2011</f>
        <v>17576659.438945517</v>
      </c>
      <c r="N65" s="11">
        <f>'2011 primary care weights'!N65*tot_gp_and_pharma_cost_2011</f>
        <v>16247175.767683052</v>
      </c>
    </row>
    <row r="66" spans="2:14" x14ac:dyDescent="0.25">
      <c r="B66">
        <v>62</v>
      </c>
      <c r="C66" s="67"/>
      <c r="D66" s="11">
        <f>'2011 primary care weights'!D66*tot_gp_and_pharma_cost_2011</f>
        <v>25728221.29304916</v>
      </c>
      <c r="E66" s="11">
        <f>'2011 primary care weights'!E66*tot_gp_and_pharma_cost_2011</f>
        <v>27153858.807211209</v>
      </c>
      <c r="F66" s="11">
        <f>'2011 primary care weights'!F66*tot_gp_and_pharma_cost_2011</f>
        <v>28396203.021610726</v>
      </c>
      <c r="G66" s="11">
        <f>'2011 primary care weights'!G66*tot_gp_and_pharma_cost_2011</f>
        <v>28759483.315841325</v>
      </c>
      <c r="H66" s="11">
        <f>'2011 primary care weights'!H66*tot_gp_and_pharma_cost_2011</f>
        <v>27309048.511970699</v>
      </c>
      <c r="I66" s="11"/>
      <c r="J66" s="11">
        <f>'2011 primary care weights'!J66*tot_gp_and_pharma_cost_2011</f>
        <v>17704866.494327452</v>
      </c>
      <c r="K66" s="11">
        <f>'2011 primary care weights'!K66*tot_gp_and_pharma_cost_2011</f>
        <v>18199563.698740177</v>
      </c>
      <c r="L66" s="11">
        <f>'2011 primary care weights'!L66*tot_gp_and_pharma_cost_2011</f>
        <v>18710319.604107682</v>
      </c>
      <c r="M66" s="11">
        <f>'2011 primary care weights'!M66*tot_gp_and_pharma_cost_2011</f>
        <v>18448919.638565887</v>
      </c>
      <c r="N66" s="11">
        <f>'2011 primary care weights'!N66*tot_gp_and_pharma_cost_2011</f>
        <v>17138945.977346737</v>
      </c>
    </row>
    <row r="67" spans="2:14" x14ac:dyDescent="0.25">
      <c r="B67">
        <v>63</v>
      </c>
      <c r="C67" s="67"/>
      <c r="D67" s="11">
        <f>'2011 primary care weights'!D67*tot_gp_and_pharma_cost_2011</f>
        <v>26770988.907037985</v>
      </c>
      <c r="E67" s="11">
        <f>'2011 primary care weights'!E67*tot_gp_and_pharma_cost_2011</f>
        <v>28638210.919136677</v>
      </c>
      <c r="F67" s="11">
        <f>'2011 primary care weights'!F67*tot_gp_and_pharma_cost_2011</f>
        <v>30849561.863460626</v>
      </c>
      <c r="G67" s="11">
        <f>'2011 primary care weights'!G67*tot_gp_and_pharma_cost_2011</f>
        <v>31386800.639030483</v>
      </c>
      <c r="H67" s="11">
        <f>'2011 primary care weights'!H67*tot_gp_and_pharma_cost_2011</f>
        <v>29816329.021469001</v>
      </c>
      <c r="I67" s="11"/>
      <c r="J67" s="11">
        <f>'2011 primary care weights'!J67*tot_gp_and_pharma_cost_2011</f>
        <v>18088068.511203233</v>
      </c>
      <c r="K67" s="11">
        <f>'2011 primary care weights'!K67*tot_gp_and_pharma_cost_2011</f>
        <v>18925533.016555786</v>
      </c>
      <c r="L67" s="11">
        <f>'2011 primary care weights'!L67*tot_gp_and_pharma_cost_2011</f>
        <v>20234892.642613411</v>
      </c>
      <c r="M67" s="11">
        <f>'2011 primary care weights'!M67*tot_gp_and_pharma_cost_2011</f>
        <v>20377506.516117636</v>
      </c>
      <c r="N67" s="11">
        <f>'2011 primary care weights'!N67*tot_gp_and_pharma_cost_2011</f>
        <v>18969735.850647148</v>
      </c>
    </row>
    <row r="68" spans="2:14" x14ac:dyDescent="0.25">
      <c r="B68">
        <v>64</v>
      </c>
      <c r="C68" s="67"/>
      <c r="D68" s="11">
        <f>'2011 primary care weights'!D68*tot_gp_and_pharma_cost_2011</f>
        <v>26851130.325096749</v>
      </c>
      <c r="E68" s="11">
        <f>'2011 primary care weights'!E68*tot_gp_and_pharma_cost_2011</f>
        <v>29141621.620088</v>
      </c>
      <c r="F68" s="11">
        <f>'2011 primary care weights'!F68*tot_gp_and_pharma_cost_2011</f>
        <v>32711875.021652721</v>
      </c>
      <c r="G68" s="11">
        <f>'2011 primary care weights'!G68*tot_gp_and_pharma_cost_2011</f>
        <v>33641753.899841778</v>
      </c>
      <c r="H68" s="11">
        <f>'2011 primary care weights'!H68*tot_gp_and_pharma_cost_2011</f>
        <v>31563319.12572341</v>
      </c>
      <c r="I68" s="11"/>
      <c r="J68" s="11">
        <f>'2011 primary care weights'!J68*tot_gp_and_pharma_cost_2011</f>
        <v>18310995.042000294</v>
      </c>
      <c r="K68" s="11">
        <f>'2011 primary care weights'!K68*tot_gp_and_pharma_cost_2011</f>
        <v>19097835.923254889</v>
      </c>
      <c r="L68" s="11">
        <f>'2011 primary care weights'!L68*tot_gp_and_pharma_cost_2011</f>
        <v>21338282.353129942</v>
      </c>
      <c r="M68" s="11">
        <f>'2011 primary care weights'!M68*tot_gp_and_pharma_cost_2011</f>
        <v>21387372.744870745</v>
      </c>
      <c r="N68" s="11">
        <f>'2011 primary care weights'!N68*tot_gp_and_pharma_cost_2011</f>
        <v>20249089.28638085</v>
      </c>
    </row>
    <row r="69" spans="2:14" x14ac:dyDescent="0.25">
      <c r="B69">
        <v>65</v>
      </c>
      <c r="C69" s="67"/>
      <c r="D69" s="11">
        <f>'2011 primary care weights'!D69*tot_gp_and_pharma_cost_2011</f>
        <v>27440309.147055708</v>
      </c>
      <c r="E69" s="11">
        <f>'2011 primary care weights'!E69*tot_gp_and_pharma_cost_2011</f>
        <v>29392532.507790357</v>
      </c>
      <c r="F69" s="11">
        <f>'2011 primary care weights'!F69*tot_gp_and_pharma_cost_2011</f>
        <v>34063825.224150062</v>
      </c>
      <c r="G69" s="11">
        <f>'2011 primary care weights'!G69*tot_gp_and_pharma_cost_2011</f>
        <v>35606022.341034368</v>
      </c>
      <c r="H69" s="11">
        <f>'2011 primary care weights'!H69*tot_gp_and_pharma_cost_2011</f>
        <v>33450071.517122746</v>
      </c>
      <c r="I69" s="11"/>
      <c r="J69" s="11">
        <f>'2011 primary care weights'!J69*tot_gp_and_pharma_cost_2011</f>
        <v>23050535.654111285</v>
      </c>
      <c r="K69" s="11">
        <f>'2011 primary care weights'!K69*tot_gp_and_pharma_cost_2011</f>
        <v>24327660.614883408</v>
      </c>
      <c r="L69" s="11">
        <f>'2011 primary care weights'!L69*tot_gp_and_pharma_cost_2011</f>
        <v>27383086.617379162</v>
      </c>
      <c r="M69" s="11">
        <f>'2011 primary care weights'!M69*tot_gp_and_pharma_cost_2011</f>
        <v>28514593.874982845</v>
      </c>
      <c r="N69" s="11">
        <f>'2011 primary care weights'!N69*tot_gp_and_pharma_cost_2011</f>
        <v>26899052.014306452</v>
      </c>
    </row>
    <row r="70" spans="2:14" x14ac:dyDescent="0.25">
      <c r="B70">
        <v>66</v>
      </c>
      <c r="C70" s="67"/>
      <c r="D70" s="11">
        <f>'2011 primary care weights'!D70*tot_gp_and_pharma_cost_2011</f>
        <v>26594786.373764861</v>
      </c>
      <c r="E70" s="11">
        <f>'2011 primary care weights'!E70*tot_gp_and_pharma_cost_2011</f>
        <v>29030560.275767121</v>
      </c>
      <c r="F70" s="11">
        <f>'2011 primary care weights'!F70*tot_gp_and_pharma_cost_2011</f>
        <v>33111780.839456588</v>
      </c>
      <c r="G70" s="11">
        <f>'2011 primary care weights'!G70*tot_gp_and_pharma_cost_2011</f>
        <v>34481116.651833266</v>
      </c>
      <c r="H70" s="11">
        <f>'2011 primary care weights'!H70*tot_gp_and_pharma_cost_2011</f>
        <v>31931326.826981388</v>
      </c>
      <c r="I70" s="11"/>
      <c r="J70" s="11">
        <f>'2011 primary care weights'!J70*tot_gp_and_pharma_cost_2011</f>
        <v>21792780.820859559</v>
      </c>
      <c r="K70" s="11">
        <f>'2011 primary care weights'!K70*tot_gp_and_pharma_cost_2011</f>
        <v>23501609.634830344</v>
      </c>
      <c r="L70" s="11">
        <f>'2011 primary care weights'!L70*tot_gp_and_pharma_cost_2011</f>
        <v>26721746.640019603</v>
      </c>
      <c r="M70" s="11">
        <f>'2011 primary care weights'!M70*tot_gp_and_pharma_cost_2011</f>
        <v>27700496.737821199</v>
      </c>
      <c r="N70" s="11">
        <f>'2011 primary care weights'!N70*tot_gp_and_pharma_cost_2011</f>
        <v>26368216.202683024</v>
      </c>
    </row>
    <row r="71" spans="2:14" x14ac:dyDescent="0.25">
      <c r="B71">
        <v>67</v>
      </c>
      <c r="C71" s="67"/>
      <c r="D71" s="11">
        <f>'2011 primary care weights'!D71*tot_gp_and_pharma_cost_2011</f>
        <v>24784539.307817385</v>
      </c>
      <c r="E71" s="11">
        <f>'2011 primary care weights'!E71*tot_gp_and_pharma_cost_2011</f>
        <v>28633642.014422987</v>
      </c>
      <c r="F71" s="11">
        <f>'2011 primary care weights'!F71*tot_gp_and_pharma_cost_2011</f>
        <v>31608882.805101767</v>
      </c>
      <c r="G71" s="11">
        <f>'2011 primary care weights'!G71*tot_gp_and_pharma_cost_2011</f>
        <v>33138248.196424928</v>
      </c>
      <c r="H71" s="11">
        <f>'2011 primary care weights'!H71*tot_gp_and_pharma_cost_2011</f>
        <v>32151995.906695671</v>
      </c>
      <c r="I71" s="11"/>
      <c r="J71" s="11">
        <f>'2011 primary care weights'!J71*tot_gp_and_pharma_cost_2011</f>
        <v>20250337.489160433</v>
      </c>
      <c r="K71" s="11">
        <f>'2011 primary care weights'!K71*tot_gp_and_pharma_cost_2011</f>
        <v>22437693.924417835</v>
      </c>
      <c r="L71" s="11">
        <f>'2011 primary care weights'!L71*tot_gp_and_pharma_cost_2011</f>
        <v>25935513.964947507</v>
      </c>
      <c r="M71" s="11">
        <f>'2011 primary care weights'!M71*tot_gp_and_pharma_cost_2011</f>
        <v>27109820.81696425</v>
      </c>
      <c r="N71" s="11">
        <f>'2011 primary care weights'!N71*tot_gp_and_pharma_cost_2011</f>
        <v>26018760.998436619</v>
      </c>
    </row>
    <row r="72" spans="2:14" x14ac:dyDescent="0.25">
      <c r="B72">
        <v>68</v>
      </c>
      <c r="C72" s="67"/>
      <c r="D72" s="11">
        <f>'2011 primary care weights'!D72*tot_gp_and_pharma_cost_2011</f>
        <v>24049229.169089925</v>
      </c>
      <c r="E72" s="11">
        <f>'2011 primary care weights'!E72*tot_gp_and_pharma_cost_2011</f>
        <v>26718037.73930575</v>
      </c>
      <c r="F72" s="11">
        <f>'2011 primary care weights'!F72*tot_gp_and_pharma_cost_2011</f>
        <v>30589851.417965394</v>
      </c>
      <c r="G72" s="11">
        <f>'2011 primary care weights'!G72*tot_gp_and_pharma_cost_2011</f>
        <v>31940975.504631661</v>
      </c>
      <c r="H72" s="11">
        <f>'2011 primary care weights'!H72*tot_gp_and_pharma_cost_2011</f>
        <v>30393932.270870604</v>
      </c>
      <c r="I72" s="11"/>
      <c r="J72" s="11">
        <f>'2011 primary care weights'!J72*tot_gp_and_pharma_cost_2011</f>
        <v>18999777.258969788</v>
      </c>
      <c r="K72" s="11">
        <f>'2011 primary care weights'!K72*tot_gp_and_pharma_cost_2011</f>
        <v>21012226.310135152</v>
      </c>
      <c r="L72" s="11">
        <f>'2011 primary care weights'!L72*tot_gp_and_pharma_cost_2011</f>
        <v>24373688.957583975</v>
      </c>
      <c r="M72" s="11">
        <f>'2011 primary care weights'!M72*tot_gp_and_pharma_cost_2011</f>
        <v>25961032.233200803</v>
      </c>
      <c r="N72" s="11">
        <f>'2011 primary care weights'!N72*tot_gp_and_pharma_cost_2011</f>
        <v>24568747.432726324</v>
      </c>
    </row>
    <row r="73" spans="2:14" x14ac:dyDescent="0.25">
      <c r="B73">
        <v>69</v>
      </c>
      <c r="C73" s="67"/>
      <c r="D73" s="11">
        <f>'2011 primary care weights'!D73*tot_gp_and_pharma_cost_2011</f>
        <v>22011259.732182216</v>
      </c>
      <c r="E73" s="11">
        <f>'2011 primary care weights'!E73*tot_gp_and_pharma_cost_2011</f>
        <v>24360388.375565272</v>
      </c>
      <c r="F73" s="11">
        <f>'2011 primary care weights'!F73*tot_gp_and_pharma_cost_2011</f>
        <v>27290935.815225258</v>
      </c>
      <c r="G73" s="11">
        <f>'2011 primary care weights'!G73*tot_gp_and_pharma_cost_2011</f>
        <v>28120885.612903591</v>
      </c>
      <c r="H73" s="11">
        <f>'2011 primary care weights'!H73*tot_gp_and_pharma_cost_2011</f>
        <v>26812977.032469306</v>
      </c>
      <c r="I73" s="11"/>
      <c r="J73" s="11">
        <f>'2011 primary care weights'!J73*tot_gp_and_pharma_cost_2011</f>
        <v>17027500.38277638</v>
      </c>
      <c r="K73" s="11">
        <f>'2011 primary care weights'!K73*tot_gp_and_pharma_cost_2011</f>
        <v>19062239.906433836</v>
      </c>
      <c r="L73" s="11">
        <f>'2011 primary care weights'!L73*tot_gp_and_pharma_cost_2011</f>
        <v>21596394.514688041</v>
      </c>
      <c r="M73" s="11">
        <f>'2011 primary care weights'!M73*tot_gp_and_pharma_cost_2011</f>
        <v>22936937.839423575</v>
      </c>
      <c r="N73" s="11">
        <f>'2011 primary care weights'!N73*tot_gp_and_pharma_cost_2011</f>
        <v>21467617.427255053</v>
      </c>
    </row>
    <row r="74" spans="2:14" x14ac:dyDescent="0.25">
      <c r="B74">
        <v>70</v>
      </c>
      <c r="C74" s="67"/>
      <c r="D74" s="11">
        <f>'2011 primary care weights'!D74*tot_gp_and_pharma_cost_2011</f>
        <v>21216992.213527992</v>
      </c>
      <c r="E74" s="11">
        <f>'2011 primary care weights'!E74*tot_gp_and_pharma_cost_2011</f>
        <v>22749098.489439916</v>
      </c>
      <c r="F74" s="11">
        <f>'2011 primary care weights'!F74*tot_gp_and_pharma_cost_2011</f>
        <v>25428615.615082473</v>
      </c>
      <c r="G74" s="11">
        <f>'2011 primary care weights'!G74*tot_gp_and_pharma_cost_2011</f>
        <v>26181794.711755723</v>
      </c>
      <c r="H74" s="11">
        <f>'2011 primary care weights'!H74*tot_gp_and_pharma_cost_2011</f>
        <v>24186795.129278596</v>
      </c>
      <c r="I74" s="11"/>
      <c r="J74" s="11">
        <f>'2011 primary care weights'!J74*tot_gp_and_pharma_cost_2011</f>
        <v>16201522.853184469</v>
      </c>
      <c r="K74" s="11">
        <f>'2011 primary care weights'!K74*tot_gp_and_pharma_cost_2011</f>
        <v>17540190.16670759</v>
      </c>
      <c r="L74" s="11">
        <f>'2011 primary care weights'!L74*tot_gp_and_pharma_cost_2011</f>
        <v>20224852.695423484</v>
      </c>
      <c r="M74" s="11">
        <f>'2011 primary care weights'!M74*tot_gp_and_pharma_cost_2011</f>
        <v>20938621.500607371</v>
      </c>
      <c r="N74" s="11">
        <f>'2011 primary care weights'!N74*tot_gp_and_pharma_cost_2011</f>
        <v>19564250.155544907</v>
      </c>
    </row>
    <row r="75" spans="2:14" x14ac:dyDescent="0.25">
      <c r="B75">
        <v>71</v>
      </c>
      <c r="C75" s="67"/>
      <c r="D75" s="11">
        <f>'2011 primary care weights'!D75*tot_gp_and_pharma_cost_2011</f>
        <v>22490248.08840121</v>
      </c>
      <c r="E75" s="11">
        <f>'2011 primary care weights'!E75*tot_gp_and_pharma_cost_2011</f>
        <v>23977610.99020661</v>
      </c>
      <c r="F75" s="11">
        <f>'2011 primary care weights'!F75*tot_gp_and_pharma_cost_2011</f>
        <v>26165029.292889163</v>
      </c>
      <c r="G75" s="11">
        <f>'2011 primary care weights'!G75*tot_gp_and_pharma_cost_2011</f>
        <v>26766824.151185434</v>
      </c>
      <c r="H75" s="11">
        <f>'2011 primary care weights'!H75*tot_gp_and_pharma_cost_2011</f>
        <v>24808952.261254091</v>
      </c>
      <c r="I75" s="11"/>
      <c r="J75" s="11">
        <f>'2011 primary care weights'!J75*tot_gp_and_pharma_cost_2011</f>
        <v>16992816.950533785</v>
      </c>
      <c r="K75" s="11">
        <f>'2011 primary care weights'!K75*tot_gp_and_pharma_cost_2011</f>
        <v>18214579.310103409</v>
      </c>
      <c r="L75" s="11">
        <f>'2011 primary care weights'!L75*tot_gp_and_pharma_cost_2011</f>
        <v>20591316.966283016</v>
      </c>
      <c r="M75" s="11">
        <f>'2011 primary care weights'!M75*tot_gp_and_pharma_cost_2011</f>
        <v>21129369.221666865</v>
      </c>
      <c r="N75" s="11">
        <f>'2011 primary care weights'!N75*tot_gp_and_pharma_cost_2011</f>
        <v>19762928.774610113</v>
      </c>
    </row>
    <row r="76" spans="2:14" x14ac:dyDescent="0.25">
      <c r="B76">
        <v>72</v>
      </c>
      <c r="C76" s="67"/>
      <c r="D76" s="11">
        <f>'2011 primary care weights'!D76*tot_gp_and_pharma_cost_2011</f>
        <v>22078223.896026727</v>
      </c>
      <c r="E76" s="11">
        <f>'2011 primary care weights'!E76*tot_gp_and_pharma_cost_2011</f>
        <v>23478622.259688452</v>
      </c>
      <c r="F76" s="11">
        <f>'2011 primary care weights'!F76*tot_gp_and_pharma_cost_2011</f>
        <v>26197524.345862072</v>
      </c>
      <c r="G76" s="11">
        <f>'2011 primary care weights'!G76*tot_gp_and_pharma_cost_2011</f>
        <v>26397499.632390674</v>
      </c>
      <c r="H76" s="11">
        <f>'2011 primary care weights'!H76*tot_gp_and_pharma_cost_2011</f>
        <v>24893875.930349432</v>
      </c>
      <c r="I76" s="11"/>
      <c r="J76" s="11">
        <f>'2011 primary care weights'!J76*tot_gp_and_pharma_cost_2011</f>
        <v>16403853.882420765</v>
      </c>
      <c r="K76" s="11">
        <f>'2011 primary care weights'!K76*tot_gp_and_pharma_cost_2011</f>
        <v>17748281.883451313</v>
      </c>
      <c r="L76" s="11">
        <f>'2011 primary care weights'!L76*tot_gp_and_pharma_cost_2011</f>
        <v>20161839.340838011</v>
      </c>
      <c r="M76" s="11">
        <f>'2011 primary care weights'!M76*tot_gp_and_pharma_cost_2011</f>
        <v>21100572.259672292</v>
      </c>
      <c r="N76" s="11">
        <f>'2011 primary care weights'!N76*tot_gp_and_pharma_cost_2011</f>
        <v>20161075.895067979</v>
      </c>
    </row>
    <row r="77" spans="2:14" x14ac:dyDescent="0.25">
      <c r="B77">
        <v>73</v>
      </c>
      <c r="C77" s="67"/>
      <c r="D77" s="11">
        <f>'2011 primary care weights'!D77*tot_gp_and_pharma_cost_2011</f>
        <v>21292467.287922967</v>
      </c>
      <c r="E77" s="11">
        <f>'2011 primary care weights'!E77*tot_gp_and_pharma_cost_2011</f>
        <v>23242366.813280135</v>
      </c>
      <c r="F77" s="11">
        <f>'2011 primary care weights'!F77*tot_gp_and_pharma_cost_2011</f>
        <v>25008436.816144347</v>
      </c>
      <c r="G77" s="11">
        <f>'2011 primary care weights'!G77*tot_gp_and_pharma_cost_2011</f>
        <v>26159685.079417113</v>
      </c>
      <c r="H77" s="11">
        <f>'2011 primary care weights'!H77*tot_gp_and_pharma_cost_2011</f>
        <v>24671990.681196727</v>
      </c>
      <c r="I77" s="11"/>
      <c r="J77" s="11">
        <f>'2011 primary care weights'!J77*tot_gp_and_pharma_cost_2011</f>
        <v>15649839.458666449</v>
      </c>
      <c r="K77" s="11">
        <f>'2011 primary care weights'!K77*tot_gp_and_pharma_cost_2011</f>
        <v>17095265.585599106</v>
      </c>
      <c r="L77" s="11">
        <f>'2011 primary care weights'!L77*tot_gp_and_pharma_cost_2011</f>
        <v>19531211.42846363</v>
      </c>
      <c r="M77" s="11">
        <f>'2011 primary care weights'!M77*tot_gp_and_pharma_cost_2011</f>
        <v>20467640.353782643</v>
      </c>
      <c r="N77" s="11">
        <f>'2011 primary care weights'!N77*tot_gp_and_pharma_cost_2011</f>
        <v>19741707.600398883</v>
      </c>
    </row>
    <row r="78" spans="2:14" x14ac:dyDescent="0.25">
      <c r="B78">
        <v>74</v>
      </c>
      <c r="C78" s="67"/>
      <c r="D78" s="11">
        <f>'2011 primary care weights'!D78*tot_gp_and_pharma_cost_2011</f>
        <v>20725116.678221706</v>
      </c>
      <c r="E78" s="11">
        <f>'2011 primary care weights'!E78*tot_gp_and_pharma_cost_2011</f>
        <v>22325948.4025466</v>
      </c>
      <c r="F78" s="11">
        <f>'2011 primary care weights'!F78*tot_gp_and_pharma_cost_2011</f>
        <v>24189521.492663011</v>
      </c>
      <c r="G78" s="11">
        <f>'2011 primary care weights'!G78*tot_gp_and_pharma_cost_2011</f>
        <v>25088885.01107512</v>
      </c>
      <c r="H78" s="11">
        <f>'2011 primary care weights'!H78*tot_gp_and_pharma_cost_2011</f>
        <v>24137397.280888632</v>
      </c>
      <c r="I78" s="11"/>
      <c r="J78" s="11">
        <f>'2011 primary care weights'!J78*tot_gp_and_pharma_cost_2011</f>
        <v>14645966.393466085</v>
      </c>
      <c r="K78" s="11">
        <f>'2011 primary care weights'!K78*tot_gp_and_pharma_cost_2011</f>
        <v>16105096.860956866</v>
      </c>
      <c r="L78" s="11">
        <f>'2011 primary care weights'!L78*tot_gp_and_pharma_cost_2011</f>
        <v>18592002.604549974</v>
      </c>
      <c r="M78" s="11">
        <f>'2011 primary care weights'!M78*tot_gp_and_pharma_cost_2011</f>
        <v>19660133.075341024</v>
      </c>
      <c r="N78" s="11">
        <f>'2011 primary care weights'!N78*tot_gp_and_pharma_cost_2011</f>
        <v>19150226.969876204</v>
      </c>
    </row>
    <row r="79" spans="2:14" x14ac:dyDescent="0.25">
      <c r="B79">
        <v>75</v>
      </c>
      <c r="C79" s="67"/>
      <c r="D79" s="11">
        <f>'2011 primary care weights'!D79*tot_gp_and_pharma_cost_2011</f>
        <v>26043667.041338179</v>
      </c>
      <c r="E79" s="11">
        <f>'2011 primary care weights'!E79*tot_gp_and_pharma_cost_2011</f>
        <v>28199812.999958914</v>
      </c>
      <c r="F79" s="11">
        <f>'2011 primary care weights'!F79*tot_gp_and_pharma_cost_2011</f>
        <v>30978982.59750744</v>
      </c>
      <c r="G79" s="11">
        <f>'2011 primary care weights'!G79*tot_gp_and_pharma_cost_2011</f>
        <v>31954169.891576987</v>
      </c>
      <c r="H79" s="11">
        <f>'2011 primary care weights'!H79*tot_gp_and_pharma_cost_2011</f>
        <v>30977612.310911559</v>
      </c>
      <c r="I79" s="11"/>
      <c r="J79" s="11">
        <f>'2011 primary care weights'!J79*tot_gp_and_pharma_cost_2011</f>
        <v>19438414.360063601</v>
      </c>
      <c r="K79" s="11">
        <f>'2011 primary care weights'!K79*tot_gp_and_pharma_cost_2011</f>
        <v>21472109.057843257</v>
      </c>
      <c r="L79" s="11">
        <f>'2011 primary care weights'!L79*tot_gp_and_pharma_cost_2011</f>
        <v>25112942.712126568</v>
      </c>
      <c r="M79" s="11">
        <f>'2011 primary care weights'!M79*tot_gp_and_pharma_cost_2011</f>
        <v>25729974.181580786</v>
      </c>
      <c r="N79" s="11">
        <f>'2011 primary care weights'!N79*tot_gp_and_pharma_cost_2011</f>
        <v>25216605.464192785</v>
      </c>
    </row>
    <row r="80" spans="2:14" x14ac:dyDescent="0.25">
      <c r="B80">
        <v>76</v>
      </c>
      <c r="C80" s="67"/>
      <c r="D80" s="11">
        <f>'2011 primary care weights'!D80*tot_gp_and_pharma_cost_2011</f>
        <v>24673094.669678487</v>
      </c>
      <c r="E80" s="11">
        <f>'2011 primary care weights'!E80*tot_gp_and_pharma_cost_2011</f>
        <v>27116606.150749106</v>
      </c>
      <c r="F80" s="11">
        <f>'2011 primary care weights'!F80*tot_gp_and_pharma_cost_2011</f>
        <v>29730166.672839094</v>
      </c>
      <c r="G80" s="11">
        <f>'2011 primary care weights'!G80*tot_gp_and_pharma_cost_2011</f>
        <v>30452986.095239922</v>
      </c>
      <c r="H80" s="11">
        <f>'2011 primary care weights'!H80*tot_gp_and_pharma_cost_2011</f>
        <v>29309705.98916981</v>
      </c>
      <c r="I80" s="11"/>
      <c r="J80" s="11">
        <f>'2011 primary care weights'!J80*tot_gp_and_pharma_cost_2011</f>
        <v>17992718.251046702</v>
      </c>
      <c r="K80" s="11">
        <f>'2011 primary care weights'!K80*tot_gp_and_pharma_cost_2011</f>
        <v>20169003.237674847</v>
      </c>
      <c r="L80" s="11">
        <f>'2011 primary care weights'!L80*tot_gp_and_pharma_cost_2011</f>
        <v>22978411.788131762</v>
      </c>
      <c r="M80" s="11">
        <f>'2011 primary care weights'!M80*tot_gp_and_pharma_cost_2011</f>
        <v>24684401.642130613</v>
      </c>
      <c r="N80" s="11">
        <f>'2011 primary care weights'!N80*tot_gp_and_pharma_cost_2011</f>
        <v>23908229.239612505</v>
      </c>
    </row>
    <row r="81" spans="2:14" x14ac:dyDescent="0.25">
      <c r="B81">
        <v>77</v>
      </c>
      <c r="C81" s="67"/>
      <c r="D81" s="11">
        <f>'2011 primary care weights'!D81*tot_gp_and_pharma_cost_2011</f>
        <v>23439232.882590506</v>
      </c>
      <c r="E81" s="11">
        <f>'2011 primary care weights'!E81*tot_gp_and_pharma_cost_2011</f>
        <v>25185769.1366762</v>
      </c>
      <c r="F81" s="11">
        <f>'2011 primary care weights'!F81*tot_gp_and_pharma_cost_2011</f>
        <v>28565632.324666988</v>
      </c>
      <c r="G81" s="11">
        <f>'2011 primary care weights'!G81*tot_gp_and_pharma_cost_2011</f>
        <v>28742162.112067249</v>
      </c>
      <c r="H81" s="11">
        <f>'2011 primary care weights'!H81*tot_gp_and_pharma_cost_2011</f>
        <v>28016215.341417622</v>
      </c>
      <c r="I81" s="11"/>
      <c r="J81" s="11">
        <f>'2011 primary care weights'!J81*tot_gp_and_pharma_cost_2011</f>
        <v>16290001.4062296</v>
      </c>
      <c r="K81" s="11">
        <f>'2011 primary care weights'!K81*tot_gp_and_pharma_cost_2011</f>
        <v>18494746.589850895</v>
      </c>
      <c r="L81" s="11">
        <f>'2011 primary care weights'!L81*tot_gp_and_pharma_cost_2011</f>
        <v>21123665.754923757</v>
      </c>
      <c r="M81" s="11">
        <f>'2011 primary care weights'!M81*tot_gp_and_pharma_cost_2011</f>
        <v>22599506.663086556</v>
      </c>
      <c r="N81" s="11">
        <f>'2011 primary care weights'!N81*tot_gp_and_pharma_cost_2011</f>
        <v>22505374.449574098</v>
      </c>
    </row>
    <row r="82" spans="2:14" x14ac:dyDescent="0.25">
      <c r="B82">
        <v>78</v>
      </c>
      <c r="C82" s="67"/>
      <c r="D82" s="11">
        <f>'2011 primary care weights'!D82*tot_gp_and_pharma_cost_2011</f>
        <v>22434777.528244529</v>
      </c>
      <c r="E82" s="11">
        <f>'2011 primary care weights'!E82*tot_gp_and_pharma_cost_2011</f>
        <v>25006378.487958297</v>
      </c>
      <c r="F82" s="11">
        <f>'2011 primary care weights'!F82*tot_gp_and_pharma_cost_2011</f>
        <v>27905734.633546855</v>
      </c>
      <c r="G82" s="11">
        <f>'2011 primary care weights'!G82*tot_gp_and_pharma_cost_2011</f>
        <v>28281765.517209016</v>
      </c>
      <c r="H82" s="11">
        <f>'2011 primary care weights'!H82*tot_gp_and_pharma_cost_2011</f>
        <v>27247193.500501201</v>
      </c>
      <c r="I82" s="11"/>
      <c r="J82" s="11">
        <f>'2011 primary care weights'!J82*tot_gp_and_pharma_cost_2011</f>
        <v>15451441.610207867</v>
      </c>
      <c r="K82" s="11">
        <f>'2011 primary care weights'!K82*tot_gp_and_pharma_cost_2011</f>
        <v>17368798.059250332</v>
      </c>
      <c r="L82" s="11">
        <f>'2011 primary care weights'!L82*tot_gp_and_pharma_cost_2011</f>
        <v>20457456.570102673</v>
      </c>
      <c r="M82" s="11">
        <f>'2011 primary care weights'!M82*tot_gp_and_pharma_cost_2011</f>
        <v>21712244.878544465</v>
      </c>
      <c r="N82" s="11">
        <f>'2011 primary care weights'!N82*tot_gp_and_pharma_cost_2011</f>
        <v>21503529.261964682</v>
      </c>
    </row>
    <row r="83" spans="2:14" x14ac:dyDescent="0.25">
      <c r="B83">
        <v>79</v>
      </c>
      <c r="C83" s="67"/>
      <c r="D83" s="11">
        <f>'2011 primary care weights'!D83*tot_gp_and_pharma_cost_2011</f>
        <v>22182738.732741773</v>
      </c>
      <c r="E83" s="11">
        <f>'2011 primary care weights'!E83*tot_gp_and_pharma_cost_2011</f>
        <v>24147144.69112163</v>
      </c>
      <c r="F83" s="11">
        <f>'2011 primary care weights'!F83*tot_gp_and_pharma_cost_2011</f>
        <v>27068317.881370325</v>
      </c>
      <c r="G83" s="11">
        <f>'2011 primary care weights'!G83*tot_gp_and_pharma_cost_2011</f>
        <v>27981024.86474153</v>
      </c>
      <c r="H83" s="11">
        <f>'2011 primary care weights'!H83*tot_gp_and_pharma_cost_2011</f>
        <v>26714345.933295161</v>
      </c>
      <c r="I83" s="11"/>
      <c r="J83" s="11">
        <f>'2011 primary care weights'!J83*tot_gp_and_pharma_cost_2011</f>
        <v>14587881.739313398</v>
      </c>
      <c r="K83" s="11">
        <f>'2011 primary care weights'!K83*tot_gp_and_pharma_cost_2011</f>
        <v>16587761.493294066</v>
      </c>
      <c r="L83" s="11">
        <f>'2011 primary care weights'!L83*tot_gp_and_pharma_cost_2011</f>
        <v>19298493.511896342</v>
      </c>
      <c r="M83" s="11">
        <f>'2011 primary care weights'!M83*tot_gp_and_pharma_cost_2011</f>
        <v>20568072.689818963</v>
      </c>
      <c r="N83" s="11">
        <f>'2011 primary care weights'!N83*tot_gp_and_pharma_cost_2011</f>
        <v>20786948.601578176</v>
      </c>
    </row>
    <row r="84" spans="2:14" x14ac:dyDescent="0.25">
      <c r="B84">
        <v>80</v>
      </c>
      <c r="C84" s="67"/>
      <c r="D84" s="11">
        <f>'2011 primary care weights'!D84*tot_gp_and_pharma_cost_2011</f>
        <v>21366562.615470316</v>
      </c>
      <c r="E84" s="11">
        <f>'2011 primary care weights'!E84*tot_gp_and_pharma_cost_2011</f>
        <v>24064253.976116534</v>
      </c>
      <c r="F84" s="11">
        <f>'2011 primary care weights'!F84*tot_gp_and_pharma_cost_2011</f>
        <v>26745902.928576227</v>
      </c>
      <c r="G84" s="11">
        <f>'2011 primary care weights'!G84*tot_gp_and_pharma_cost_2011</f>
        <v>27394657.915639345</v>
      </c>
      <c r="H84" s="11">
        <f>'2011 primary care weights'!H84*tot_gp_and_pharma_cost_2011</f>
        <v>26064849.22636424</v>
      </c>
      <c r="I84" s="11"/>
      <c r="J84" s="11">
        <f>'2011 primary care weights'!J84*tot_gp_and_pharma_cost_2011</f>
        <v>13566015.212941205</v>
      </c>
      <c r="K84" s="11">
        <f>'2011 primary care weights'!K84*tot_gp_and_pharma_cost_2011</f>
        <v>15745809.410830295</v>
      </c>
      <c r="L84" s="11">
        <f>'2011 primary care weights'!L84*tot_gp_and_pharma_cost_2011</f>
        <v>18190667.622649416</v>
      </c>
      <c r="M84" s="11">
        <f>'2011 primary care weights'!M84*tot_gp_and_pharma_cost_2011</f>
        <v>19617822.947651383</v>
      </c>
      <c r="N84" s="11">
        <f>'2011 primary care weights'!N84*tot_gp_and_pharma_cost_2011</f>
        <v>19663299.61670801</v>
      </c>
    </row>
    <row r="85" spans="2:14" x14ac:dyDescent="0.25">
      <c r="B85">
        <v>81</v>
      </c>
      <c r="C85" s="67"/>
      <c r="D85" s="11">
        <f>'2011 primary care weights'!D85*tot_gp_and_pharma_cost_2011</f>
        <v>20415819.086686645</v>
      </c>
      <c r="E85" s="11">
        <f>'2011 primary care weights'!E85*tot_gp_and_pharma_cost_2011</f>
        <v>23160450.50303755</v>
      </c>
      <c r="F85" s="11">
        <f>'2011 primary care weights'!F85*tot_gp_and_pharma_cost_2011</f>
        <v>24910048.113858178</v>
      </c>
      <c r="G85" s="11">
        <f>'2011 primary care weights'!G85*tot_gp_and_pharma_cost_2011</f>
        <v>25874446.125291571</v>
      </c>
      <c r="H85" s="11">
        <f>'2011 primary care weights'!H85*tot_gp_and_pharma_cost_2011</f>
        <v>24977404.894030098</v>
      </c>
      <c r="I85" s="11"/>
      <c r="J85" s="11">
        <f>'2011 primary care weights'!J85*tot_gp_and_pharma_cost_2011</f>
        <v>12217316.046150889</v>
      </c>
      <c r="K85" s="11">
        <f>'2011 primary care weights'!K85*tot_gp_and_pharma_cost_2011</f>
        <v>14377090.85400979</v>
      </c>
      <c r="L85" s="11">
        <f>'2011 primary care weights'!L85*tot_gp_and_pharma_cost_2011</f>
        <v>16597617.711333554</v>
      </c>
      <c r="M85" s="11">
        <f>'2011 primary care weights'!M85*tot_gp_and_pharma_cost_2011</f>
        <v>17947102.197109058</v>
      </c>
      <c r="N85" s="11">
        <f>'2011 primary care weights'!N85*tot_gp_and_pharma_cost_2011</f>
        <v>17990023.125562157</v>
      </c>
    </row>
    <row r="86" spans="2:14" x14ac:dyDescent="0.25">
      <c r="B86">
        <v>82</v>
      </c>
      <c r="C86" s="67"/>
      <c r="D86" s="11">
        <f>'2011 primary care weights'!D86*tot_gp_and_pharma_cost_2011</f>
        <v>18537804.139385957</v>
      </c>
      <c r="E86" s="11">
        <f>'2011 primary care weights'!E86*tot_gp_and_pharma_cost_2011</f>
        <v>20796716.733845375</v>
      </c>
      <c r="F86" s="11">
        <f>'2011 primary care weights'!F86*tot_gp_and_pharma_cost_2011</f>
        <v>23423239.751431532</v>
      </c>
      <c r="G86" s="11">
        <f>'2011 primary care weights'!G86*tot_gp_and_pharma_cost_2011</f>
        <v>24343293.802601632</v>
      </c>
      <c r="H86" s="11">
        <f>'2011 primary care weights'!H86*tot_gp_and_pharma_cost_2011</f>
        <v>23571270.794301357</v>
      </c>
      <c r="I86" s="11"/>
      <c r="J86" s="11">
        <f>'2011 primary care weights'!J86*tot_gp_and_pharma_cost_2011</f>
        <v>10706254.336607756</v>
      </c>
      <c r="K86" s="11">
        <f>'2011 primary care weights'!K86*tot_gp_and_pharma_cost_2011</f>
        <v>12511319.752714761</v>
      </c>
      <c r="L86" s="11">
        <f>'2011 primary care weights'!L86*tot_gp_and_pharma_cost_2011</f>
        <v>15273977.901432507</v>
      </c>
      <c r="M86" s="11">
        <f>'2011 primary care weights'!M86*tot_gp_and_pharma_cost_2011</f>
        <v>15962422.904382974</v>
      </c>
      <c r="N86" s="11">
        <f>'2011 primary care weights'!N86*tot_gp_and_pharma_cost_2011</f>
        <v>16549937.508710839</v>
      </c>
    </row>
    <row r="87" spans="2:14" x14ac:dyDescent="0.25">
      <c r="B87">
        <v>83</v>
      </c>
      <c r="C87" s="67"/>
      <c r="D87" s="11">
        <f>'2011 primary care weights'!D87*tot_gp_and_pharma_cost_2011</f>
        <v>16718711.287060393</v>
      </c>
      <c r="E87" s="11">
        <f>'2011 primary care weights'!E87*tot_gp_and_pharma_cost_2011</f>
        <v>19533118.370999318</v>
      </c>
      <c r="F87" s="11">
        <f>'2011 primary care weights'!F87*tot_gp_and_pharma_cost_2011</f>
        <v>21630985.879748322</v>
      </c>
      <c r="G87" s="11">
        <f>'2011 primary care weights'!G87*tot_gp_and_pharma_cost_2011</f>
        <v>22017994.979451239</v>
      </c>
      <c r="H87" s="11">
        <f>'2011 primary care weights'!H87*tot_gp_and_pharma_cost_2011</f>
        <v>21608280.800431713</v>
      </c>
      <c r="I87" s="11"/>
      <c r="J87" s="11">
        <f>'2011 primary care weights'!J87*tot_gp_and_pharma_cost_2011</f>
        <v>9218574.4794743918</v>
      </c>
      <c r="K87" s="11">
        <f>'2011 primary care weights'!K87*tot_gp_and_pharma_cost_2011</f>
        <v>11294672.645889401</v>
      </c>
      <c r="L87" s="11">
        <f>'2011 primary care weights'!L87*tot_gp_and_pharma_cost_2011</f>
        <v>13645010.035821706</v>
      </c>
      <c r="M87" s="11">
        <f>'2011 primary care weights'!M87*tot_gp_and_pharma_cost_2011</f>
        <v>14498828.579208232</v>
      </c>
      <c r="N87" s="11">
        <f>'2011 primary care weights'!N87*tot_gp_and_pharma_cost_2011</f>
        <v>14642842.473122343</v>
      </c>
    </row>
    <row r="88" spans="2:14" x14ac:dyDescent="0.25">
      <c r="B88">
        <v>84</v>
      </c>
      <c r="C88" s="67"/>
      <c r="D88" s="11">
        <f>'2011 primary care weights'!D88*tot_gp_and_pharma_cost_2011</f>
        <v>15620598.664211074</v>
      </c>
      <c r="E88" s="11">
        <f>'2011 primary care weights'!E88*tot_gp_and_pharma_cost_2011</f>
        <v>18255693.032490388</v>
      </c>
      <c r="F88" s="11">
        <f>'2011 primary care weights'!F88*tot_gp_and_pharma_cost_2011</f>
        <v>20715448.819202065</v>
      </c>
      <c r="G88" s="11">
        <f>'2011 primary care weights'!G88*tot_gp_and_pharma_cost_2011</f>
        <v>21423281.686627083</v>
      </c>
      <c r="H88" s="11">
        <f>'2011 primary care weights'!H88*tot_gp_and_pharma_cost_2011</f>
        <v>20146382.123601735</v>
      </c>
      <c r="I88" s="11"/>
      <c r="J88" s="11">
        <f>'2011 primary care weights'!J88*tot_gp_and_pharma_cost_2011</f>
        <v>8474397.4765016977</v>
      </c>
      <c r="K88" s="11">
        <f>'2011 primary care weights'!K88*tot_gp_and_pharma_cost_2011</f>
        <v>10193756.725754902</v>
      </c>
      <c r="L88" s="11">
        <f>'2011 primary care weights'!L88*tot_gp_and_pharma_cost_2011</f>
        <v>12403491.658464417</v>
      </c>
      <c r="M88" s="11">
        <f>'2011 primary care weights'!M88*tot_gp_and_pharma_cost_2011</f>
        <v>13345056.684546873</v>
      </c>
      <c r="N88" s="11">
        <f>'2011 primary care weights'!N88*tot_gp_and_pharma_cost_2011</f>
        <v>13329600.71744653</v>
      </c>
    </row>
    <row r="89" spans="2:14" x14ac:dyDescent="0.25">
      <c r="B89" s="15">
        <v>85</v>
      </c>
      <c r="C89" s="68"/>
      <c r="D89" s="9">
        <f>'2011 primary care weights'!D89*tot_gp_and_pharma_cost_2011</f>
        <v>96277692.540715054</v>
      </c>
      <c r="E89" s="9">
        <f>'2011 primary care weights'!E89*tot_gp_and_pharma_cost_2011</f>
        <v>116861953.46050064</v>
      </c>
      <c r="F89" s="9">
        <f>'2011 primary care weights'!F89*tot_gp_and_pharma_cost_2011</f>
        <v>132113135.67280446</v>
      </c>
      <c r="G89" s="9">
        <f>'2011 primary care weights'!G89*tot_gp_and_pharma_cost_2011</f>
        <v>135546723.84206906</v>
      </c>
      <c r="H89" s="9">
        <f>'2011 primary care weights'!H89*tot_gp_and_pharma_cost_2011</f>
        <v>127116669.71282248</v>
      </c>
      <c r="I89" s="9"/>
      <c r="J89" s="9">
        <f>'2011 primary care weights'!J89*tot_gp_and_pharma_cost_2011</f>
        <v>39513337.606833033</v>
      </c>
      <c r="K89" s="9">
        <f>'2011 primary care weights'!K89*tot_gp_and_pharma_cost_2011</f>
        <v>49356649.526430935</v>
      </c>
      <c r="L89" s="9">
        <f>'2011 primary care weights'!L89*tot_gp_and_pharma_cost_2011</f>
        <v>60457101.020276912</v>
      </c>
      <c r="M89" s="9">
        <f>'2011 primary care weights'!M89*tot_gp_and_pharma_cost_2011</f>
        <v>65003960.576990612</v>
      </c>
      <c r="N89" s="9">
        <f>'2011 primary care weights'!N89*tot_gp_and_pharma_cost_2011</f>
        <v>64981622.77518902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RowHeight="15" x14ac:dyDescent="0.25"/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7">
        <v>68796</v>
      </c>
      <c r="E4" s="17">
        <v>61946</v>
      </c>
      <c r="F4" s="17">
        <v>56953</v>
      </c>
      <c r="G4" s="17">
        <v>56148</v>
      </c>
      <c r="H4" s="17">
        <v>80020</v>
      </c>
      <c r="I4" s="17"/>
      <c r="J4" s="17">
        <v>71762</v>
      </c>
      <c r="K4" s="17">
        <v>65044</v>
      </c>
      <c r="L4" s="17">
        <v>59913</v>
      </c>
      <c r="M4" s="17">
        <v>59259</v>
      </c>
      <c r="N4" s="17">
        <v>84342</v>
      </c>
    </row>
    <row r="5" spans="2:14" x14ac:dyDescent="0.25">
      <c r="B5">
        <v>1</v>
      </c>
      <c r="D5" s="18">
        <v>70304</v>
      </c>
      <c r="E5" s="18">
        <v>63129</v>
      </c>
      <c r="F5" s="18">
        <v>58785</v>
      </c>
      <c r="G5" s="18">
        <v>59001</v>
      </c>
      <c r="H5" s="18">
        <v>81138</v>
      </c>
      <c r="I5" s="18"/>
      <c r="J5" s="18">
        <v>73830</v>
      </c>
      <c r="K5" s="18">
        <v>66569</v>
      </c>
      <c r="L5" s="18">
        <v>61870</v>
      </c>
      <c r="M5" s="18">
        <v>62138</v>
      </c>
      <c r="N5" s="18">
        <v>85939</v>
      </c>
    </row>
    <row r="6" spans="2:14" x14ac:dyDescent="0.25">
      <c r="B6">
        <v>2</v>
      </c>
      <c r="D6" s="18">
        <v>71971</v>
      </c>
      <c r="E6" s="18">
        <v>65393</v>
      </c>
      <c r="F6" s="18">
        <v>61707</v>
      </c>
      <c r="G6" s="18">
        <v>62964</v>
      </c>
      <c r="H6" s="18">
        <v>82937</v>
      </c>
      <c r="I6" s="18"/>
      <c r="J6" s="18">
        <v>75264</v>
      </c>
      <c r="K6" s="18">
        <v>68382</v>
      </c>
      <c r="L6" s="18">
        <v>64738</v>
      </c>
      <c r="M6" s="18">
        <v>66379</v>
      </c>
      <c r="N6" s="18">
        <v>87289</v>
      </c>
    </row>
    <row r="7" spans="2:14" x14ac:dyDescent="0.25">
      <c r="B7">
        <v>3</v>
      </c>
      <c r="D7" s="18">
        <v>69840</v>
      </c>
      <c r="E7" s="18">
        <v>64161</v>
      </c>
      <c r="F7" s="18">
        <v>61761</v>
      </c>
      <c r="G7" s="18">
        <v>63533</v>
      </c>
      <c r="H7" s="18">
        <v>79236</v>
      </c>
      <c r="I7" s="18"/>
      <c r="J7" s="18">
        <v>72594</v>
      </c>
      <c r="K7" s="18">
        <v>68365</v>
      </c>
      <c r="L7" s="18">
        <v>64552</v>
      </c>
      <c r="M7" s="18">
        <v>66987</v>
      </c>
      <c r="N7" s="18">
        <v>83078</v>
      </c>
    </row>
    <row r="8" spans="2:14" x14ac:dyDescent="0.25">
      <c r="B8">
        <v>4</v>
      </c>
      <c r="D8" s="18">
        <v>67564</v>
      </c>
      <c r="E8" s="18">
        <v>62853</v>
      </c>
      <c r="F8" s="18">
        <v>61411</v>
      </c>
      <c r="G8" s="18">
        <v>64096</v>
      </c>
      <c r="H8" s="18">
        <v>77570</v>
      </c>
      <c r="I8" s="18"/>
      <c r="J8" s="18">
        <v>70528</v>
      </c>
      <c r="K8" s="18">
        <v>66183</v>
      </c>
      <c r="L8" s="18">
        <v>64098</v>
      </c>
      <c r="M8" s="18">
        <v>67417</v>
      </c>
      <c r="N8" s="18">
        <v>81220</v>
      </c>
    </row>
    <row r="9" spans="2:14" x14ac:dyDescent="0.25">
      <c r="B9">
        <v>5</v>
      </c>
      <c r="D9" s="18">
        <v>66232</v>
      </c>
      <c r="E9" s="18">
        <v>62045</v>
      </c>
      <c r="F9" s="18">
        <v>60545</v>
      </c>
      <c r="G9" s="18">
        <v>64551</v>
      </c>
      <c r="H9" s="18">
        <v>75801</v>
      </c>
      <c r="I9" s="18"/>
      <c r="J9" s="18">
        <v>69421</v>
      </c>
      <c r="K9" s="18">
        <v>65161</v>
      </c>
      <c r="L9" s="18">
        <v>63279</v>
      </c>
      <c r="M9" s="18">
        <v>67817</v>
      </c>
      <c r="N9" s="18">
        <v>79104</v>
      </c>
    </row>
    <row r="10" spans="2:14" x14ac:dyDescent="0.25">
      <c r="B10">
        <v>6</v>
      </c>
      <c r="D10" s="18">
        <v>66422</v>
      </c>
      <c r="E10" s="18">
        <v>62821</v>
      </c>
      <c r="F10" s="18">
        <v>61295</v>
      </c>
      <c r="G10" s="18">
        <v>65757</v>
      </c>
      <c r="H10" s="18">
        <v>75224</v>
      </c>
      <c r="I10" s="18"/>
      <c r="J10" s="18">
        <v>69332</v>
      </c>
      <c r="K10" s="18">
        <v>65512</v>
      </c>
      <c r="L10" s="18">
        <v>65070</v>
      </c>
      <c r="M10" s="18">
        <v>69040</v>
      </c>
      <c r="N10" s="18">
        <v>79172</v>
      </c>
    </row>
    <row r="11" spans="2:14" x14ac:dyDescent="0.25">
      <c r="B11">
        <v>7</v>
      </c>
      <c r="D11" s="18">
        <v>63410</v>
      </c>
      <c r="E11" s="18">
        <v>60667</v>
      </c>
      <c r="F11" s="18">
        <v>60071</v>
      </c>
      <c r="G11" s="18">
        <v>64466</v>
      </c>
      <c r="H11" s="18">
        <v>72002</v>
      </c>
      <c r="I11" s="18"/>
      <c r="J11" s="18">
        <v>66385</v>
      </c>
      <c r="K11" s="18">
        <v>63737</v>
      </c>
      <c r="L11" s="18">
        <v>63261</v>
      </c>
      <c r="M11" s="18">
        <v>68101</v>
      </c>
      <c r="N11" s="18">
        <v>75684</v>
      </c>
    </row>
    <row r="12" spans="2:14" x14ac:dyDescent="0.25">
      <c r="B12">
        <v>8</v>
      </c>
      <c r="D12" s="18">
        <v>61574</v>
      </c>
      <c r="E12" s="18">
        <v>59545</v>
      </c>
      <c r="F12" s="18">
        <v>59756</v>
      </c>
      <c r="G12" s="18">
        <v>63795</v>
      </c>
      <c r="H12" s="18">
        <v>70026</v>
      </c>
      <c r="I12" s="18"/>
      <c r="J12" s="18">
        <v>64365</v>
      </c>
      <c r="K12" s="18">
        <v>62511</v>
      </c>
      <c r="L12" s="18">
        <v>62498</v>
      </c>
      <c r="M12" s="18">
        <v>66846</v>
      </c>
      <c r="N12" s="18">
        <v>73361</v>
      </c>
    </row>
    <row r="13" spans="2:14" x14ac:dyDescent="0.25">
      <c r="B13">
        <v>9</v>
      </c>
      <c r="D13" s="18">
        <v>58772</v>
      </c>
      <c r="E13" s="18">
        <v>57218</v>
      </c>
      <c r="F13" s="18">
        <v>57728</v>
      </c>
      <c r="G13" s="18">
        <v>61697</v>
      </c>
      <c r="H13" s="18">
        <v>65796</v>
      </c>
      <c r="I13" s="18"/>
      <c r="J13" s="18">
        <v>61503</v>
      </c>
      <c r="K13" s="18">
        <v>59718</v>
      </c>
      <c r="L13" s="18">
        <v>60346</v>
      </c>
      <c r="M13" s="18">
        <v>65313</v>
      </c>
      <c r="N13" s="18">
        <v>68612</v>
      </c>
    </row>
    <row r="14" spans="2:14" x14ac:dyDescent="0.25">
      <c r="B14">
        <v>10</v>
      </c>
      <c r="D14" s="18">
        <v>57662</v>
      </c>
      <c r="E14" s="18">
        <v>55885</v>
      </c>
      <c r="F14" s="18">
        <v>57429</v>
      </c>
      <c r="G14" s="18">
        <v>61776</v>
      </c>
      <c r="H14" s="18">
        <v>63235</v>
      </c>
      <c r="I14" s="18"/>
      <c r="J14" s="18">
        <v>60379</v>
      </c>
      <c r="K14" s="18">
        <v>58868</v>
      </c>
      <c r="L14" s="18">
        <v>60089</v>
      </c>
      <c r="M14" s="18">
        <v>64532</v>
      </c>
      <c r="N14" s="18">
        <v>66090</v>
      </c>
    </row>
    <row r="15" spans="2:14" x14ac:dyDescent="0.25">
      <c r="B15">
        <v>11</v>
      </c>
      <c r="D15" s="18">
        <v>55326</v>
      </c>
      <c r="E15" s="18">
        <v>54730</v>
      </c>
      <c r="F15" s="18">
        <v>55708</v>
      </c>
      <c r="G15" s="18">
        <v>60349</v>
      </c>
      <c r="H15" s="18">
        <v>60741</v>
      </c>
      <c r="I15" s="18"/>
      <c r="J15" s="18">
        <v>57937</v>
      </c>
      <c r="K15" s="18">
        <v>57273</v>
      </c>
      <c r="L15" s="18">
        <v>58869</v>
      </c>
      <c r="M15" s="18">
        <v>63294</v>
      </c>
      <c r="N15" s="18">
        <v>64116</v>
      </c>
    </row>
    <row r="16" spans="2:14" x14ac:dyDescent="0.25">
      <c r="B16">
        <v>12</v>
      </c>
      <c r="D16" s="18">
        <v>54511</v>
      </c>
      <c r="E16" s="18">
        <v>53720</v>
      </c>
      <c r="F16" s="18">
        <v>54698</v>
      </c>
      <c r="G16" s="18">
        <v>59256</v>
      </c>
      <c r="H16" s="18">
        <v>59804</v>
      </c>
      <c r="I16" s="18"/>
      <c r="J16" s="18">
        <v>56506</v>
      </c>
      <c r="K16" s="18">
        <v>57004</v>
      </c>
      <c r="L16" s="18">
        <v>57717</v>
      </c>
      <c r="M16" s="18">
        <v>62239</v>
      </c>
      <c r="N16" s="18">
        <v>62356</v>
      </c>
    </row>
    <row r="17" spans="2:14" x14ac:dyDescent="0.25">
      <c r="B17">
        <v>13</v>
      </c>
      <c r="D17" s="18">
        <v>55609</v>
      </c>
      <c r="E17" s="18">
        <v>55760</v>
      </c>
      <c r="F17" s="18">
        <v>56834</v>
      </c>
      <c r="G17" s="18">
        <v>61271</v>
      </c>
      <c r="H17" s="18">
        <v>60737</v>
      </c>
      <c r="I17" s="18"/>
      <c r="J17" s="18">
        <v>57929</v>
      </c>
      <c r="K17" s="18">
        <v>58096</v>
      </c>
      <c r="L17" s="18">
        <v>59753</v>
      </c>
      <c r="M17" s="18">
        <v>63683</v>
      </c>
      <c r="N17" s="18">
        <v>63044</v>
      </c>
    </row>
    <row r="18" spans="2:14" x14ac:dyDescent="0.25">
      <c r="B18">
        <v>14</v>
      </c>
      <c r="D18" s="18">
        <v>56863</v>
      </c>
      <c r="E18" s="18">
        <v>57132</v>
      </c>
      <c r="F18" s="18">
        <v>58455</v>
      </c>
      <c r="G18" s="18">
        <v>62577</v>
      </c>
      <c r="H18" s="18">
        <v>61490</v>
      </c>
      <c r="I18" s="18"/>
      <c r="J18" s="18">
        <v>59903</v>
      </c>
      <c r="K18" s="18">
        <v>60097</v>
      </c>
      <c r="L18" s="18">
        <v>61461</v>
      </c>
      <c r="M18" s="18">
        <v>65903</v>
      </c>
      <c r="N18" s="18">
        <v>64359</v>
      </c>
    </row>
    <row r="19" spans="2:14" x14ac:dyDescent="0.25">
      <c r="B19">
        <v>15</v>
      </c>
      <c r="D19" s="18">
        <v>59116</v>
      </c>
      <c r="E19" s="18">
        <v>58872</v>
      </c>
      <c r="F19" s="18">
        <v>60118</v>
      </c>
      <c r="G19" s="18">
        <v>64387</v>
      </c>
      <c r="H19" s="18">
        <v>63231</v>
      </c>
      <c r="I19" s="18"/>
      <c r="J19" s="18">
        <v>61549</v>
      </c>
      <c r="K19" s="18">
        <v>62162</v>
      </c>
      <c r="L19" s="18">
        <v>63599</v>
      </c>
      <c r="M19" s="18">
        <v>67915</v>
      </c>
      <c r="N19" s="18">
        <v>66230</v>
      </c>
    </row>
    <row r="20" spans="2:14" x14ac:dyDescent="0.25">
      <c r="B20">
        <v>16</v>
      </c>
      <c r="D20" s="18">
        <v>60013</v>
      </c>
      <c r="E20" s="18">
        <v>60106</v>
      </c>
      <c r="F20" s="18">
        <v>60978</v>
      </c>
      <c r="G20" s="18">
        <v>64240</v>
      </c>
      <c r="H20" s="18">
        <v>64069</v>
      </c>
      <c r="I20" s="18"/>
      <c r="J20" s="18">
        <v>62919</v>
      </c>
      <c r="K20" s="18">
        <v>63124</v>
      </c>
      <c r="L20" s="18">
        <v>64437</v>
      </c>
      <c r="M20" s="18">
        <v>68171</v>
      </c>
      <c r="N20" s="18">
        <v>66819</v>
      </c>
    </row>
    <row r="21" spans="2:14" x14ac:dyDescent="0.25">
      <c r="B21">
        <v>17</v>
      </c>
      <c r="D21" s="18">
        <v>62071</v>
      </c>
      <c r="E21" s="18">
        <v>61316</v>
      </c>
      <c r="F21" s="18">
        <v>62127</v>
      </c>
      <c r="G21" s="18">
        <v>65969</v>
      </c>
      <c r="H21" s="18">
        <v>66625</v>
      </c>
      <c r="I21" s="18"/>
      <c r="J21" s="18">
        <v>64961</v>
      </c>
      <c r="K21" s="18">
        <v>64879</v>
      </c>
      <c r="L21" s="18">
        <v>66284</v>
      </c>
      <c r="M21" s="18">
        <v>69707</v>
      </c>
      <c r="N21" s="18">
        <v>69330</v>
      </c>
    </row>
    <row r="22" spans="2:14" x14ac:dyDescent="0.25">
      <c r="B22">
        <v>18</v>
      </c>
      <c r="D22" s="18">
        <v>62886</v>
      </c>
      <c r="E22" s="18">
        <v>60320</v>
      </c>
      <c r="F22" s="18">
        <v>62068</v>
      </c>
      <c r="G22" s="18">
        <v>64431</v>
      </c>
      <c r="H22" s="18">
        <v>67684</v>
      </c>
      <c r="I22" s="18"/>
      <c r="J22" s="18">
        <v>66708</v>
      </c>
      <c r="K22" s="18">
        <v>65094</v>
      </c>
      <c r="L22" s="18">
        <v>66233</v>
      </c>
      <c r="M22" s="18">
        <v>69023</v>
      </c>
      <c r="N22" s="18">
        <v>71306</v>
      </c>
    </row>
    <row r="23" spans="2:14" x14ac:dyDescent="0.25">
      <c r="B23">
        <v>19</v>
      </c>
      <c r="D23" s="18">
        <v>69130</v>
      </c>
      <c r="E23" s="18">
        <v>59067</v>
      </c>
      <c r="F23" s="18">
        <v>61310</v>
      </c>
      <c r="G23" s="18">
        <v>58565</v>
      </c>
      <c r="H23" s="18">
        <v>73490</v>
      </c>
      <c r="I23" s="18"/>
      <c r="J23" s="18">
        <v>69997</v>
      </c>
      <c r="K23" s="18">
        <v>65114</v>
      </c>
      <c r="L23" s="18">
        <v>65661</v>
      </c>
      <c r="M23" s="18">
        <v>63003</v>
      </c>
      <c r="N23" s="18">
        <v>74540</v>
      </c>
    </row>
    <row r="24" spans="2:14" x14ac:dyDescent="0.25">
      <c r="B24">
        <v>20</v>
      </c>
      <c r="D24" s="18">
        <v>76996</v>
      </c>
      <c r="E24" s="18">
        <v>61932</v>
      </c>
      <c r="F24" s="18">
        <v>60126</v>
      </c>
      <c r="G24" s="18">
        <v>54735</v>
      </c>
      <c r="H24" s="18">
        <v>81917</v>
      </c>
      <c r="I24" s="18"/>
      <c r="J24" s="18">
        <v>78761</v>
      </c>
      <c r="K24" s="18">
        <v>67111</v>
      </c>
      <c r="L24" s="18">
        <v>65124</v>
      </c>
      <c r="M24" s="18">
        <v>59919</v>
      </c>
      <c r="N24" s="18">
        <v>81968</v>
      </c>
    </row>
    <row r="25" spans="2:14" x14ac:dyDescent="0.25">
      <c r="B25">
        <v>21</v>
      </c>
      <c r="D25" s="18">
        <v>78773</v>
      </c>
      <c r="E25" s="18">
        <v>63137</v>
      </c>
      <c r="F25" s="18">
        <v>59367</v>
      </c>
      <c r="G25" s="18">
        <v>54643</v>
      </c>
      <c r="H25" s="18">
        <v>84805</v>
      </c>
      <c r="I25" s="18"/>
      <c r="J25" s="18">
        <v>80592</v>
      </c>
      <c r="K25" s="18">
        <v>67574</v>
      </c>
      <c r="L25" s="18">
        <v>64766</v>
      </c>
      <c r="M25" s="18">
        <v>57943</v>
      </c>
      <c r="N25" s="18">
        <v>84763</v>
      </c>
    </row>
    <row r="26" spans="2:14" x14ac:dyDescent="0.25">
      <c r="B26">
        <v>22</v>
      </c>
      <c r="D26" s="18">
        <v>81047</v>
      </c>
      <c r="E26" s="18">
        <v>67274</v>
      </c>
      <c r="F26" s="18">
        <v>62076</v>
      </c>
      <c r="G26" s="18">
        <v>58408</v>
      </c>
      <c r="H26" s="18">
        <v>90009</v>
      </c>
      <c r="I26" s="18"/>
      <c r="J26" s="18">
        <v>81665</v>
      </c>
      <c r="K26" s="18">
        <v>69714</v>
      </c>
      <c r="L26" s="18">
        <v>66747</v>
      </c>
      <c r="M26" s="18">
        <v>60888</v>
      </c>
      <c r="N26" s="18">
        <v>87829</v>
      </c>
    </row>
    <row r="27" spans="2:14" x14ac:dyDescent="0.25">
      <c r="B27">
        <v>23</v>
      </c>
      <c r="D27" s="18">
        <v>83101</v>
      </c>
      <c r="E27" s="18">
        <v>69523</v>
      </c>
      <c r="F27" s="18">
        <v>63204</v>
      </c>
      <c r="G27" s="18">
        <v>59928</v>
      </c>
      <c r="H27" s="18">
        <v>92969</v>
      </c>
      <c r="I27" s="18"/>
      <c r="J27" s="18">
        <v>85568</v>
      </c>
      <c r="K27" s="18">
        <v>72663</v>
      </c>
      <c r="L27" s="18">
        <v>67860</v>
      </c>
      <c r="M27" s="18">
        <v>63450</v>
      </c>
      <c r="N27" s="18">
        <v>93277</v>
      </c>
    </row>
    <row r="28" spans="2:14" x14ac:dyDescent="0.25">
      <c r="B28">
        <v>24</v>
      </c>
      <c r="D28" s="18">
        <v>82576</v>
      </c>
      <c r="E28" s="18">
        <v>69273</v>
      </c>
      <c r="F28" s="18">
        <v>61711</v>
      </c>
      <c r="G28" s="18">
        <v>58106</v>
      </c>
      <c r="H28" s="18">
        <v>93421</v>
      </c>
      <c r="I28" s="18"/>
      <c r="J28" s="18">
        <v>85134</v>
      </c>
      <c r="K28" s="18">
        <v>72415</v>
      </c>
      <c r="L28" s="18">
        <v>66536</v>
      </c>
      <c r="M28" s="18">
        <v>61765</v>
      </c>
      <c r="N28" s="18">
        <v>93328</v>
      </c>
    </row>
    <row r="29" spans="2:14" x14ac:dyDescent="0.25">
      <c r="B29">
        <v>25</v>
      </c>
      <c r="D29" s="18">
        <v>82781</v>
      </c>
      <c r="E29" s="18">
        <v>70283</v>
      </c>
      <c r="F29" s="18">
        <v>61854</v>
      </c>
      <c r="G29" s="18">
        <v>57704</v>
      </c>
      <c r="H29" s="18">
        <v>94526</v>
      </c>
      <c r="I29" s="18"/>
      <c r="J29" s="18">
        <v>84002</v>
      </c>
      <c r="K29" s="18">
        <v>71821</v>
      </c>
      <c r="L29" s="18">
        <v>64516</v>
      </c>
      <c r="M29" s="18">
        <v>59847</v>
      </c>
      <c r="N29" s="18">
        <v>92347</v>
      </c>
    </row>
    <row r="30" spans="2:14" x14ac:dyDescent="0.25">
      <c r="B30">
        <v>26</v>
      </c>
      <c r="D30" s="18">
        <v>84858</v>
      </c>
      <c r="E30" s="18">
        <v>72051</v>
      </c>
      <c r="F30" s="18">
        <v>63314</v>
      </c>
      <c r="G30" s="18">
        <v>57613</v>
      </c>
      <c r="H30" s="18">
        <v>96883</v>
      </c>
      <c r="I30" s="18"/>
      <c r="J30" s="18">
        <v>85207</v>
      </c>
      <c r="K30" s="18">
        <v>72958</v>
      </c>
      <c r="L30" s="18">
        <v>64977</v>
      </c>
      <c r="M30" s="18">
        <v>58898</v>
      </c>
      <c r="N30" s="18">
        <v>93487</v>
      </c>
    </row>
    <row r="31" spans="2:14" x14ac:dyDescent="0.25">
      <c r="B31">
        <v>27</v>
      </c>
      <c r="D31" s="18">
        <v>83677</v>
      </c>
      <c r="E31" s="18">
        <v>71378</v>
      </c>
      <c r="F31" s="18">
        <v>62407</v>
      </c>
      <c r="G31" s="18">
        <v>56332</v>
      </c>
      <c r="H31" s="18">
        <v>96753</v>
      </c>
      <c r="I31" s="18"/>
      <c r="J31" s="18">
        <v>82912</v>
      </c>
      <c r="K31" s="18">
        <v>71189</v>
      </c>
      <c r="L31" s="18">
        <v>61755</v>
      </c>
      <c r="M31" s="18">
        <v>55825</v>
      </c>
      <c r="N31" s="18">
        <v>92757</v>
      </c>
    </row>
    <row r="32" spans="2:14" x14ac:dyDescent="0.25">
      <c r="B32">
        <v>28</v>
      </c>
      <c r="D32" s="18">
        <v>84530</v>
      </c>
      <c r="E32" s="18">
        <v>72408</v>
      </c>
      <c r="F32" s="18">
        <v>62192</v>
      </c>
      <c r="G32" s="18">
        <v>55850</v>
      </c>
      <c r="H32" s="18">
        <v>96279</v>
      </c>
      <c r="I32" s="18"/>
      <c r="J32" s="18">
        <v>85589</v>
      </c>
      <c r="K32" s="18">
        <v>72581</v>
      </c>
      <c r="L32" s="18">
        <v>63039</v>
      </c>
      <c r="M32" s="18">
        <v>56165</v>
      </c>
      <c r="N32" s="18">
        <v>95784</v>
      </c>
    </row>
    <row r="33" spans="2:14" x14ac:dyDescent="0.25">
      <c r="B33">
        <v>29</v>
      </c>
      <c r="D33" s="18">
        <v>84712</v>
      </c>
      <c r="E33" s="18">
        <v>73269</v>
      </c>
      <c r="F33" s="18">
        <v>63001</v>
      </c>
      <c r="G33" s="18">
        <v>56508</v>
      </c>
      <c r="H33" s="18">
        <v>96020</v>
      </c>
      <c r="I33" s="18"/>
      <c r="J33" s="18">
        <v>86770</v>
      </c>
      <c r="K33" s="18">
        <v>73313</v>
      </c>
      <c r="L33" s="18">
        <v>63049</v>
      </c>
      <c r="M33" s="18">
        <v>55989</v>
      </c>
      <c r="N33" s="18">
        <v>96422</v>
      </c>
    </row>
    <row r="34" spans="2:14" x14ac:dyDescent="0.25">
      <c r="B34">
        <v>30</v>
      </c>
      <c r="D34" s="18">
        <v>82366</v>
      </c>
      <c r="E34" s="18">
        <v>71945</v>
      </c>
      <c r="F34" s="18">
        <v>62654</v>
      </c>
      <c r="G34" s="18">
        <v>57761</v>
      </c>
      <c r="H34" s="18">
        <v>92849</v>
      </c>
      <c r="I34" s="18"/>
      <c r="J34" s="18">
        <v>83439</v>
      </c>
      <c r="K34" s="18">
        <v>71624</v>
      </c>
      <c r="L34" s="18">
        <v>61567</v>
      </c>
      <c r="M34" s="18">
        <v>55570</v>
      </c>
      <c r="N34" s="18">
        <v>93310</v>
      </c>
    </row>
    <row r="35" spans="2:14" x14ac:dyDescent="0.25">
      <c r="B35">
        <v>31</v>
      </c>
      <c r="D35" s="18">
        <v>82819</v>
      </c>
      <c r="E35" s="18">
        <v>73361</v>
      </c>
      <c r="F35" s="18">
        <v>64125</v>
      </c>
      <c r="G35" s="18">
        <v>59130</v>
      </c>
      <c r="H35" s="18">
        <v>92432</v>
      </c>
      <c r="I35" s="18"/>
      <c r="J35" s="18">
        <v>84135</v>
      </c>
      <c r="K35" s="18">
        <v>72590</v>
      </c>
      <c r="L35" s="18">
        <v>62722</v>
      </c>
      <c r="M35" s="18">
        <v>56321</v>
      </c>
      <c r="N35" s="18">
        <v>92489</v>
      </c>
    </row>
    <row r="36" spans="2:14" x14ac:dyDescent="0.25">
      <c r="B36">
        <v>32</v>
      </c>
      <c r="D36" s="18">
        <v>81643</v>
      </c>
      <c r="E36" s="18">
        <v>73603</v>
      </c>
      <c r="F36" s="18">
        <v>66422</v>
      </c>
      <c r="G36" s="18">
        <v>61251</v>
      </c>
      <c r="H36" s="18">
        <v>89725</v>
      </c>
      <c r="I36" s="18"/>
      <c r="J36" s="18">
        <v>82929</v>
      </c>
      <c r="K36" s="18">
        <v>73080</v>
      </c>
      <c r="L36" s="18">
        <v>63752</v>
      </c>
      <c r="M36" s="18">
        <v>56837</v>
      </c>
      <c r="N36" s="18">
        <v>90746</v>
      </c>
    </row>
    <row r="37" spans="2:14" x14ac:dyDescent="0.25">
      <c r="B37">
        <v>33</v>
      </c>
      <c r="D37" s="18">
        <v>81483</v>
      </c>
      <c r="E37" s="18">
        <v>74520</v>
      </c>
      <c r="F37" s="18">
        <v>68045</v>
      </c>
      <c r="G37" s="18">
        <v>63648</v>
      </c>
      <c r="H37" s="18">
        <v>87567</v>
      </c>
      <c r="I37" s="18"/>
      <c r="J37" s="18">
        <v>83671</v>
      </c>
      <c r="K37" s="18">
        <v>73888</v>
      </c>
      <c r="L37" s="18">
        <v>65015</v>
      </c>
      <c r="M37" s="18">
        <v>58390</v>
      </c>
      <c r="N37" s="18">
        <v>90070</v>
      </c>
    </row>
    <row r="38" spans="2:14" x14ac:dyDescent="0.25">
      <c r="B38">
        <v>34</v>
      </c>
      <c r="D38" s="18">
        <v>80072</v>
      </c>
      <c r="E38" s="18">
        <v>74527</v>
      </c>
      <c r="F38" s="18">
        <v>68933</v>
      </c>
      <c r="G38" s="18">
        <v>65471</v>
      </c>
      <c r="H38" s="18">
        <v>86546</v>
      </c>
      <c r="I38" s="18"/>
      <c r="J38" s="18">
        <v>83065</v>
      </c>
      <c r="K38" s="18">
        <v>73771</v>
      </c>
      <c r="L38" s="18">
        <v>66104</v>
      </c>
      <c r="M38" s="18">
        <v>60624</v>
      </c>
      <c r="N38" s="18">
        <v>88602</v>
      </c>
    </row>
    <row r="39" spans="2:14" x14ac:dyDescent="0.25">
      <c r="B39">
        <v>35</v>
      </c>
      <c r="D39" s="18">
        <v>75249</v>
      </c>
      <c r="E39" s="18">
        <v>71031</v>
      </c>
      <c r="F39" s="18">
        <v>67404</v>
      </c>
      <c r="G39" s="18">
        <v>65476</v>
      </c>
      <c r="H39" s="18">
        <v>80112</v>
      </c>
      <c r="I39" s="18"/>
      <c r="J39" s="18">
        <v>77855</v>
      </c>
      <c r="K39" s="18">
        <v>70622</v>
      </c>
      <c r="L39" s="18">
        <v>65120</v>
      </c>
      <c r="M39" s="18">
        <v>61311</v>
      </c>
      <c r="N39" s="18">
        <v>83042</v>
      </c>
    </row>
    <row r="40" spans="2:14" x14ac:dyDescent="0.25">
      <c r="B40">
        <v>36</v>
      </c>
      <c r="D40" s="18">
        <v>68784</v>
      </c>
      <c r="E40" s="18">
        <v>66111</v>
      </c>
      <c r="F40" s="18">
        <v>63615</v>
      </c>
      <c r="G40" s="18">
        <v>62575</v>
      </c>
      <c r="H40" s="18">
        <v>73337</v>
      </c>
      <c r="I40" s="18"/>
      <c r="J40" s="18">
        <v>71572</v>
      </c>
      <c r="K40" s="18">
        <v>65980</v>
      </c>
      <c r="L40" s="18">
        <v>61811</v>
      </c>
      <c r="M40" s="18">
        <v>59088</v>
      </c>
      <c r="N40" s="18">
        <v>75994</v>
      </c>
    </row>
    <row r="41" spans="2:14" x14ac:dyDescent="0.25">
      <c r="B41">
        <v>37</v>
      </c>
      <c r="D41" s="18">
        <v>66952</v>
      </c>
      <c r="E41" s="18">
        <v>64735</v>
      </c>
      <c r="F41" s="18">
        <v>63691</v>
      </c>
      <c r="G41" s="18">
        <v>63478</v>
      </c>
      <c r="H41" s="18">
        <v>70217</v>
      </c>
      <c r="I41" s="18"/>
      <c r="J41" s="18">
        <v>69643</v>
      </c>
      <c r="K41" s="18">
        <v>65544</v>
      </c>
      <c r="L41" s="18">
        <v>61432</v>
      </c>
      <c r="M41" s="18">
        <v>59798</v>
      </c>
      <c r="N41" s="18">
        <v>72767</v>
      </c>
    </row>
    <row r="42" spans="2:14" x14ac:dyDescent="0.25">
      <c r="B42">
        <v>38</v>
      </c>
      <c r="D42" s="18">
        <v>68271</v>
      </c>
      <c r="E42" s="18">
        <v>65868</v>
      </c>
      <c r="F42" s="18">
        <v>65512</v>
      </c>
      <c r="G42" s="18">
        <v>65519</v>
      </c>
      <c r="H42" s="18">
        <v>70765</v>
      </c>
      <c r="I42" s="18"/>
      <c r="J42" s="18">
        <v>69549</v>
      </c>
      <c r="K42" s="18">
        <v>66219</v>
      </c>
      <c r="L42" s="18">
        <v>62708</v>
      </c>
      <c r="M42" s="18">
        <v>61601</v>
      </c>
      <c r="N42" s="18">
        <v>73395</v>
      </c>
    </row>
    <row r="43" spans="2:14" x14ac:dyDescent="0.25">
      <c r="B43">
        <v>39</v>
      </c>
      <c r="D43" s="18">
        <v>68346</v>
      </c>
      <c r="E43" s="18">
        <v>68169</v>
      </c>
      <c r="F43" s="18">
        <v>66982</v>
      </c>
      <c r="G43" s="18">
        <v>68880</v>
      </c>
      <c r="H43" s="18">
        <v>70152</v>
      </c>
      <c r="I43" s="18"/>
      <c r="J43" s="18">
        <v>69686</v>
      </c>
      <c r="K43" s="18">
        <v>67386</v>
      </c>
      <c r="L43" s="18">
        <v>65570</v>
      </c>
      <c r="M43" s="18">
        <v>64921</v>
      </c>
      <c r="N43" s="18">
        <v>72159</v>
      </c>
    </row>
    <row r="44" spans="2:14" x14ac:dyDescent="0.25">
      <c r="B44">
        <v>40</v>
      </c>
      <c r="D44" s="18">
        <v>68337</v>
      </c>
      <c r="E44" s="18">
        <v>69727</v>
      </c>
      <c r="F44" s="18">
        <v>70131</v>
      </c>
      <c r="G44" s="18">
        <v>71368</v>
      </c>
      <c r="H44" s="18">
        <v>69715</v>
      </c>
      <c r="I44" s="18"/>
      <c r="J44" s="18">
        <v>69731</v>
      </c>
      <c r="K44" s="18">
        <v>68591</v>
      </c>
      <c r="L44" s="18">
        <v>67690</v>
      </c>
      <c r="M44" s="18">
        <v>67803</v>
      </c>
      <c r="N44" s="18">
        <v>70742</v>
      </c>
    </row>
    <row r="45" spans="2:14" x14ac:dyDescent="0.25">
      <c r="B45">
        <v>41</v>
      </c>
      <c r="D45" s="18">
        <v>71064</v>
      </c>
      <c r="E45" s="18">
        <v>72458</v>
      </c>
      <c r="F45" s="18">
        <v>73492</v>
      </c>
      <c r="G45" s="18">
        <v>74509</v>
      </c>
      <c r="H45" s="18">
        <v>72086</v>
      </c>
      <c r="I45" s="18"/>
      <c r="J45" s="18">
        <v>72629</v>
      </c>
      <c r="K45" s="18">
        <v>71860</v>
      </c>
      <c r="L45" s="18">
        <v>70979</v>
      </c>
      <c r="M45" s="18">
        <v>71743</v>
      </c>
      <c r="N45" s="18">
        <v>72709</v>
      </c>
    </row>
    <row r="46" spans="2:14" x14ac:dyDescent="0.25">
      <c r="B46">
        <v>42</v>
      </c>
      <c r="D46" s="18">
        <v>74175</v>
      </c>
      <c r="E46" s="18">
        <v>75597</v>
      </c>
      <c r="F46" s="18">
        <v>77251</v>
      </c>
      <c r="G46" s="18">
        <v>78164</v>
      </c>
      <c r="H46" s="18">
        <v>73846</v>
      </c>
      <c r="I46" s="18"/>
      <c r="J46" s="18">
        <v>74730</v>
      </c>
      <c r="K46" s="18">
        <v>75169</v>
      </c>
      <c r="L46" s="18">
        <v>75176</v>
      </c>
      <c r="M46" s="18">
        <v>75300</v>
      </c>
      <c r="N46" s="18">
        <v>74172</v>
      </c>
    </row>
    <row r="47" spans="2:14" x14ac:dyDescent="0.25">
      <c r="B47">
        <v>43</v>
      </c>
      <c r="D47" s="18">
        <v>76246</v>
      </c>
      <c r="E47" s="18">
        <v>78522</v>
      </c>
      <c r="F47" s="18">
        <v>80983</v>
      </c>
      <c r="G47" s="18">
        <v>82175</v>
      </c>
      <c r="H47" s="18">
        <v>75594</v>
      </c>
      <c r="I47" s="18"/>
      <c r="J47" s="18">
        <v>76283</v>
      </c>
      <c r="K47" s="18">
        <v>76789</v>
      </c>
      <c r="L47" s="18">
        <v>77437</v>
      </c>
      <c r="M47" s="18">
        <v>77810</v>
      </c>
      <c r="N47" s="18">
        <v>75805</v>
      </c>
    </row>
    <row r="48" spans="2:14" x14ac:dyDescent="0.25">
      <c r="B48">
        <v>44</v>
      </c>
      <c r="D48" s="18">
        <v>74068</v>
      </c>
      <c r="E48" s="18">
        <v>77266</v>
      </c>
      <c r="F48" s="18">
        <v>78229</v>
      </c>
      <c r="G48" s="18">
        <v>79502</v>
      </c>
      <c r="H48" s="18">
        <v>74469</v>
      </c>
      <c r="I48" s="18"/>
      <c r="J48" s="18">
        <v>74362</v>
      </c>
      <c r="K48" s="18">
        <v>75296</v>
      </c>
      <c r="L48" s="18">
        <v>75762</v>
      </c>
      <c r="M48" s="18">
        <v>75920</v>
      </c>
      <c r="N48" s="18">
        <v>73942</v>
      </c>
    </row>
    <row r="49" spans="2:14" x14ac:dyDescent="0.25">
      <c r="B49">
        <v>45</v>
      </c>
      <c r="D49" s="18">
        <v>76664</v>
      </c>
      <c r="E49" s="18">
        <v>78768</v>
      </c>
      <c r="F49" s="18">
        <v>80949</v>
      </c>
      <c r="G49" s="18">
        <v>81309</v>
      </c>
      <c r="H49" s="18">
        <v>75498</v>
      </c>
      <c r="I49" s="18"/>
      <c r="J49" s="18">
        <v>75364</v>
      </c>
      <c r="K49" s="18">
        <v>76901</v>
      </c>
      <c r="L49" s="18">
        <v>77957</v>
      </c>
      <c r="M49" s="18">
        <v>78505</v>
      </c>
      <c r="N49" s="18">
        <v>74785</v>
      </c>
    </row>
    <row r="50" spans="2:14" x14ac:dyDescent="0.25">
      <c r="B50">
        <v>46</v>
      </c>
      <c r="D50" s="18">
        <v>75735</v>
      </c>
      <c r="E50" s="18">
        <v>79581</v>
      </c>
      <c r="F50" s="18">
        <v>80633</v>
      </c>
      <c r="G50" s="18">
        <v>81900</v>
      </c>
      <c r="H50" s="18">
        <v>74796</v>
      </c>
      <c r="I50" s="18"/>
      <c r="J50" s="18">
        <v>75122</v>
      </c>
      <c r="K50" s="18">
        <v>76585</v>
      </c>
      <c r="L50" s="18">
        <v>78276</v>
      </c>
      <c r="M50" s="18">
        <v>78608</v>
      </c>
      <c r="N50" s="18">
        <v>74616</v>
      </c>
    </row>
    <row r="51" spans="2:14" x14ac:dyDescent="0.25">
      <c r="B51">
        <v>47</v>
      </c>
      <c r="D51" s="18">
        <v>76188</v>
      </c>
      <c r="E51" s="18">
        <v>80642</v>
      </c>
      <c r="F51" s="18">
        <v>82833</v>
      </c>
      <c r="G51" s="18">
        <v>82711</v>
      </c>
      <c r="H51" s="18">
        <v>74518</v>
      </c>
      <c r="I51" s="18"/>
      <c r="J51" s="18">
        <v>76236</v>
      </c>
      <c r="K51" s="18">
        <v>79233</v>
      </c>
      <c r="L51" s="18">
        <v>80272</v>
      </c>
      <c r="M51" s="18">
        <v>80190</v>
      </c>
      <c r="N51" s="18">
        <v>74226</v>
      </c>
    </row>
    <row r="52" spans="2:14" x14ac:dyDescent="0.25">
      <c r="B52">
        <v>48</v>
      </c>
      <c r="D52" s="18">
        <v>76768</v>
      </c>
      <c r="E52" s="18">
        <v>80810</v>
      </c>
      <c r="F52" s="18">
        <v>83393</v>
      </c>
      <c r="G52" s="18">
        <v>83861</v>
      </c>
      <c r="H52" s="18">
        <v>74512</v>
      </c>
      <c r="I52" s="18"/>
      <c r="J52" s="18">
        <v>75792</v>
      </c>
      <c r="K52" s="18">
        <v>79093</v>
      </c>
      <c r="L52" s="18">
        <v>80253</v>
      </c>
      <c r="M52" s="18">
        <v>80356</v>
      </c>
      <c r="N52" s="18">
        <v>72707</v>
      </c>
    </row>
    <row r="53" spans="2:14" x14ac:dyDescent="0.25">
      <c r="B53">
        <v>49</v>
      </c>
      <c r="D53" s="18">
        <v>77467</v>
      </c>
      <c r="E53" s="18">
        <v>81450</v>
      </c>
      <c r="F53" s="18">
        <v>83568</v>
      </c>
      <c r="G53" s="18">
        <v>84538</v>
      </c>
      <c r="H53" s="18">
        <v>74052</v>
      </c>
      <c r="I53" s="18"/>
      <c r="J53" s="18">
        <v>76205</v>
      </c>
      <c r="K53" s="18">
        <v>79743</v>
      </c>
      <c r="L53" s="18">
        <v>80750</v>
      </c>
      <c r="M53" s="18">
        <v>80927</v>
      </c>
      <c r="N53" s="18">
        <v>72517</v>
      </c>
    </row>
    <row r="54" spans="2:14" x14ac:dyDescent="0.25">
      <c r="B54">
        <v>50</v>
      </c>
      <c r="D54" s="18">
        <v>76014</v>
      </c>
      <c r="E54" s="18">
        <v>80969</v>
      </c>
      <c r="F54" s="18">
        <v>83047</v>
      </c>
      <c r="G54" s="18">
        <v>84128</v>
      </c>
      <c r="H54" s="18">
        <v>72550</v>
      </c>
      <c r="I54" s="18"/>
      <c r="J54" s="18">
        <v>75562</v>
      </c>
      <c r="K54" s="18">
        <v>78953</v>
      </c>
      <c r="L54" s="18">
        <v>80243</v>
      </c>
      <c r="M54" s="18">
        <v>80154</v>
      </c>
      <c r="N54" s="18">
        <v>71855</v>
      </c>
    </row>
    <row r="55" spans="2:14" x14ac:dyDescent="0.25">
      <c r="B55">
        <v>51</v>
      </c>
      <c r="D55" s="18">
        <v>74790</v>
      </c>
      <c r="E55" s="18">
        <v>78869</v>
      </c>
      <c r="F55" s="18">
        <v>81576</v>
      </c>
      <c r="G55" s="18">
        <v>81513</v>
      </c>
      <c r="H55" s="18">
        <v>71115</v>
      </c>
      <c r="I55" s="18"/>
      <c r="J55" s="18">
        <v>74065</v>
      </c>
      <c r="K55" s="18">
        <v>77316</v>
      </c>
      <c r="L55" s="18">
        <v>78684</v>
      </c>
      <c r="M55" s="18">
        <v>79130</v>
      </c>
      <c r="N55" s="18">
        <v>69604</v>
      </c>
    </row>
    <row r="56" spans="2:14" x14ac:dyDescent="0.25">
      <c r="B56">
        <v>52</v>
      </c>
      <c r="D56" s="18">
        <v>73426</v>
      </c>
      <c r="E56" s="18">
        <v>77482</v>
      </c>
      <c r="F56" s="18">
        <v>79247</v>
      </c>
      <c r="G56" s="18">
        <v>79390</v>
      </c>
      <c r="H56" s="18">
        <v>68741</v>
      </c>
      <c r="I56" s="18"/>
      <c r="J56" s="18">
        <v>72288</v>
      </c>
      <c r="K56" s="18">
        <v>76055</v>
      </c>
      <c r="L56" s="18">
        <v>77349</v>
      </c>
      <c r="M56" s="18">
        <v>77528</v>
      </c>
      <c r="N56" s="18">
        <v>68287</v>
      </c>
    </row>
    <row r="57" spans="2:14" x14ac:dyDescent="0.25">
      <c r="B57">
        <v>53</v>
      </c>
      <c r="D57" s="18">
        <v>70392</v>
      </c>
      <c r="E57" s="18">
        <v>74752</v>
      </c>
      <c r="F57" s="18">
        <v>76417</v>
      </c>
      <c r="G57" s="18">
        <v>77108</v>
      </c>
      <c r="H57" s="18">
        <v>66001</v>
      </c>
      <c r="I57" s="18"/>
      <c r="J57" s="18">
        <v>69865</v>
      </c>
      <c r="K57" s="18">
        <v>73629</v>
      </c>
      <c r="L57" s="18">
        <v>74918</v>
      </c>
      <c r="M57" s="18">
        <v>74693</v>
      </c>
      <c r="N57" s="18">
        <v>65632</v>
      </c>
    </row>
    <row r="58" spans="2:14" x14ac:dyDescent="0.25">
      <c r="B58">
        <v>54</v>
      </c>
      <c r="D58" s="18">
        <v>67958</v>
      </c>
      <c r="E58" s="18">
        <v>72024</v>
      </c>
      <c r="F58" s="18">
        <v>73529</v>
      </c>
      <c r="G58" s="18">
        <v>72716</v>
      </c>
      <c r="H58" s="18">
        <v>63692</v>
      </c>
      <c r="I58" s="18"/>
      <c r="J58" s="18">
        <v>66950</v>
      </c>
      <c r="K58" s="18">
        <v>70349</v>
      </c>
      <c r="L58" s="18">
        <v>72026</v>
      </c>
      <c r="M58" s="18">
        <v>71624</v>
      </c>
      <c r="N58" s="18">
        <v>63083</v>
      </c>
    </row>
    <row r="59" spans="2:14" x14ac:dyDescent="0.25">
      <c r="B59">
        <v>55</v>
      </c>
      <c r="D59" s="18">
        <v>66475</v>
      </c>
      <c r="E59" s="18">
        <v>70762</v>
      </c>
      <c r="F59" s="18">
        <v>71760</v>
      </c>
      <c r="G59" s="18">
        <v>71601</v>
      </c>
      <c r="H59" s="18">
        <v>61371</v>
      </c>
      <c r="I59" s="18"/>
      <c r="J59" s="18">
        <v>65501</v>
      </c>
      <c r="K59" s="18">
        <v>69048</v>
      </c>
      <c r="L59" s="18">
        <v>70498</v>
      </c>
      <c r="M59" s="18">
        <v>69740</v>
      </c>
      <c r="N59" s="18">
        <v>61256</v>
      </c>
    </row>
    <row r="60" spans="2:14" x14ac:dyDescent="0.25">
      <c r="B60">
        <v>56</v>
      </c>
      <c r="D60" s="18">
        <v>64841</v>
      </c>
      <c r="E60" s="18">
        <v>69187</v>
      </c>
      <c r="F60" s="18">
        <v>70929</v>
      </c>
      <c r="G60" s="18">
        <v>69972</v>
      </c>
      <c r="H60" s="18">
        <v>59493</v>
      </c>
      <c r="I60" s="18"/>
      <c r="J60" s="18">
        <v>63848</v>
      </c>
      <c r="K60" s="18">
        <v>67718</v>
      </c>
      <c r="L60" s="18">
        <v>69336</v>
      </c>
      <c r="M60" s="18">
        <v>68425</v>
      </c>
      <c r="N60" s="18">
        <v>59119</v>
      </c>
    </row>
    <row r="61" spans="2:14" x14ac:dyDescent="0.25">
      <c r="B61">
        <v>57</v>
      </c>
      <c r="D61" s="18">
        <v>62999</v>
      </c>
      <c r="E61" s="18">
        <v>67409</v>
      </c>
      <c r="F61" s="18">
        <v>68091</v>
      </c>
      <c r="G61" s="18">
        <v>66824</v>
      </c>
      <c r="H61" s="18">
        <v>57172</v>
      </c>
      <c r="I61" s="18"/>
      <c r="J61" s="18">
        <v>61140</v>
      </c>
      <c r="K61" s="18">
        <v>65537</v>
      </c>
      <c r="L61" s="18">
        <v>66508</v>
      </c>
      <c r="M61" s="18">
        <v>65948</v>
      </c>
      <c r="N61" s="18">
        <v>56222</v>
      </c>
    </row>
    <row r="62" spans="2:14" x14ac:dyDescent="0.25">
      <c r="B62">
        <v>58</v>
      </c>
      <c r="D62" s="18">
        <v>60559</v>
      </c>
      <c r="E62" s="18">
        <v>64612</v>
      </c>
      <c r="F62" s="18">
        <v>65907</v>
      </c>
      <c r="G62" s="18">
        <v>64527</v>
      </c>
      <c r="H62" s="18">
        <v>55304</v>
      </c>
      <c r="I62" s="18"/>
      <c r="J62" s="18">
        <v>59423</v>
      </c>
      <c r="K62" s="18">
        <v>63407</v>
      </c>
      <c r="L62" s="18">
        <v>64084</v>
      </c>
      <c r="M62" s="18">
        <v>63477</v>
      </c>
      <c r="N62" s="18">
        <v>53881</v>
      </c>
    </row>
    <row r="63" spans="2:14" x14ac:dyDescent="0.25">
      <c r="B63">
        <v>59</v>
      </c>
      <c r="D63" s="18">
        <v>58428</v>
      </c>
      <c r="E63" s="18">
        <v>62997</v>
      </c>
      <c r="F63" s="18">
        <v>64376</v>
      </c>
      <c r="G63" s="18">
        <v>62543</v>
      </c>
      <c r="H63" s="18">
        <v>52297</v>
      </c>
      <c r="I63" s="18"/>
      <c r="J63" s="18">
        <v>56818</v>
      </c>
      <c r="K63" s="18">
        <v>61158</v>
      </c>
      <c r="L63" s="18">
        <v>61756</v>
      </c>
      <c r="M63" s="18">
        <v>60862</v>
      </c>
      <c r="N63" s="18">
        <v>51435</v>
      </c>
    </row>
    <row r="64" spans="2:14" x14ac:dyDescent="0.25">
      <c r="B64">
        <v>60</v>
      </c>
      <c r="D64" s="18">
        <v>59112</v>
      </c>
      <c r="E64" s="18">
        <v>63828</v>
      </c>
      <c r="F64" s="18">
        <v>64580</v>
      </c>
      <c r="G64" s="18">
        <v>63036</v>
      </c>
      <c r="H64" s="18">
        <v>52010</v>
      </c>
      <c r="I64" s="18"/>
      <c r="J64" s="18">
        <v>57017</v>
      </c>
      <c r="K64" s="18">
        <v>60637</v>
      </c>
      <c r="L64" s="18">
        <v>62387</v>
      </c>
      <c r="M64" s="18">
        <v>60827</v>
      </c>
      <c r="N64" s="18">
        <v>50779</v>
      </c>
    </row>
    <row r="65" spans="2:14" x14ac:dyDescent="0.25">
      <c r="B65">
        <v>61</v>
      </c>
      <c r="D65" s="18">
        <v>58156</v>
      </c>
      <c r="E65" s="18">
        <v>63168</v>
      </c>
      <c r="F65" s="18">
        <v>64301</v>
      </c>
      <c r="G65" s="18">
        <v>62326</v>
      </c>
      <c r="H65" s="18">
        <v>50349</v>
      </c>
      <c r="I65" s="18"/>
      <c r="J65" s="18">
        <v>56135</v>
      </c>
      <c r="K65" s="18">
        <v>60822</v>
      </c>
      <c r="L65" s="18">
        <v>61628</v>
      </c>
      <c r="M65" s="18">
        <v>60209</v>
      </c>
      <c r="N65" s="18">
        <v>49830</v>
      </c>
    </row>
    <row r="66" spans="2:14" x14ac:dyDescent="0.25">
      <c r="B66">
        <v>62</v>
      </c>
      <c r="D66" s="18">
        <v>55961</v>
      </c>
      <c r="E66" s="18">
        <v>61952</v>
      </c>
      <c r="F66" s="18">
        <v>63690</v>
      </c>
      <c r="G66" s="18">
        <v>60945</v>
      </c>
      <c r="H66" s="18">
        <v>49013</v>
      </c>
      <c r="I66" s="18"/>
      <c r="J66" s="18">
        <v>54383</v>
      </c>
      <c r="K66" s="18">
        <v>58520</v>
      </c>
      <c r="L66" s="18">
        <v>60089</v>
      </c>
      <c r="M66" s="18">
        <v>58217</v>
      </c>
      <c r="N66" s="18">
        <v>47908</v>
      </c>
    </row>
    <row r="67" spans="2:14" x14ac:dyDescent="0.25">
      <c r="B67">
        <v>63</v>
      </c>
      <c r="D67" s="18">
        <v>57002</v>
      </c>
      <c r="E67" s="18">
        <v>62275</v>
      </c>
      <c r="F67" s="18">
        <v>64358</v>
      </c>
      <c r="G67" s="18">
        <v>61952</v>
      </c>
      <c r="H67" s="18">
        <v>48265</v>
      </c>
      <c r="I67" s="18"/>
      <c r="J67" s="18">
        <v>54653</v>
      </c>
      <c r="K67" s="18">
        <v>59546</v>
      </c>
      <c r="L67" s="18">
        <v>60743</v>
      </c>
      <c r="M67" s="18">
        <v>58791</v>
      </c>
      <c r="N67" s="18">
        <v>47385</v>
      </c>
    </row>
    <row r="68" spans="2:14" x14ac:dyDescent="0.25">
      <c r="B68">
        <v>64</v>
      </c>
      <c r="D68" s="18">
        <v>58037</v>
      </c>
      <c r="E68" s="18">
        <v>64237</v>
      </c>
      <c r="F68" s="18">
        <v>66312</v>
      </c>
      <c r="G68" s="18">
        <v>64066</v>
      </c>
      <c r="H68" s="18">
        <v>48912</v>
      </c>
      <c r="I68" s="18"/>
      <c r="J68" s="18">
        <v>55725</v>
      </c>
      <c r="K68" s="18">
        <v>60694</v>
      </c>
      <c r="L68" s="18">
        <v>62339</v>
      </c>
      <c r="M68" s="18">
        <v>59287</v>
      </c>
      <c r="N68" s="18">
        <v>47537</v>
      </c>
    </row>
    <row r="69" spans="2:14" x14ac:dyDescent="0.25">
      <c r="B69">
        <v>65</v>
      </c>
      <c r="D69" s="18">
        <v>58556</v>
      </c>
      <c r="E69" s="18">
        <v>65923</v>
      </c>
      <c r="F69" s="18">
        <v>68642</v>
      </c>
      <c r="G69" s="18">
        <v>66012</v>
      </c>
      <c r="H69" s="18">
        <v>49272</v>
      </c>
      <c r="I69" s="18"/>
      <c r="J69" s="18">
        <v>56168</v>
      </c>
      <c r="K69" s="18">
        <v>63258</v>
      </c>
      <c r="L69" s="18">
        <v>64839</v>
      </c>
      <c r="M69" s="18">
        <v>61845</v>
      </c>
      <c r="N69" s="18">
        <v>47428</v>
      </c>
    </row>
    <row r="70" spans="2:14" x14ac:dyDescent="0.25">
      <c r="B70">
        <v>66</v>
      </c>
      <c r="D70" s="18">
        <v>61837</v>
      </c>
      <c r="E70" s="18">
        <v>70225</v>
      </c>
      <c r="F70" s="18">
        <v>73298</v>
      </c>
      <c r="G70" s="18">
        <v>70376</v>
      </c>
      <c r="H70" s="18">
        <v>50577</v>
      </c>
      <c r="I70" s="18"/>
      <c r="J70" s="18">
        <v>59138</v>
      </c>
      <c r="K70" s="18">
        <v>66588</v>
      </c>
      <c r="L70" s="18">
        <v>68716</v>
      </c>
      <c r="M70" s="18">
        <v>66403</v>
      </c>
      <c r="N70" s="18">
        <v>48593</v>
      </c>
    </row>
    <row r="71" spans="2:14" x14ac:dyDescent="0.25">
      <c r="B71">
        <v>67</v>
      </c>
      <c r="D71" s="18">
        <v>66509</v>
      </c>
      <c r="E71" s="18">
        <v>75853</v>
      </c>
      <c r="F71" s="18">
        <v>80453</v>
      </c>
      <c r="G71" s="18">
        <v>77222</v>
      </c>
      <c r="H71" s="18">
        <v>53730</v>
      </c>
      <c r="I71" s="18"/>
      <c r="J71" s="18">
        <v>63720</v>
      </c>
      <c r="K71" s="18">
        <v>72011</v>
      </c>
      <c r="L71" s="18">
        <v>76119</v>
      </c>
      <c r="M71" s="18">
        <v>72871</v>
      </c>
      <c r="N71" s="18">
        <v>51721</v>
      </c>
    </row>
    <row r="72" spans="2:14" x14ac:dyDescent="0.25">
      <c r="B72">
        <v>68</v>
      </c>
      <c r="D72" s="18">
        <v>51959</v>
      </c>
      <c r="E72" s="18">
        <v>58966</v>
      </c>
      <c r="F72" s="18">
        <v>61517</v>
      </c>
      <c r="G72" s="18">
        <v>59357</v>
      </c>
      <c r="H72" s="18">
        <v>42148</v>
      </c>
      <c r="I72" s="18"/>
      <c r="J72" s="18">
        <v>49099</v>
      </c>
      <c r="K72" s="18">
        <v>55435</v>
      </c>
      <c r="L72" s="18">
        <v>58091</v>
      </c>
      <c r="M72" s="18">
        <v>55598</v>
      </c>
      <c r="N72" s="18">
        <v>39815</v>
      </c>
    </row>
    <row r="73" spans="2:14" x14ac:dyDescent="0.25">
      <c r="B73">
        <v>69</v>
      </c>
      <c r="D73" s="18">
        <v>50388</v>
      </c>
      <c r="E73" s="18">
        <v>57523</v>
      </c>
      <c r="F73" s="18">
        <v>60007</v>
      </c>
      <c r="G73" s="18">
        <v>57815</v>
      </c>
      <c r="H73" s="18">
        <v>40706</v>
      </c>
      <c r="I73" s="18"/>
      <c r="J73" s="18">
        <v>46984</v>
      </c>
      <c r="K73" s="18">
        <v>53792</v>
      </c>
      <c r="L73" s="18">
        <v>56552</v>
      </c>
      <c r="M73" s="18">
        <v>53799</v>
      </c>
      <c r="N73" s="18">
        <v>38007</v>
      </c>
    </row>
    <row r="74" spans="2:14" x14ac:dyDescent="0.25">
      <c r="B74">
        <v>70</v>
      </c>
      <c r="D74" s="18">
        <v>49608</v>
      </c>
      <c r="E74" s="18">
        <v>57270</v>
      </c>
      <c r="F74" s="18">
        <v>60378</v>
      </c>
      <c r="G74" s="18">
        <v>57810</v>
      </c>
      <c r="H74" s="18">
        <v>40221</v>
      </c>
      <c r="I74" s="18"/>
      <c r="J74" s="18">
        <v>46788</v>
      </c>
      <c r="K74" s="18">
        <v>53663</v>
      </c>
      <c r="L74" s="18">
        <v>56203</v>
      </c>
      <c r="M74" s="18">
        <v>53746</v>
      </c>
      <c r="N74" s="18">
        <v>37063</v>
      </c>
    </row>
    <row r="75" spans="2:14" x14ac:dyDescent="0.25">
      <c r="B75">
        <v>71</v>
      </c>
      <c r="D75" s="18">
        <v>46710</v>
      </c>
      <c r="E75" s="18">
        <v>53212</v>
      </c>
      <c r="F75" s="18">
        <v>55927</v>
      </c>
      <c r="G75" s="18">
        <v>53609</v>
      </c>
      <c r="H75" s="18">
        <v>38613</v>
      </c>
      <c r="I75" s="18"/>
      <c r="J75" s="18">
        <v>43545</v>
      </c>
      <c r="K75" s="18">
        <v>49531</v>
      </c>
      <c r="L75" s="18">
        <v>50969</v>
      </c>
      <c r="M75" s="18">
        <v>49045</v>
      </c>
      <c r="N75" s="18">
        <v>34606</v>
      </c>
    </row>
    <row r="76" spans="2:14" x14ac:dyDescent="0.25">
      <c r="B76">
        <v>72</v>
      </c>
      <c r="D76" s="18">
        <v>42579</v>
      </c>
      <c r="E76" s="18">
        <v>47793</v>
      </c>
      <c r="F76" s="18">
        <v>49864</v>
      </c>
      <c r="G76" s="18">
        <v>46577</v>
      </c>
      <c r="H76" s="18">
        <v>35781</v>
      </c>
      <c r="I76" s="18"/>
      <c r="J76" s="18">
        <v>38415</v>
      </c>
      <c r="K76" s="18">
        <v>43361</v>
      </c>
      <c r="L76" s="18">
        <v>45112</v>
      </c>
      <c r="M76" s="18">
        <v>42644</v>
      </c>
      <c r="N76" s="18">
        <v>31451</v>
      </c>
    </row>
    <row r="77" spans="2:14" x14ac:dyDescent="0.25">
      <c r="B77">
        <v>73</v>
      </c>
      <c r="D77" s="18">
        <v>38866</v>
      </c>
      <c r="E77" s="18">
        <v>42711</v>
      </c>
      <c r="F77" s="18">
        <v>44355</v>
      </c>
      <c r="G77" s="18">
        <v>42636</v>
      </c>
      <c r="H77" s="18">
        <v>32806</v>
      </c>
      <c r="I77" s="18"/>
      <c r="J77" s="18">
        <v>34422</v>
      </c>
      <c r="K77" s="18">
        <v>38171</v>
      </c>
      <c r="L77" s="18">
        <v>39941</v>
      </c>
      <c r="M77" s="18">
        <v>37485</v>
      </c>
      <c r="N77" s="18">
        <v>28958</v>
      </c>
    </row>
    <row r="78" spans="2:14" x14ac:dyDescent="0.25">
      <c r="B78">
        <v>74</v>
      </c>
      <c r="D78" s="18">
        <v>40162</v>
      </c>
      <c r="E78" s="18">
        <v>44810</v>
      </c>
      <c r="F78" s="18">
        <v>45925</v>
      </c>
      <c r="G78" s="18">
        <v>44254</v>
      </c>
      <c r="H78" s="18">
        <v>34354</v>
      </c>
      <c r="I78" s="18"/>
      <c r="J78" s="18">
        <v>35317</v>
      </c>
      <c r="K78" s="18">
        <v>39980</v>
      </c>
      <c r="L78" s="18">
        <v>41300</v>
      </c>
      <c r="M78" s="18">
        <v>39359</v>
      </c>
      <c r="N78" s="18">
        <v>29506</v>
      </c>
    </row>
    <row r="79" spans="2:14" x14ac:dyDescent="0.25">
      <c r="B79">
        <v>75</v>
      </c>
      <c r="D79" s="18">
        <v>39712</v>
      </c>
      <c r="E79" s="18">
        <v>44319</v>
      </c>
      <c r="F79" s="18">
        <v>45917</v>
      </c>
      <c r="G79" s="18">
        <v>44533</v>
      </c>
      <c r="H79" s="18">
        <v>33980</v>
      </c>
      <c r="I79" s="18"/>
      <c r="J79" s="18">
        <v>34590</v>
      </c>
      <c r="K79" s="18">
        <v>39229</v>
      </c>
      <c r="L79" s="18">
        <v>40786</v>
      </c>
      <c r="M79" s="18">
        <v>39054</v>
      </c>
      <c r="N79" s="18">
        <v>28694</v>
      </c>
    </row>
    <row r="80" spans="2:14" x14ac:dyDescent="0.25">
      <c r="B80">
        <v>76</v>
      </c>
      <c r="D80" s="18">
        <v>38544</v>
      </c>
      <c r="E80" s="18">
        <v>42563</v>
      </c>
      <c r="F80" s="18">
        <v>44719</v>
      </c>
      <c r="G80" s="18">
        <v>43238</v>
      </c>
      <c r="H80" s="18">
        <v>33532</v>
      </c>
      <c r="I80" s="18"/>
      <c r="J80" s="18">
        <v>33671</v>
      </c>
      <c r="K80" s="18">
        <v>38136</v>
      </c>
      <c r="L80" s="18">
        <v>38964</v>
      </c>
      <c r="M80" s="18">
        <v>37592</v>
      </c>
      <c r="N80" s="18">
        <v>27697</v>
      </c>
    </row>
    <row r="81" spans="2:14" x14ac:dyDescent="0.25">
      <c r="B81">
        <v>77</v>
      </c>
      <c r="D81" s="18">
        <v>36648</v>
      </c>
      <c r="E81" s="18">
        <v>41135</v>
      </c>
      <c r="F81" s="18">
        <v>42194</v>
      </c>
      <c r="G81" s="18">
        <v>41375</v>
      </c>
      <c r="H81" s="18">
        <v>31858</v>
      </c>
      <c r="I81" s="18"/>
      <c r="J81" s="18">
        <v>31092</v>
      </c>
      <c r="K81" s="18">
        <v>35223</v>
      </c>
      <c r="L81" s="18">
        <v>36856</v>
      </c>
      <c r="M81" s="18">
        <v>35555</v>
      </c>
      <c r="N81" s="18">
        <v>25878</v>
      </c>
    </row>
    <row r="82" spans="2:14" x14ac:dyDescent="0.25">
      <c r="B82">
        <v>78</v>
      </c>
      <c r="D82" s="18">
        <v>35373</v>
      </c>
      <c r="E82" s="18">
        <v>39246</v>
      </c>
      <c r="F82" s="18">
        <v>40250</v>
      </c>
      <c r="G82" s="18">
        <v>39324</v>
      </c>
      <c r="H82" s="18">
        <v>30407</v>
      </c>
      <c r="I82" s="18"/>
      <c r="J82" s="18">
        <v>28740</v>
      </c>
      <c r="K82" s="18">
        <v>33068</v>
      </c>
      <c r="L82" s="18">
        <v>34361</v>
      </c>
      <c r="M82" s="18">
        <v>33666</v>
      </c>
      <c r="N82" s="18">
        <v>23881</v>
      </c>
    </row>
    <row r="83" spans="2:14" x14ac:dyDescent="0.25">
      <c r="B83">
        <v>79</v>
      </c>
      <c r="D83" s="18">
        <v>33530</v>
      </c>
      <c r="E83" s="18">
        <v>37047</v>
      </c>
      <c r="F83" s="18">
        <v>38046</v>
      </c>
      <c r="G83" s="18">
        <v>37796</v>
      </c>
      <c r="H83" s="18">
        <v>29309</v>
      </c>
      <c r="I83" s="18"/>
      <c r="J83" s="18">
        <v>27013</v>
      </c>
      <c r="K83" s="18">
        <v>30958</v>
      </c>
      <c r="L83" s="18">
        <v>31889</v>
      </c>
      <c r="M83" s="18">
        <v>31384</v>
      </c>
      <c r="N83" s="18">
        <v>22386</v>
      </c>
    </row>
    <row r="84" spans="2:14" x14ac:dyDescent="0.25">
      <c r="B84">
        <v>80</v>
      </c>
      <c r="D84" s="18">
        <v>31383</v>
      </c>
      <c r="E84" s="18">
        <v>34225</v>
      </c>
      <c r="F84" s="18">
        <v>35790</v>
      </c>
      <c r="G84" s="18">
        <v>34962</v>
      </c>
      <c r="H84" s="18">
        <v>27073</v>
      </c>
      <c r="I84" s="18"/>
      <c r="J84" s="18">
        <v>24502</v>
      </c>
      <c r="K84" s="18">
        <v>27579</v>
      </c>
      <c r="L84" s="18">
        <v>29020</v>
      </c>
      <c r="M84" s="18">
        <v>28694</v>
      </c>
      <c r="N84" s="18">
        <v>20090</v>
      </c>
    </row>
    <row r="85" spans="2:14" x14ac:dyDescent="0.25">
      <c r="B85">
        <v>81</v>
      </c>
      <c r="D85" s="18">
        <v>30109</v>
      </c>
      <c r="E85" s="18">
        <v>33131</v>
      </c>
      <c r="F85" s="18">
        <v>33954</v>
      </c>
      <c r="G85" s="18">
        <v>33104</v>
      </c>
      <c r="H85" s="18">
        <v>25891</v>
      </c>
      <c r="I85" s="18"/>
      <c r="J85" s="18">
        <v>22619</v>
      </c>
      <c r="K85" s="18">
        <v>25603</v>
      </c>
      <c r="L85" s="18">
        <v>26787</v>
      </c>
      <c r="M85" s="18">
        <v>26809</v>
      </c>
      <c r="N85" s="18">
        <v>18564</v>
      </c>
    </row>
    <row r="86" spans="2:14" x14ac:dyDescent="0.25">
      <c r="B86">
        <v>82</v>
      </c>
      <c r="D86" s="18">
        <v>29314</v>
      </c>
      <c r="E86" s="18">
        <v>32220</v>
      </c>
      <c r="F86" s="18">
        <v>33000</v>
      </c>
      <c r="G86" s="18">
        <v>32186</v>
      </c>
      <c r="H86" s="18">
        <v>25548</v>
      </c>
      <c r="I86" s="18"/>
      <c r="J86" s="18">
        <v>21554</v>
      </c>
      <c r="K86" s="18">
        <v>24306</v>
      </c>
      <c r="L86" s="18">
        <v>25430</v>
      </c>
      <c r="M86" s="18">
        <v>25160</v>
      </c>
      <c r="N86" s="18">
        <v>17398</v>
      </c>
    </row>
    <row r="87" spans="2:14" x14ac:dyDescent="0.25">
      <c r="B87">
        <v>83</v>
      </c>
      <c r="D87" s="18">
        <v>28494</v>
      </c>
      <c r="E87" s="18">
        <v>30822</v>
      </c>
      <c r="F87" s="18">
        <v>31040</v>
      </c>
      <c r="G87" s="18">
        <v>30884</v>
      </c>
      <c r="H87" s="18">
        <v>24352</v>
      </c>
      <c r="I87" s="18"/>
      <c r="J87" s="18">
        <v>19356</v>
      </c>
      <c r="K87" s="18">
        <v>22108</v>
      </c>
      <c r="L87" s="18">
        <v>23300</v>
      </c>
      <c r="M87" s="18">
        <v>23046</v>
      </c>
      <c r="N87" s="18">
        <v>16071</v>
      </c>
    </row>
    <row r="88" spans="2:14" x14ac:dyDescent="0.25">
      <c r="B88">
        <v>84</v>
      </c>
      <c r="D88" s="18">
        <v>26530</v>
      </c>
      <c r="E88" s="18">
        <v>28585</v>
      </c>
      <c r="F88" s="18">
        <v>29688</v>
      </c>
      <c r="G88" s="18">
        <v>28728</v>
      </c>
      <c r="H88" s="18">
        <v>22768</v>
      </c>
      <c r="I88" s="18"/>
      <c r="J88" s="18">
        <v>17471</v>
      </c>
      <c r="K88" s="18">
        <v>19648</v>
      </c>
      <c r="L88" s="18">
        <v>20522</v>
      </c>
      <c r="M88" s="18">
        <v>20680</v>
      </c>
      <c r="N88" s="18">
        <v>14263</v>
      </c>
    </row>
    <row r="89" spans="2:14" x14ac:dyDescent="0.25">
      <c r="B89" s="15" t="s">
        <v>21</v>
      </c>
      <c r="C89" s="5"/>
      <c r="D89" s="5">
        <v>163784</v>
      </c>
      <c r="E89" s="5">
        <v>179415</v>
      </c>
      <c r="F89" s="5">
        <v>180994</v>
      </c>
      <c r="G89" s="5">
        <v>171549</v>
      </c>
      <c r="H89" s="5">
        <v>141210</v>
      </c>
      <c r="I89" s="5"/>
      <c r="J89" s="5">
        <v>82961</v>
      </c>
      <c r="K89" s="5">
        <v>94088</v>
      </c>
      <c r="L89" s="5">
        <v>97245</v>
      </c>
      <c r="M89" s="5">
        <v>96501</v>
      </c>
      <c r="N89" s="5">
        <v>67769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showGridLines="0" workbookViewId="0"/>
  </sheetViews>
  <sheetFormatPr defaultRowHeight="15" x14ac:dyDescent="0.25"/>
  <cols>
    <col min="2" max="2" width="51.42578125" customWidth="1"/>
    <col min="3" max="7" width="10.5703125" bestFit="1" customWidth="1"/>
    <col min="8" max="8" width="12" bestFit="1" customWidth="1"/>
    <col min="10" max="10" width="18" bestFit="1" customWidth="1"/>
    <col min="11" max="11" width="15.28515625" bestFit="1" customWidth="1"/>
  </cols>
  <sheetData>
    <row r="1" spans="2:11" ht="15.75" thickBot="1" x14ac:dyDescent="0.3"/>
    <row r="2" spans="2:11" ht="30.75" thickBot="1" x14ac:dyDescent="0.3">
      <c r="B2" s="58" t="s">
        <v>86</v>
      </c>
      <c r="C2" s="18"/>
      <c r="D2" s="18"/>
      <c r="E2" s="18"/>
      <c r="F2" s="18"/>
      <c r="G2" s="18"/>
    </row>
    <row r="3" spans="2:11" x14ac:dyDescent="0.25">
      <c r="B3" s="83"/>
      <c r="C3" s="74" t="s">
        <v>16</v>
      </c>
      <c r="D3" s="74" t="s">
        <v>17</v>
      </c>
      <c r="E3" s="74" t="s">
        <v>18</v>
      </c>
      <c r="F3" s="74" t="s">
        <v>19</v>
      </c>
      <c r="G3" s="74" t="s">
        <v>20</v>
      </c>
      <c r="H3" s="89" t="s">
        <v>26</v>
      </c>
    </row>
    <row r="4" spans="2:11" x14ac:dyDescent="0.25">
      <c r="B4" s="40" t="s">
        <v>81</v>
      </c>
      <c r="C4" s="22">
        <v>4075</v>
      </c>
      <c r="D4" s="22">
        <v>4294</v>
      </c>
      <c r="E4" s="22">
        <v>4285</v>
      </c>
      <c r="F4" s="22">
        <v>3783</v>
      </c>
      <c r="G4" s="22">
        <v>3427</v>
      </c>
      <c r="H4" s="90">
        <v>3973</v>
      </c>
    </row>
    <row r="5" spans="2:11" x14ac:dyDescent="0.25">
      <c r="B5" s="40" t="s">
        <v>82</v>
      </c>
      <c r="C5" s="25">
        <v>2.2200000000000002</v>
      </c>
      <c r="D5" s="25">
        <v>2.23</v>
      </c>
      <c r="E5" s="25">
        <v>2.42</v>
      </c>
      <c r="F5" s="25">
        <v>2.4300000000000002</v>
      </c>
      <c r="G5" s="25">
        <v>2.34</v>
      </c>
      <c r="H5" s="91">
        <v>2.33</v>
      </c>
    </row>
    <row r="6" spans="2:11" ht="15.75" thickBot="1" x14ac:dyDescent="0.3">
      <c r="B6" s="46" t="s">
        <v>83</v>
      </c>
      <c r="C6" s="34">
        <f>C4/C5</f>
        <v>1835.5855855855855</v>
      </c>
      <c r="D6" s="34">
        <f t="shared" ref="D6:H6" si="0">D4/D5</f>
        <v>1925.5605381165919</v>
      </c>
      <c r="E6" s="34">
        <f t="shared" si="0"/>
        <v>1770.6611570247935</v>
      </c>
      <c r="F6" s="34">
        <f t="shared" si="0"/>
        <v>1556.7901234567901</v>
      </c>
      <c r="G6" s="34">
        <f t="shared" si="0"/>
        <v>1464.5299145299145</v>
      </c>
      <c r="H6" s="92">
        <f t="shared" si="0"/>
        <v>1705.1502145922746</v>
      </c>
    </row>
    <row r="8" spans="2:11" x14ac:dyDescent="0.25">
      <c r="B8" s="84" t="s">
        <v>84</v>
      </c>
    </row>
    <row r="9" spans="2:11" x14ac:dyDescent="0.25">
      <c r="B9" s="85" t="s">
        <v>85</v>
      </c>
    </row>
    <row r="11" spans="2:11" ht="15.75" thickBot="1" x14ac:dyDescent="0.3"/>
    <row r="12" spans="2:11" ht="30.75" thickBot="1" x14ac:dyDescent="0.3">
      <c r="B12" s="58" t="s">
        <v>87</v>
      </c>
      <c r="C12" s="18"/>
      <c r="D12" s="18"/>
      <c r="E12" s="18"/>
      <c r="F12" s="18"/>
      <c r="G12" s="18"/>
    </row>
    <row r="13" spans="2:11" x14ac:dyDescent="0.25">
      <c r="B13" s="83"/>
      <c r="C13" s="74" t="s">
        <v>16</v>
      </c>
      <c r="D13" s="74" t="s">
        <v>17</v>
      </c>
      <c r="E13" s="74" t="s">
        <v>18</v>
      </c>
      <c r="F13" s="74" t="s">
        <v>19</v>
      </c>
      <c r="G13" s="75" t="s">
        <v>20</v>
      </c>
      <c r="H13" s="86" t="s">
        <v>26</v>
      </c>
    </row>
    <row r="14" spans="2:11" x14ac:dyDescent="0.25">
      <c r="B14" s="40" t="s">
        <v>88</v>
      </c>
      <c r="C14" s="22">
        <f>'Overall summary'!C28</f>
        <v>2184.9017759507778</v>
      </c>
      <c r="D14" s="22">
        <f>'Overall summary'!D28</f>
        <v>2031.4328296306981</v>
      </c>
      <c r="E14" s="22">
        <f>'Overall summary'!E28</f>
        <v>1922.8042609808181</v>
      </c>
      <c r="F14" s="22">
        <f>'Overall summary'!F28</f>
        <v>1828.1606954547428</v>
      </c>
      <c r="G14" s="23">
        <f>'Overall summary'!G28</f>
        <v>1697.1400785827018</v>
      </c>
      <c r="H14" s="87">
        <f>SUM('Overall summary'!C14:G14)/SUM('2011 population'!D4:H89)</f>
        <v>1932.2266621490526</v>
      </c>
    </row>
    <row r="15" spans="2:11" x14ac:dyDescent="0.25">
      <c r="B15" s="40" t="s">
        <v>89</v>
      </c>
      <c r="C15" s="22">
        <f>'Overall summary'!I28</f>
        <v>1642.1679023556208</v>
      </c>
      <c r="D15" s="22">
        <f>'Overall summary'!J28</f>
        <v>1519.8457940856169</v>
      </c>
      <c r="E15" s="22">
        <f>'Overall summary'!K28</f>
        <v>1489.3522828112104</v>
      </c>
      <c r="F15" s="22">
        <f>'Overall summary'!L28</f>
        <v>1439.9277917159773</v>
      </c>
      <c r="G15" s="23">
        <f>'Overall summary'!M28</f>
        <v>1350.6877198392917</v>
      </c>
      <c r="H15" s="87">
        <f>SUM('Overall summary'!I14:M14)/SUM('2011 population'!J4:N89)</f>
        <v>1488.1305492182573</v>
      </c>
    </row>
    <row r="16" spans="2:11" ht="15.75" thickBot="1" x14ac:dyDescent="0.3">
      <c r="B16" s="46" t="s">
        <v>83</v>
      </c>
      <c r="C16" s="34">
        <f>(C14*SUM('2011 population'!D4:D89)+'ONS vs York results '!C15*SUM('2011 population'!J4:J89))/(SUM('2011 population'!D4:D89)+SUM('2011 population'!J4:J89))</f>
        <v>1916.7090208911568</v>
      </c>
      <c r="D16" s="34">
        <f>(D14*SUM('2011 population'!E4:E89)+'ONS vs York results '!D15*SUM('2011 population'!K4:K89))/(SUM('2011 population'!E4:E89)+SUM('2011 population'!K4:K89))</f>
        <v>1778.2617940617838</v>
      </c>
      <c r="E16" s="34">
        <f>(E14*SUM('2011 population'!F4:F89)+'ONS vs York results '!E15*SUM('2011 population'!L4:L89))/(SUM('2011 population'!F4:F89)+SUM('2011 population'!L4:L89))</f>
        <v>1708.8695718385263</v>
      </c>
      <c r="F16" s="34">
        <f>(F14*SUM('2011 population'!G4:G89)+'ONS vs York results '!F15*SUM('2011 population'!M4:M89))/(SUM('2011 population'!G4:G89)+SUM('2011 population'!M4:M89))</f>
        <v>1636.7770383481868</v>
      </c>
      <c r="G16" s="39">
        <f>(G14*SUM('2011 population'!H4:H89)+'ONS vs York results '!G15*SUM('2011 population'!N4:N89))/(SUM('2011 population'!H4:H89)+SUM('2011 population'!N4:N89))</f>
        <v>1526.1052581842685</v>
      </c>
      <c r="H16" s="88">
        <f>'Overall summary'!O14/population_2011</f>
        <v>1712.9125416967647</v>
      </c>
      <c r="J16" s="55"/>
      <c r="K16" s="97"/>
    </row>
    <row r="17" spans="2:10" x14ac:dyDescent="0.25">
      <c r="J17" s="55"/>
    </row>
    <row r="18" spans="2:10" ht="15.75" thickBot="1" x14ac:dyDescent="0.3"/>
    <row r="19" spans="2:10" ht="30.75" thickBot="1" x14ac:dyDescent="0.3">
      <c r="B19" s="58" t="s">
        <v>90</v>
      </c>
      <c r="C19" s="18"/>
      <c r="D19" s="18"/>
      <c r="E19" s="18"/>
      <c r="F19" s="18"/>
      <c r="G19" s="18"/>
    </row>
    <row r="20" spans="2:10" x14ac:dyDescent="0.25">
      <c r="B20" s="83"/>
      <c r="C20" s="74" t="s">
        <v>16</v>
      </c>
      <c r="D20" s="74" t="s">
        <v>17</v>
      </c>
      <c r="E20" s="74" t="s">
        <v>18</v>
      </c>
      <c r="F20" s="74" t="s">
        <v>19</v>
      </c>
      <c r="G20" s="74" t="s">
        <v>20</v>
      </c>
      <c r="H20" s="89" t="s">
        <v>26</v>
      </c>
    </row>
    <row r="21" spans="2:10" x14ac:dyDescent="0.25">
      <c r="B21" s="40" t="s">
        <v>81</v>
      </c>
      <c r="C21" s="22">
        <v>4314</v>
      </c>
      <c r="D21" s="22">
        <v>4634</v>
      </c>
      <c r="E21" s="22">
        <v>4469</v>
      </c>
      <c r="F21" s="22">
        <v>4233</v>
      </c>
      <c r="G21" s="22">
        <v>3746</v>
      </c>
      <c r="H21" s="90">
        <v>4279</v>
      </c>
    </row>
    <row r="22" spans="2:10" x14ac:dyDescent="0.25">
      <c r="B22" s="40" t="s">
        <v>82</v>
      </c>
      <c r="C22" s="25">
        <v>2.2999999999999998</v>
      </c>
      <c r="D22" s="25">
        <v>2.2999999999999998</v>
      </c>
      <c r="E22" s="25">
        <v>2.5</v>
      </c>
      <c r="F22" s="25">
        <v>2.5</v>
      </c>
      <c r="G22" s="25">
        <v>2.2999999999999998</v>
      </c>
      <c r="H22" s="91">
        <v>2.4</v>
      </c>
    </row>
    <row r="23" spans="2:10" ht="15.75" thickBot="1" x14ac:dyDescent="0.3">
      <c r="B23" s="46" t="s">
        <v>83</v>
      </c>
      <c r="C23" s="34">
        <f>C21/C22</f>
        <v>1875.6521739130437</v>
      </c>
      <c r="D23" s="34">
        <f t="shared" ref="D23" si="1">D21/D22</f>
        <v>2014.7826086956522</v>
      </c>
      <c r="E23" s="34">
        <f t="shared" ref="E23" si="2">E21/E22</f>
        <v>1787.6</v>
      </c>
      <c r="F23" s="34">
        <f t="shared" ref="F23" si="3">F21/F22</f>
        <v>1693.2</v>
      </c>
      <c r="G23" s="34">
        <f t="shared" ref="G23:H23" si="4">G21/G22</f>
        <v>1628.6956521739132</v>
      </c>
      <c r="H23" s="92">
        <f t="shared" si="4"/>
        <v>1782.9166666666667</v>
      </c>
    </row>
    <row r="25" spans="2:10" x14ac:dyDescent="0.25">
      <c r="B25" s="84" t="s">
        <v>91</v>
      </c>
    </row>
    <row r="26" spans="2:10" x14ac:dyDescent="0.25">
      <c r="B26" s="85" t="s">
        <v>92</v>
      </c>
    </row>
    <row r="28" spans="2:10" ht="15.75" thickBot="1" x14ac:dyDescent="0.3"/>
    <row r="29" spans="2:10" ht="30.75" thickBot="1" x14ac:dyDescent="0.3">
      <c r="B29" s="58" t="s">
        <v>93</v>
      </c>
      <c r="C29" s="18"/>
      <c r="D29" s="18"/>
      <c r="E29" s="18"/>
      <c r="F29" s="18"/>
      <c r="G29" s="18"/>
    </row>
    <row r="30" spans="2:10" x14ac:dyDescent="0.25">
      <c r="B30" s="83"/>
      <c r="C30" s="74" t="s">
        <v>16</v>
      </c>
      <c r="D30" s="74" t="s">
        <v>17</v>
      </c>
      <c r="E30" s="74" t="s">
        <v>18</v>
      </c>
      <c r="F30" s="74" t="s">
        <v>19</v>
      </c>
      <c r="G30" s="74" t="s">
        <v>20</v>
      </c>
      <c r="H30" s="89" t="s">
        <v>26</v>
      </c>
    </row>
    <row r="31" spans="2:10" x14ac:dyDescent="0.25">
      <c r="B31" s="40" t="s">
        <v>88</v>
      </c>
      <c r="C31" s="22">
        <f>'Overall summary'!C35</f>
        <v>2308.8368107618153</v>
      </c>
      <c r="D31" s="22">
        <f>'Overall summary'!D35</f>
        <v>2147.2740079194596</v>
      </c>
      <c r="E31" s="22">
        <f>'Overall summary'!E35</f>
        <v>2024.605772672591</v>
      </c>
      <c r="F31" s="22">
        <f>'Overall summary'!F35</f>
        <v>1915.3873129945155</v>
      </c>
      <c r="G31" s="22">
        <f>'Overall summary'!G35</f>
        <v>1712.3138186640113</v>
      </c>
      <c r="H31" s="90">
        <f>SUM('Overall summary'!C21:G21)/SUM('2014 population'!D4:H89)</f>
        <v>2021.5250662657215</v>
      </c>
    </row>
    <row r="32" spans="2:10" x14ac:dyDescent="0.25">
      <c r="B32" s="40" t="s">
        <v>89</v>
      </c>
      <c r="C32" s="22">
        <f>'Overall summary'!I35</f>
        <v>1774.4565916514453</v>
      </c>
      <c r="D32" s="22">
        <f>'Overall summary'!J35</f>
        <v>1663.4279305594355</v>
      </c>
      <c r="E32" s="22">
        <f>'Overall summary'!K35</f>
        <v>1603.0226171080042</v>
      </c>
      <c r="F32" s="22">
        <f>'Overall summary'!L35</f>
        <v>1529.27764308571</v>
      </c>
      <c r="G32" s="22">
        <f>'Overall summary'!M35</f>
        <v>1315.776714979339</v>
      </c>
      <c r="H32" s="90">
        <f>SUM('Overall summary'!I21:M21)/SUM('2014 population'!J4:N89)</f>
        <v>1576.7625806147785</v>
      </c>
    </row>
    <row r="33" spans="2:11" ht="15.75" thickBot="1" x14ac:dyDescent="0.3">
      <c r="B33" s="46" t="s">
        <v>83</v>
      </c>
      <c r="C33" s="34">
        <f>(C31*SUM('2014 population'!D4:D89)+'ONS vs York results '!C32*SUM('2014 population'!J4:J89))/(SUM('2014 population'!D4:D89)+SUM('2014 population'!J4:J89))</f>
        <v>2044.4705857709755</v>
      </c>
      <c r="D33" s="34">
        <f>(D31*SUM('2014 population'!E4:E89)+'ONS vs York results '!D32*SUM('2014 population'!K4:K89))/(SUM('2014 population'!E4:E89)+SUM('2014 population'!K4:K89))</f>
        <v>1908.7772593543439</v>
      </c>
      <c r="E33" s="34">
        <f>(E31*SUM('2014 population'!F4:F89)+'ONS vs York results '!E32*SUM('2014 population'!L4:L89))/(SUM('2014 population'!F4:F89)+SUM('2014 population'!L4:L89))</f>
        <v>1817.4163177427029</v>
      </c>
      <c r="F33" s="34">
        <f>(F31*SUM('2014 population'!G4:G89)+'ONS vs York results '!F32*SUM('2014 population'!M4:M89))/(SUM('2014 population'!G4:G89)+SUM('2014 population'!M4:M89))</f>
        <v>1725.9501458408004</v>
      </c>
      <c r="G33" s="34">
        <f>(G31*SUM('2014 population'!H4:H89)+'ONS vs York results '!G32*SUM('2014 population'!N4:N89))/(SUM('2014 population'!H4:H89)+SUM('2014 population'!N4:N89))</f>
        <v>1516.1436865970975</v>
      </c>
      <c r="H33" s="92">
        <f>'Overall summary'!O21/population_2014</f>
        <v>1802.2972564308036</v>
      </c>
      <c r="J33" s="55"/>
      <c r="K33" s="97"/>
    </row>
    <row r="34" spans="2:11" x14ac:dyDescent="0.25">
      <c r="J34" s="55"/>
    </row>
  </sheetData>
  <hyperlinks>
    <hyperlink ref="B9" r:id="rId1"/>
    <hyperlink ref="B26" r:id="rId2"/>
  </hyperlinks>
  <pageMargins left="0.7" right="0.7" top="0.75" bottom="0.75" header="0.3" footer="0.3"/>
  <pageSetup paperSize="9" orientation="portrait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cols>
    <col min="4" max="4" width="11.7109375" bestFit="1" customWidth="1"/>
    <col min="5" max="8" width="11.5703125" bestFit="1" customWidth="1"/>
    <col min="9" max="9" width="10" bestFit="1" customWidth="1"/>
    <col min="10" max="14" width="11.5703125" bestFit="1" customWidth="1"/>
  </cols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0">
        <f>'2011 inpatient weights'!D4*ave_inpatient_cost_2014*'2014 population'!D4</f>
        <v>40884886.201196715</v>
      </c>
      <c r="E4" s="10">
        <f>'2011 inpatient weights'!E4*ave_inpatient_cost_2014*'2014 population'!E4</f>
        <v>34469767.303812623</v>
      </c>
      <c r="F4" s="10">
        <f>'2011 inpatient weights'!F4*ave_inpatient_cost_2014*'2014 population'!F4</f>
        <v>28663544.777987208</v>
      </c>
      <c r="G4" s="10">
        <f>'2011 inpatient weights'!G4*ave_inpatient_cost_2014*'2014 population'!G4</f>
        <v>26851231.094104156</v>
      </c>
      <c r="H4" s="10">
        <f>'2011 inpatient weights'!H4*ave_inpatient_cost_2014*'2014 population'!H4</f>
        <v>34856226.541448921</v>
      </c>
      <c r="I4" s="10"/>
      <c r="J4" s="10">
        <f>'2011 inpatient weights'!J4*ave_inpatient_cost_2014*'2014 population'!J4</f>
        <v>53400150.348481081</v>
      </c>
      <c r="K4" s="10">
        <f>'2011 inpatient weights'!K4*ave_inpatient_cost_2014*'2014 population'!K4</f>
        <v>45177265.364550494</v>
      </c>
      <c r="L4" s="10">
        <f>'2011 inpatient weights'!L4*ave_inpatient_cost_2014*'2014 population'!L4</f>
        <v>39369272.599236444</v>
      </c>
      <c r="M4" s="10">
        <f>'2011 inpatient weights'!M4*ave_inpatient_cost_2014*'2014 population'!M4</f>
        <v>33514256.228405721</v>
      </c>
      <c r="N4" s="10">
        <f>'2011 inpatient weights'!N4*ave_inpatient_cost_2014*'2014 population'!N4</f>
        <v>44651125.719584055</v>
      </c>
    </row>
    <row r="5" spans="2:14" x14ac:dyDescent="0.25">
      <c r="B5">
        <v>1</v>
      </c>
      <c r="D5" s="11">
        <f>'2011 inpatient weights'!D5*ave_inpatient_cost_2014*'2014 population'!D5</f>
        <v>25720315.194356717</v>
      </c>
      <c r="E5" s="11">
        <f>'2011 inpatient weights'!E5*ave_inpatient_cost_2014*'2014 population'!E5</f>
        <v>19626402.704516895</v>
      </c>
      <c r="F5" s="11">
        <f>'2011 inpatient weights'!F5*ave_inpatient_cost_2014*'2014 population'!F5</f>
        <v>16300391.787211003</v>
      </c>
      <c r="G5" s="11">
        <f>'2011 inpatient weights'!G5*ave_inpatient_cost_2014*'2014 population'!G5</f>
        <v>16957120.774117619</v>
      </c>
      <c r="H5" s="11">
        <f>'2011 inpatient weights'!H5*ave_inpatient_cost_2014*'2014 population'!H5</f>
        <v>20365266.911684681</v>
      </c>
      <c r="I5" s="11"/>
      <c r="J5" s="11">
        <f>'2011 inpatient weights'!J5*ave_inpatient_cost_2014*'2014 population'!J5</f>
        <v>35720963.639838442</v>
      </c>
      <c r="K5" s="11">
        <f>'2011 inpatient weights'!K5*ave_inpatient_cost_2014*'2014 population'!K5</f>
        <v>26546509.044776373</v>
      </c>
      <c r="L5" s="11">
        <f>'2011 inpatient weights'!L5*ave_inpatient_cost_2014*'2014 population'!L5</f>
        <v>23149652.749144875</v>
      </c>
      <c r="M5" s="11">
        <f>'2011 inpatient weights'!M5*ave_inpatient_cost_2014*'2014 population'!M5</f>
        <v>20745308.89320337</v>
      </c>
      <c r="N5" s="11">
        <f>'2011 inpatient weights'!N5*ave_inpatient_cost_2014*'2014 population'!N5</f>
        <v>28150640.28902752</v>
      </c>
    </row>
    <row r="6" spans="2:14" x14ac:dyDescent="0.25">
      <c r="B6">
        <v>2</v>
      </c>
      <c r="D6" s="11">
        <f>'2011 inpatient weights'!D6*ave_inpatient_cost_2014*'2014 population'!D6</f>
        <v>17515388.136650603</v>
      </c>
      <c r="E6" s="11">
        <f>'2011 inpatient weights'!E6*ave_inpatient_cost_2014*'2014 population'!E6</f>
        <v>13558136.391648024</v>
      </c>
      <c r="F6" s="11">
        <f>'2011 inpatient weights'!F6*ave_inpatient_cost_2014*'2014 population'!F6</f>
        <v>12376068.851254012</v>
      </c>
      <c r="G6" s="11">
        <f>'2011 inpatient weights'!G6*ave_inpatient_cost_2014*'2014 population'!G6</f>
        <v>11463324.475117952</v>
      </c>
      <c r="H6" s="11">
        <f>'2011 inpatient weights'!H6*ave_inpatient_cost_2014*'2014 population'!H6</f>
        <v>13271882.291265912</v>
      </c>
      <c r="I6" s="11"/>
      <c r="J6" s="11">
        <f>'2011 inpatient weights'!J6*ave_inpatient_cost_2014*'2014 population'!J6</f>
        <v>23791348.144463412</v>
      </c>
      <c r="K6" s="11">
        <f>'2011 inpatient weights'!K6*ave_inpatient_cost_2014*'2014 population'!K6</f>
        <v>19152336.039044276</v>
      </c>
      <c r="L6" s="11">
        <f>'2011 inpatient weights'!L6*ave_inpatient_cost_2014*'2014 population'!L6</f>
        <v>15755377.919873992</v>
      </c>
      <c r="M6" s="11">
        <f>'2011 inpatient weights'!M6*ave_inpatient_cost_2014*'2014 population'!M6</f>
        <v>14535938.275407232</v>
      </c>
      <c r="N6" s="11">
        <f>'2011 inpatient weights'!N6*ave_inpatient_cost_2014*'2014 population'!N6</f>
        <v>19931476.722492579</v>
      </c>
    </row>
    <row r="7" spans="2:14" x14ac:dyDescent="0.25">
      <c r="B7">
        <v>3</v>
      </c>
      <c r="D7" s="11">
        <f>'2011 inpatient weights'!D7*ave_inpatient_cost_2014*'2014 population'!D7</f>
        <v>13086875.993931286</v>
      </c>
      <c r="E7" s="11">
        <f>'2011 inpatient weights'!E7*ave_inpatient_cost_2014*'2014 population'!E7</f>
        <v>10346895.979455048</v>
      </c>
      <c r="F7" s="11">
        <f>'2011 inpatient weights'!F7*ave_inpatient_cost_2014*'2014 population'!F7</f>
        <v>9761441.1261863038</v>
      </c>
      <c r="G7" s="11">
        <f>'2011 inpatient weights'!G7*ave_inpatient_cost_2014*'2014 population'!G7</f>
        <v>7785816.6235902775</v>
      </c>
      <c r="H7" s="11">
        <f>'2011 inpatient weights'!H7*ave_inpatient_cost_2014*'2014 population'!H7</f>
        <v>9469165.084579315</v>
      </c>
      <c r="I7" s="11"/>
      <c r="J7" s="11">
        <f>'2011 inpatient weights'!J7*ave_inpatient_cost_2014*'2014 population'!J7</f>
        <v>18704487.029846415</v>
      </c>
      <c r="K7" s="11">
        <f>'2011 inpatient weights'!K7*ave_inpatient_cost_2014*'2014 population'!K7</f>
        <v>14516028.051716303</v>
      </c>
      <c r="L7" s="11">
        <f>'2011 inpatient weights'!L7*ave_inpatient_cost_2014*'2014 population'!L7</f>
        <v>13375102.425696205</v>
      </c>
      <c r="M7" s="11">
        <f>'2011 inpatient weights'!M7*ave_inpatient_cost_2014*'2014 population'!M7</f>
        <v>11794117.306067733</v>
      </c>
      <c r="N7" s="11">
        <f>'2011 inpatient weights'!N7*ave_inpatient_cost_2014*'2014 population'!N7</f>
        <v>13690548.748481862</v>
      </c>
    </row>
    <row r="8" spans="2:14" x14ac:dyDescent="0.25">
      <c r="B8">
        <v>4</v>
      </c>
      <c r="D8" s="11">
        <f>'2011 inpatient weights'!D8*ave_inpatient_cost_2014*'2014 population'!D8</f>
        <v>13203487.220913591</v>
      </c>
      <c r="E8" s="11">
        <f>'2011 inpatient weights'!E8*ave_inpatient_cost_2014*'2014 population'!E8</f>
        <v>10137782.132926665</v>
      </c>
      <c r="F8" s="11">
        <f>'2011 inpatient weights'!F8*ave_inpatient_cost_2014*'2014 population'!F8</f>
        <v>9240922.8836914431</v>
      </c>
      <c r="G8" s="11">
        <f>'2011 inpatient weights'!G8*ave_inpatient_cost_2014*'2014 population'!G8</f>
        <v>7785796.8105424987</v>
      </c>
      <c r="H8" s="11">
        <f>'2011 inpatient weights'!H8*ave_inpatient_cost_2014*'2014 population'!H8</f>
        <v>10820842.217988022</v>
      </c>
      <c r="I8" s="11"/>
      <c r="J8" s="11">
        <f>'2011 inpatient weights'!J8*ave_inpatient_cost_2014*'2014 population'!J8</f>
        <v>16879338.008128047</v>
      </c>
      <c r="K8" s="11">
        <f>'2011 inpatient weights'!K8*ave_inpatient_cost_2014*'2014 population'!K8</f>
        <v>13350019.892059943</v>
      </c>
      <c r="L8" s="11">
        <f>'2011 inpatient weights'!L8*ave_inpatient_cost_2014*'2014 population'!L8</f>
        <v>11749489.979438137</v>
      </c>
      <c r="M8" s="11">
        <f>'2011 inpatient weights'!M8*ave_inpatient_cost_2014*'2014 population'!M8</f>
        <v>11339284.426277934</v>
      </c>
      <c r="N8" s="11">
        <f>'2011 inpatient weights'!N8*ave_inpatient_cost_2014*'2014 population'!N8</f>
        <v>12376773.013848953</v>
      </c>
    </row>
    <row r="9" spans="2:14" x14ac:dyDescent="0.25">
      <c r="B9">
        <v>5</v>
      </c>
      <c r="D9" s="11">
        <f>'2011 inpatient weights'!D9*ave_inpatient_cost_2014*'2014 population'!D9</f>
        <v>11650864.790062925</v>
      </c>
      <c r="E9" s="11">
        <f>'2011 inpatient weights'!E9*ave_inpatient_cost_2014*'2014 population'!E9</f>
        <v>9502440.6512009334</v>
      </c>
      <c r="F9" s="11">
        <f>'2011 inpatient weights'!F9*ave_inpatient_cost_2014*'2014 population'!F9</f>
        <v>8455886.5892209075</v>
      </c>
      <c r="G9" s="11">
        <f>'2011 inpatient weights'!G9*ave_inpatient_cost_2014*'2014 population'!G9</f>
        <v>7776757.3006860847</v>
      </c>
      <c r="H9" s="11">
        <f>'2011 inpatient weights'!H9*ave_inpatient_cost_2014*'2014 population'!H9</f>
        <v>8764620.6403231416</v>
      </c>
      <c r="I9" s="11"/>
      <c r="J9" s="11">
        <f>'2011 inpatient weights'!J9*ave_inpatient_cost_2014*'2014 population'!J9</f>
        <v>15848481.286129108</v>
      </c>
      <c r="K9" s="11">
        <f>'2011 inpatient weights'!K9*ave_inpatient_cost_2014*'2014 population'!K9</f>
        <v>13378725.118110837</v>
      </c>
      <c r="L9" s="11">
        <f>'2011 inpatient weights'!L9*ave_inpatient_cost_2014*'2014 population'!L9</f>
        <v>10861855.087371293</v>
      </c>
      <c r="M9" s="11">
        <f>'2011 inpatient weights'!M9*ave_inpatient_cost_2014*'2014 population'!M9</f>
        <v>11127718.039524361</v>
      </c>
      <c r="N9" s="11">
        <f>'2011 inpatient weights'!N9*ave_inpatient_cost_2014*'2014 population'!N9</f>
        <v>11240985.360817481</v>
      </c>
    </row>
    <row r="10" spans="2:14" x14ac:dyDescent="0.25">
      <c r="B10">
        <v>6</v>
      </c>
      <c r="D10" s="11">
        <f>'2011 inpatient weights'!D10*ave_inpatient_cost_2014*'2014 population'!D10</f>
        <v>11184848.018977478</v>
      </c>
      <c r="E10" s="11">
        <f>'2011 inpatient weights'!E10*ave_inpatient_cost_2014*'2014 population'!E10</f>
        <v>9036612.6642057598</v>
      </c>
      <c r="F10" s="11">
        <f>'2011 inpatient weights'!F10*ave_inpatient_cost_2014*'2014 population'!F10</f>
        <v>7669966.3400400905</v>
      </c>
      <c r="G10" s="11">
        <f>'2011 inpatient weights'!G10*ave_inpatient_cost_2014*'2014 population'!G10</f>
        <v>7130618.360020658</v>
      </c>
      <c r="H10" s="11">
        <f>'2011 inpatient weights'!H10*ave_inpatient_cost_2014*'2014 population'!H10</f>
        <v>7916295.6816420285</v>
      </c>
      <c r="I10" s="11"/>
      <c r="J10" s="11">
        <f>'2011 inpatient weights'!J10*ave_inpatient_cost_2014*'2014 population'!J10</f>
        <v>14019538.141164936</v>
      </c>
      <c r="K10" s="11">
        <f>'2011 inpatient weights'!K10*ave_inpatient_cost_2014*'2014 population'!K10</f>
        <v>11951257.349762687</v>
      </c>
      <c r="L10" s="11">
        <f>'2011 inpatient weights'!L10*ave_inpatient_cost_2014*'2014 population'!L10</f>
        <v>10512377.156775253</v>
      </c>
      <c r="M10" s="11">
        <f>'2011 inpatient weights'!M10*ave_inpatient_cost_2014*'2014 population'!M10</f>
        <v>10222340.900573721</v>
      </c>
      <c r="N10" s="11">
        <f>'2011 inpatient weights'!N10*ave_inpatient_cost_2014*'2014 population'!N10</f>
        <v>10350518.102462728</v>
      </c>
    </row>
    <row r="11" spans="2:14" x14ac:dyDescent="0.25">
      <c r="B11">
        <v>7</v>
      </c>
      <c r="D11" s="11">
        <f>'2011 inpatient weights'!D11*ave_inpatient_cost_2014*'2014 population'!D11</f>
        <v>9245952.4968278985</v>
      </c>
      <c r="E11" s="11">
        <f>'2011 inpatient weights'!E11*ave_inpatient_cost_2014*'2014 population'!E11</f>
        <v>7624599.1141898381</v>
      </c>
      <c r="F11" s="11">
        <f>'2011 inpatient weights'!F11*ave_inpatient_cost_2014*'2014 population'!F11</f>
        <v>6601358.3456279337</v>
      </c>
      <c r="G11" s="11">
        <f>'2011 inpatient weights'!G11*ave_inpatient_cost_2014*'2014 population'!G11</f>
        <v>6740520.6892984826</v>
      </c>
      <c r="H11" s="11">
        <f>'2011 inpatient weights'!H11*ave_inpatient_cost_2014*'2014 population'!H11</f>
        <v>6703313.8494133707</v>
      </c>
      <c r="I11" s="11"/>
      <c r="J11" s="11">
        <f>'2011 inpatient weights'!J11*ave_inpatient_cost_2014*'2014 population'!J11</f>
        <v>12165588.036940737</v>
      </c>
      <c r="K11" s="11">
        <f>'2011 inpatient weights'!K11*ave_inpatient_cost_2014*'2014 population'!K11</f>
        <v>10874841.636483748</v>
      </c>
      <c r="L11" s="11">
        <f>'2011 inpatient weights'!L11*ave_inpatient_cost_2014*'2014 population'!L11</f>
        <v>8728155.5380195267</v>
      </c>
      <c r="M11" s="11">
        <f>'2011 inpatient weights'!M11*ave_inpatient_cost_2014*'2014 population'!M11</f>
        <v>8648777.758104872</v>
      </c>
      <c r="N11" s="11">
        <f>'2011 inpatient weights'!N11*ave_inpatient_cost_2014*'2014 population'!N11</f>
        <v>8835282.4426725376</v>
      </c>
    </row>
    <row r="12" spans="2:14" x14ac:dyDescent="0.25">
      <c r="B12">
        <v>8</v>
      </c>
      <c r="D12" s="11">
        <f>'2011 inpatient weights'!D12*ave_inpatient_cost_2014*'2014 population'!D12</f>
        <v>8491507.4770404138</v>
      </c>
      <c r="E12" s="11">
        <f>'2011 inpatient weights'!E12*ave_inpatient_cost_2014*'2014 population'!E12</f>
        <v>7345589.3191840295</v>
      </c>
      <c r="F12" s="11">
        <f>'2011 inpatient weights'!F12*ave_inpatient_cost_2014*'2014 population'!F12</f>
        <v>6454490.2861338807</v>
      </c>
      <c r="G12" s="11">
        <f>'2011 inpatient weights'!G12*ave_inpatient_cost_2014*'2014 population'!G12</f>
        <v>6048045.8886362948</v>
      </c>
      <c r="H12" s="11">
        <f>'2011 inpatient weights'!H12*ave_inpatient_cost_2014*'2014 population'!H12</f>
        <v>6906973.4877134189</v>
      </c>
      <c r="I12" s="11"/>
      <c r="J12" s="11">
        <f>'2011 inpatient weights'!J12*ave_inpatient_cost_2014*'2014 population'!J12</f>
        <v>10890889.873317482</v>
      </c>
      <c r="K12" s="11">
        <f>'2011 inpatient weights'!K12*ave_inpatient_cost_2014*'2014 population'!K12</f>
        <v>9340769.0895017218</v>
      </c>
      <c r="L12" s="11">
        <f>'2011 inpatient weights'!L12*ave_inpatient_cost_2014*'2014 population'!L12</f>
        <v>8693419.4315325655</v>
      </c>
      <c r="M12" s="11">
        <f>'2011 inpatient weights'!M12*ave_inpatient_cost_2014*'2014 population'!M12</f>
        <v>8608894.6950317454</v>
      </c>
      <c r="N12" s="11">
        <f>'2011 inpatient weights'!N12*ave_inpatient_cost_2014*'2014 population'!N12</f>
        <v>7843105.6870703967</v>
      </c>
    </row>
    <row r="13" spans="2:14" x14ac:dyDescent="0.25">
      <c r="B13">
        <v>9</v>
      </c>
      <c r="D13" s="11">
        <f>'2011 inpatient weights'!D13*ave_inpatient_cost_2014*'2014 population'!D13</f>
        <v>7877295.1552390037</v>
      </c>
      <c r="E13" s="11">
        <f>'2011 inpatient weights'!E13*ave_inpatient_cost_2014*'2014 population'!E13</f>
        <v>7262890.1408731919</v>
      </c>
      <c r="F13" s="11">
        <f>'2011 inpatient weights'!F13*ave_inpatient_cost_2014*'2014 population'!F13</f>
        <v>6022864.4396039676</v>
      </c>
      <c r="G13" s="11">
        <f>'2011 inpatient weights'!G13*ave_inpatient_cost_2014*'2014 population'!G13</f>
        <v>5550487.062129085</v>
      </c>
      <c r="H13" s="11">
        <f>'2011 inpatient weights'!H13*ave_inpatient_cost_2014*'2014 population'!H13</f>
        <v>6102579.9586731894</v>
      </c>
      <c r="I13" s="11"/>
      <c r="J13" s="11">
        <f>'2011 inpatient weights'!J13*ave_inpatient_cost_2014*'2014 population'!J13</f>
        <v>10333463.272973793</v>
      </c>
      <c r="K13" s="11">
        <f>'2011 inpatient weights'!K13*ave_inpatient_cost_2014*'2014 population'!K13</f>
        <v>8492739.5258942228</v>
      </c>
      <c r="L13" s="11">
        <f>'2011 inpatient weights'!L13*ave_inpatient_cost_2014*'2014 population'!L13</f>
        <v>7849264.5040325578</v>
      </c>
      <c r="M13" s="11">
        <f>'2011 inpatient weights'!M13*ave_inpatient_cost_2014*'2014 population'!M13</f>
        <v>6950690.3800407294</v>
      </c>
      <c r="N13" s="11">
        <f>'2011 inpatient weights'!N13*ave_inpatient_cost_2014*'2014 population'!N13</f>
        <v>7460714.0051426347</v>
      </c>
    </row>
    <row r="14" spans="2:14" x14ac:dyDescent="0.25">
      <c r="B14">
        <v>10</v>
      </c>
      <c r="D14" s="11">
        <f>'2011 inpatient weights'!D14*ave_inpatient_cost_2014*'2014 population'!D14</f>
        <v>7890401.8511435892</v>
      </c>
      <c r="E14" s="11">
        <f>'2011 inpatient weights'!E14*ave_inpatient_cost_2014*'2014 population'!E14</f>
        <v>6875589.5476432415</v>
      </c>
      <c r="F14" s="11">
        <f>'2011 inpatient weights'!F14*ave_inpatient_cost_2014*'2014 population'!F14</f>
        <v>6912606.3331320165</v>
      </c>
      <c r="G14" s="11">
        <f>'2011 inpatient weights'!G14*ave_inpatient_cost_2014*'2014 population'!G14</f>
        <v>5825018.4809534615</v>
      </c>
      <c r="H14" s="11">
        <f>'2011 inpatient weights'!H14*ave_inpatient_cost_2014*'2014 population'!H14</f>
        <v>5717247.3086935617</v>
      </c>
      <c r="I14" s="11"/>
      <c r="J14" s="11">
        <f>'2011 inpatient weights'!J14*ave_inpatient_cost_2014*'2014 population'!J14</f>
        <v>9551223.6980869658</v>
      </c>
      <c r="K14" s="11">
        <f>'2011 inpatient weights'!K14*ave_inpatient_cost_2014*'2014 population'!K14</f>
        <v>7884755.2468811804</v>
      </c>
      <c r="L14" s="11">
        <f>'2011 inpatient weights'!L14*ave_inpatient_cost_2014*'2014 population'!L14</f>
        <v>6908765.8799171997</v>
      </c>
      <c r="M14" s="11">
        <f>'2011 inpatient weights'!M14*ave_inpatient_cost_2014*'2014 population'!M14</f>
        <v>6887041.9523561839</v>
      </c>
      <c r="N14" s="11">
        <f>'2011 inpatient weights'!N14*ave_inpatient_cost_2014*'2014 population'!N14</f>
        <v>7077445.4575356916</v>
      </c>
    </row>
    <row r="15" spans="2:14" x14ac:dyDescent="0.25">
      <c r="B15">
        <v>11</v>
      </c>
      <c r="D15" s="11">
        <f>'2011 inpatient weights'!D15*ave_inpatient_cost_2014*'2014 population'!D15</f>
        <v>7697233.8942601057</v>
      </c>
      <c r="E15" s="11">
        <f>'2011 inpatient weights'!E15*ave_inpatient_cost_2014*'2014 population'!E15</f>
        <v>7591638.3674520347</v>
      </c>
      <c r="F15" s="11">
        <f>'2011 inpatient weights'!F15*ave_inpatient_cost_2014*'2014 population'!F15</f>
        <v>6082216.6691722935</v>
      </c>
      <c r="G15" s="11">
        <f>'2011 inpatient weights'!G15*ave_inpatient_cost_2014*'2014 population'!G15</f>
        <v>5821353.1297113011</v>
      </c>
      <c r="H15" s="11">
        <f>'2011 inpatient weights'!H15*ave_inpatient_cost_2014*'2014 population'!H15</f>
        <v>5711327.9524657754</v>
      </c>
      <c r="I15" s="11"/>
      <c r="J15" s="11">
        <f>'2011 inpatient weights'!J15*ave_inpatient_cost_2014*'2014 population'!J15</f>
        <v>9555194.6497118063</v>
      </c>
      <c r="K15" s="11">
        <f>'2011 inpatient weights'!K15*ave_inpatient_cost_2014*'2014 population'!K15</f>
        <v>7726286.2452572053</v>
      </c>
      <c r="L15" s="11">
        <f>'2011 inpatient weights'!L15*ave_inpatient_cost_2014*'2014 population'!L15</f>
        <v>7672555.1338083539</v>
      </c>
      <c r="M15" s="11">
        <f>'2011 inpatient weights'!M15*ave_inpatient_cost_2014*'2014 population'!M15</f>
        <v>7645234.8353005257</v>
      </c>
      <c r="N15" s="11">
        <f>'2011 inpatient weights'!N15*ave_inpatient_cost_2014*'2014 population'!N15</f>
        <v>7182966.1100527486</v>
      </c>
    </row>
    <row r="16" spans="2:14" x14ac:dyDescent="0.25">
      <c r="B16">
        <v>12</v>
      </c>
      <c r="D16" s="11">
        <f>'2011 inpatient weights'!D16*ave_inpatient_cost_2014*'2014 population'!D16</f>
        <v>7992035.1020890502</v>
      </c>
      <c r="E16" s="11">
        <f>'2011 inpatient weights'!E16*ave_inpatient_cost_2014*'2014 population'!E16</f>
        <v>7240778.4338670792</v>
      </c>
      <c r="F16" s="11">
        <f>'2011 inpatient weights'!F16*ave_inpatient_cost_2014*'2014 population'!F16</f>
        <v>6278014.6322219195</v>
      </c>
      <c r="G16" s="11">
        <f>'2011 inpatient weights'!G16*ave_inpatient_cost_2014*'2014 population'!G16</f>
        <v>6511100.795793307</v>
      </c>
      <c r="H16" s="11">
        <f>'2011 inpatient weights'!H16*ave_inpatient_cost_2014*'2014 population'!H16</f>
        <v>6139376.8468204858</v>
      </c>
      <c r="I16" s="11"/>
      <c r="J16" s="11">
        <f>'2011 inpatient weights'!J16*ave_inpatient_cost_2014*'2014 population'!J16</f>
        <v>9257193.4981698655</v>
      </c>
      <c r="K16" s="11">
        <f>'2011 inpatient weights'!K16*ave_inpatient_cost_2014*'2014 population'!K16</f>
        <v>8790292.8223635182</v>
      </c>
      <c r="L16" s="11">
        <f>'2011 inpatient weights'!L16*ave_inpatient_cost_2014*'2014 population'!L16</f>
        <v>7996480.2712713974</v>
      </c>
      <c r="M16" s="11">
        <f>'2011 inpatient weights'!M16*ave_inpatient_cost_2014*'2014 population'!M16</f>
        <v>7814674.1050447328</v>
      </c>
      <c r="N16" s="11">
        <f>'2011 inpatient weights'!N16*ave_inpatient_cost_2014*'2014 population'!N16</f>
        <v>7592986.597695942</v>
      </c>
    </row>
    <row r="17" spans="2:14" x14ac:dyDescent="0.25">
      <c r="B17">
        <v>13</v>
      </c>
      <c r="D17" s="11">
        <f>'2011 inpatient weights'!D17*ave_inpatient_cost_2014*'2014 population'!D17</f>
        <v>8926203.6068873331</v>
      </c>
      <c r="E17" s="11">
        <f>'2011 inpatient weights'!E17*ave_inpatient_cost_2014*'2014 population'!E17</f>
        <v>7858631.1136433166</v>
      </c>
      <c r="F17" s="11">
        <f>'2011 inpatient weights'!F17*ave_inpatient_cost_2014*'2014 population'!F17</f>
        <v>7683230.4753742004</v>
      </c>
      <c r="G17" s="11">
        <f>'2011 inpatient weights'!G17*ave_inpatient_cost_2014*'2014 population'!G17</f>
        <v>7687552.4965904849</v>
      </c>
      <c r="H17" s="11">
        <f>'2011 inpatient weights'!H17*ave_inpatient_cost_2014*'2014 population'!H17</f>
        <v>7155519.2030981211</v>
      </c>
      <c r="I17" s="11"/>
      <c r="J17" s="11">
        <f>'2011 inpatient weights'!J17*ave_inpatient_cost_2014*'2014 population'!J17</f>
        <v>10432842.211343775</v>
      </c>
      <c r="K17" s="11">
        <f>'2011 inpatient weights'!K17*ave_inpatient_cost_2014*'2014 population'!K17</f>
        <v>9563795.2167973146</v>
      </c>
      <c r="L17" s="11">
        <f>'2011 inpatient weights'!L17*ave_inpatient_cost_2014*'2014 population'!L17</f>
        <v>8675824.6580826491</v>
      </c>
      <c r="M17" s="11">
        <f>'2011 inpatient weights'!M17*ave_inpatient_cost_2014*'2014 population'!M17</f>
        <v>8991872.1299470942</v>
      </c>
      <c r="N17" s="11">
        <f>'2011 inpatient weights'!N17*ave_inpatient_cost_2014*'2014 population'!N17</f>
        <v>7327350.667026029</v>
      </c>
    </row>
    <row r="18" spans="2:14" x14ac:dyDescent="0.25">
      <c r="B18">
        <v>14</v>
      </c>
      <c r="D18" s="11">
        <f>'2011 inpatient weights'!D18*ave_inpatient_cost_2014*'2014 population'!D18</f>
        <v>10586614.453181108</v>
      </c>
      <c r="E18" s="11">
        <f>'2011 inpatient weights'!E18*ave_inpatient_cost_2014*'2014 population'!E18</f>
        <v>10214861.653253453</v>
      </c>
      <c r="F18" s="11">
        <f>'2011 inpatient weights'!F18*ave_inpatient_cost_2014*'2014 population'!F18</f>
        <v>9846973.8693568483</v>
      </c>
      <c r="G18" s="11">
        <f>'2011 inpatient weights'!G18*ave_inpatient_cost_2014*'2014 population'!G18</f>
        <v>9351585.6055463217</v>
      </c>
      <c r="H18" s="11">
        <f>'2011 inpatient weights'!H18*ave_inpatient_cost_2014*'2014 population'!H18</f>
        <v>8069391.7634941982</v>
      </c>
      <c r="I18" s="11"/>
      <c r="J18" s="11">
        <f>'2011 inpatient weights'!J18*ave_inpatient_cost_2014*'2014 population'!J18</f>
        <v>11533392.34058686</v>
      </c>
      <c r="K18" s="11">
        <f>'2011 inpatient weights'!K18*ave_inpatient_cost_2014*'2014 population'!K18</f>
        <v>10050967.60964529</v>
      </c>
      <c r="L18" s="11">
        <f>'2011 inpatient weights'!L18*ave_inpatient_cost_2014*'2014 population'!L18</f>
        <v>9692268.4655016959</v>
      </c>
      <c r="M18" s="11">
        <f>'2011 inpatient weights'!M18*ave_inpatient_cost_2014*'2014 population'!M18</f>
        <v>9149597.1793049388</v>
      </c>
      <c r="N18" s="11">
        <f>'2011 inpatient weights'!N18*ave_inpatient_cost_2014*'2014 population'!N18</f>
        <v>8307508.1835361319</v>
      </c>
    </row>
    <row r="19" spans="2:14" x14ac:dyDescent="0.25">
      <c r="B19">
        <v>15</v>
      </c>
      <c r="D19" s="11">
        <f>'2011 inpatient weights'!D19*ave_inpatient_cost_2014*'2014 population'!D19</f>
        <v>14379141.42921301</v>
      </c>
      <c r="E19" s="11">
        <f>'2011 inpatient weights'!E19*ave_inpatient_cost_2014*'2014 population'!E19</f>
        <v>11566378.66212268</v>
      </c>
      <c r="F19" s="11">
        <f>'2011 inpatient weights'!F19*ave_inpatient_cost_2014*'2014 population'!F19</f>
        <v>11695167.421200335</v>
      </c>
      <c r="G19" s="11">
        <f>'2011 inpatient weights'!G19*ave_inpatient_cost_2014*'2014 population'!G19</f>
        <v>11742875.48361538</v>
      </c>
      <c r="H19" s="11">
        <f>'2011 inpatient weights'!H19*ave_inpatient_cost_2014*'2014 population'!H19</f>
        <v>9803920.083319867</v>
      </c>
      <c r="I19" s="11"/>
      <c r="J19" s="11">
        <f>'2011 inpatient weights'!J19*ave_inpatient_cost_2014*'2014 population'!J19</f>
        <v>13081160.019275395</v>
      </c>
      <c r="K19" s="11">
        <f>'2011 inpatient weights'!K19*ave_inpatient_cost_2014*'2014 population'!K19</f>
        <v>10676402.754126035</v>
      </c>
      <c r="L19" s="11">
        <f>'2011 inpatient weights'!L19*ave_inpatient_cost_2014*'2014 population'!L19</f>
        <v>10911641.810911391</v>
      </c>
      <c r="M19" s="11">
        <f>'2011 inpatient weights'!M19*ave_inpatient_cost_2014*'2014 population'!M19</f>
        <v>10307654.755752834</v>
      </c>
      <c r="N19" s="11">
        <f>'2011 inpatient weights'!N19*ave_inpatient_cost_2014*'2014 population'!N19</f>
        <v>9900601.1246809438</v>
      </c>
    </row>
    <row r="20" spans="2:14" x14ac:dyDescent="0.25">
      <c r="B20">
        <v>16</v>
      </c>
      <c r="D20" s="11">
        <f>'2011 inpatient weights'!D20*ave_inpatient_cost_2014*'2014 population'!D20</f>
        <v>16893714.979372788</v>
      </c>
      <c r="E20" s="11">
        <f>'2011 inpatient weights'!E20*ave_inpatient_cost_2014*'2014 population'!E20</f>
        <v>13603904.391769182</v>
      </c>
      <c r="F20" s="11">
        <f>'2011 inpatient weights'!F20*ave_inpatient_cost_2014*'2014 population'!F20</f>
        <v>12768702.625643421</v>
      </c>
      <c r="G20" s="11">
        <f>'2011 inpatient weights'!G20*ave_inpatient_cost_2014*'2014 population'!G20</f>
        <v>12918376.608696166</v>
      </c>
      <c r="H20" s="11">
        <f>'2011 inpatient weights'!H20*ave_inpatient_cost_2014*'2014 population'!H20</f>
        <v>10012707.746529933</v>
      </c>
      <c r="I20" s="11"/>
      <c r="J20" s="11">
        <f>'2011 inpatient weights'!J20*ave_inpatient_cost_2014*'2014 population'!J20</f>
        <v>12846981.051329616</v>
      </c>
      <c r="K20" s="11">
        <f>'2011 inpatient weights'!K20*ave_inpatient_cost_2014*'2014 population'!K20</f>
        <v>12061905.251118716</v>
      </c>
      <c r="L20" s="11">
        <f>'2011 inpatient weights'!L20*ave_inpatient_cost_2014*'2014 population'!L20</f>
        <v>11475132.088504732</v>
      </c>
      <c r="M20" s="11">
        <f>'2011 inpatient weights'!M20*ave_inpatient_cost_2014*'2014 population'!M20</f>
        <v>10752233.927565118</v>
      </c>
      <c r="N20" s="11">
        <f>'2011 inpatient weights'!N20*ave_inpatient_cost_2014*'2014 population'!N20</f>
        <v>9450093.2420055773</v>
      </c>
    </row>
    <row r="21" spans="2:14" x14ac:dyDescent="0.25">
      <c r="B21">
        <v>17</v>
      </c>
      <c r="D21" s="11">
        <f>'2011 inpatient weights'!D21*ave_inpatient_cost_2014*'2014 population'!D21</f>
        <v>20572044.916626837</v>
      </c>
      <c r="E21" s="11">
        <f>'2011 inpatient weights'!E21*ave_inpatient_cost_2014*'2014 population'!E21</f>
        <v>17495605.355419159</v>
      </c>
      <c r="F21" s="11">
        <f>'2011 inpatient weights'!F21*ave_inpatient_cost_2014*'2014 population'!F21</f>
        <v>14815220.549638672</v>
      </c>
      <c r="G21" s="11">
        <f>'2011 inpatient weights'!G21*ave_inpatient_cost_2014*'2014 population'!G21</f>
        <v>13766741.186258627</v>
      </c>
      <c r="H21" s="11">
        <f>'2011 inpatient weights'!H21*ave_inpatient_cost_2014*'2014 population'!H21</f>
        <v>11658584.228607152</v>
      </c>
      <c r="I21" s="11"/>
      <c r="J21" s="11">
        <f>'2011 inpatient weights'!J21*ave_inpatient_cost_2014*'2014 population'!J21</f>
        <v>14408367.087580889</v>
      </c>
      <c r="K21" s="11">
        <f>'2011 inpatient weights'!K21*ave_inpatient_cost_2014*'2014 population'!K21</f>
        <v>11962426.996187449</v>
      </c>
      <c r="L21" s="11">
        <f>'2011 inpatient weights'!L21*ave_inpatient_cost_2014*'2014 population'!L21</f>
        <v>11338642.16366563</v>
      </c>
      <c r="M21" s="11">
        <f>'2011 inpatient weights'!M21*ave_inpatient_cost_2014*'2014 population'!M21</f>
        <v>11959159.647344049</v>
      </c>
      <c r="N21" s="11">
        <f>'2011 inpatient weights'!N21*ave_inpatient_cost_2014*'2014 population'!N21</f>
        <v>9735419.4512599334</v>
      </c>
    </row>
    <row r="22" spans="2:14" x14ac:dyDescent="0.25">
      <c r="B22">
        <v>18</v>
      </c>
      <c r="D22" s="11">
        <f>'2011 inpatient weights'!D22*ave_inpatient_cost_2014*'2014 population'!D22</f>
        <v>26448597.471987024</v>
      </c>
      <c r="E22" s="11">
        <f>'2011 inpatient weights'!E22*ave_inpatient_cost_2014*'2014 population'!E22</f>
        <v>20356335.444187708</v>
      </c>
      <c r="F22" s="11">
        <f>'2011 inpatient weights'!F22*ave_inpatient_cost_2014*'2014 population'!F22</f>
        <v>16764095.349326927</v>
      </c>
      <c r="G22" s="11">
        <f>'2011 inpatient weights'!G22*ave_inpatient_cost_2014*'2014 population'!G22</f>
        <v>15275768.220736504</v>
      </c>
      <c r="H22" s="11">
        <f>'2011 inpatient weights'!H22*ave_inpatient_cost_2014*'2014 population'!H22</f>
        <v>13258845.067239515</v>
      </c>
      <c r="I22" s="11"/>
      <c r="J22" s="11">
        <f>'2011 inpatient weights'!J22*ave_inpatient_cost_2014*'2014 population'!J22</f>
        <v>15194346.468835136</v>
      </c>
      <c r="K22" s="11">
        <f>'2011 inpatient weights'!K22*ave_inpatient_cost_2014*'2014 population'!K22</f>
        <v>13385027.517662169</v>
      </c>
      <c r="L22" s="11">
        <f>'2011 inpatient weights'!L22*ave_inpatient_cost_2014*'2014 population'!L22</f>
        <v>13042828.055400806</v>
      </c>
      <c r="M22" s="11">
        <f>'2011 inpatient weights'!M22*ave_inpatient_cost_2014*'2014 population'!M22</f>
        <v>12091662.608554697</v>
      </c>
      <c r="N22" s="11">
        <f>'2011 inpatient weights'!N22*ave_inpatient_cost_2014*'2014 population'!N22</f>
        <v>11705960.257953377</v>
      </c>
    </row>
    <row r="23" spans="2:14" x14ac:dyDescent="0.25">
      <c r="B23">
        <v>19</v>
      </c>
      <c r="D23" s="11">
        <f>'2011 inpatient weights'!D23*ave_inpatient_cost_2014*'2014 population'!D23</f>
        <v>31765600.58859824</v>
      </c>
      <c r="E23" s="11">
        <f>'2011 inpatient weights'!E23*ave_inpatient_cost_2014*'2014 population'!E23</f>
        <v>20141320.037879426</v>
      </c>
      <c r="F23" s="11">
        <f>'2011 inpatient weights'!F23*ave_inpatient_cost_2014*'2014 population'!F23</f>
        <v>17658959.116062157</v>
      </c>
      <c r="G23" s="11">
        <f>'2011 inpatient weights'!G23*ave_inpatient_cost_2014*'2014 population'!G23</f>
        <v>14930290.755948575</v>
      </c>
      <c r="H23" s="11">
        <f>'2011 inpatient weights'!H23*ave_inpatient_cost_2014*'2014 population'!H23</f>
        <v>16762784.628919013</v>
      </c>
      <c r="I23" s="11"/>
      <c r="J23" s="11">
        <f>'2011 inpatient weights'!J23*ave_inpatient_cost_2014*'2014 population'!J23</f>
        <v>14845595.238162212</v>
      </c>
      <c r="K23" s="11">
        <f>'2011 inpatient weights'!K23*ave_inpatient_cost_2014*'2014 population'!K23</f>
        <v>12894716.283294138</v>
      </c>
      <c r="L23" s="11">
        <f>'2011 inpatient weights'!L23*ave_inpatient_cost_2014*'2014 population'!L23</f>
        <v>11123964.655126791</v>
      </c>
      <c r="M23" s="11">
        <f>'2011 inpatient weights'!M23*ave_inpatient_cost_2014*'2014 population'!M23</f>
        <v>9665641.4666331019</v>
      </c>
      <c r="N23" s="11">
        <f>'2011 inpatient weights'!N23*ave_inpatient_cost_2014*'2014 population'!N23</f>
        <v>11707332.165810049</v>
      </c>
    </row>
    <row r="24" spans="2:14" x14ac:dyDescent="0.25">
      <c r="B24">
        <v>20</v>
      </c>
      <c r="D24" s="11">
        <f>'2011 inpatient weights'!D24*ave_inpatient_cost_2014*'2014 population'!D24</f>
        <v>35957454.425673157</v>
      </c>
      <c r="E24" s="11">
        <f>'2011 inpatient weights'!E24*ave_inpatient_cost_2014*'2014 population'!E24</f>
        <v>22267667.370141797</v>
      </c>
      <c r="F24" s="11">
        <f>'2011 inpatient weights'!F24*ave_inpatient_cost_2014*'2014 population'!F24</f>
        <v>17387471.098396447</v>
      </c>
      <c r="G24" s="11">
        <f>'2011 inpatient weights'!G24*ave_inpatient_cost_2014*'2014 population'!G24</f>
        <v>14727233.02007501</v>
      </c>
      <c r="H24" s="11">
        <f>'2011 inpatient weights'!H24*ave_inpatient_cost_2014*'2014 population'!H24</f>
        <v>21885858.586257666</v>
      </c>
      <c r="I24" s="11"/>
      <c r="J24" s="11">
        <f>'2011 inpatient weights'!J24*ave_inpatient_cost_2014*'2014 population'!J24</f>
        <v>14390955.523515642</v>
      </c>
      <c r="K24" s="11">
        <f>'2011 inpatient weights'!K24*ave_inpatient_cost_2014*'2014 population'!K24</f>
        <v>10471937.839893242</v>
      </c>
      <c r="L24" s="11">
        <f>'2011 inpatient weights'!L24*ave_inpatient_cost_2014*'2014 population'!L24</f>
        <v>9859862.2560291756</v>
      </c>
      <c r="M24" s="11">
        <f>'2011 inpatient weights'!M24*ave_inpatient_cost_2014*'2014 population'!M24</f>
        <v>8678354.3777220361</v>
      </c>
      <c r="N24" s="11">
        <f>'2011 inpatient weights'!N24*ave_inpatient_cost_2014*'2014 population'!N24</f>
        <v>12341943.418623161</v>
      </c>
    </row>
    <row r="25" spans="2:14" x14ac:dyDescent="0.25">
      <c r="B25">
        <v>21</v>
      </c>
      <c r="D25" s="11">
        <f>'2011 inpatient weights'!D25*ave_inpatient_cost_2014*'2014 population'!D25</f>
        <v>40341259.928286098</v>
      </c>
      <c r="E25" s="11">
        <f>'2011 inpatient weights'!E25*ave_inpatient_cost_2014*'2014 population'!E25</f>
        <v>24063838.162259236</v>
      </c>
      <c r="F25" s="11">
        <f>'2011 inpatient weights'!F25*ave_inpatient_cost_2014*'2014 population'!F25</f>
        <v>18928788.408547372</v>
      </c>
      <c r="G25" s="11">
        <f>'2011 inpatient weights'!G25*ave_inpatient_cost_2014*'2014 population'!G25</f>
        <v>16224998.708462482</v>
      </c>
      <c r="H25" s="11">
        <f>'2011 inpatient weights'!H25*ave_inpatient_cost_2014*'2014 population'!H25</f>
        <v>23689909.708229121</v>
      </c>
      <c r="I25" s="11"/>
      <c r="J25" s="11">
        <f>'2011 inpatient weights'!J25*ave_inpatient_cost_2014*'2014 population'!J25</f>
        <v>15643656.361686938</v>
      </c>
      <c r="K25" s="11">
        <f>'2011 inpatient weights'!K25*ave_inpatient_cost_2014*'2014 population'!K25</f>
        <v>10338083.204333268</v>
      </c>
      <c r="L25" s="11">
        <f>'2011 inpatient weights'!L25*ave_inpatient_cost_2014*'2014 population'!L25</f>
        <v>9745523.8792149164</v>
      </c>
      <c r="M25" s="11">
        <f>'2011 inpatient weights'!M25*ave_inpatient_cost_2014*'2014 population'!M25</f>
        <v>9015436.8026815597</v>
      </c>
      <c r="N25" s="11">
        <f>'2011 inpatient weights'!N25*ave_inpatient_cost_2014*'2014 population'!N25</f>
        <v>13432485.740295306</v>
      </c>
    </row>
    <row r="26" spans="2:14" x14ac:dyDescent="0.25">
      <c r="B26">
        <v>22</v>
      </c>
      <c r="D26" s="11">
        <f>'2011 inpatient weights'!D26*ave_inpatient_cost_2014*'2014 population'!D26</f>
        <v>43913151.15411967</v>
      </c>
      <c r="E26" s="11">
        <f>'2011 inpatient weights'!E26*ave_inpatient_cost_2014*'2014 population'!E26</f>
        <v>27309143.408147633</v>
      </c>
      <c r="F26" s="11">
        <f>'2011 inpatient weights'!F26*ave_inpatient_cost_2014*'2014 population'!F26</f>
        <v>21351828.817978006</v>
      </c>
      <c r="G26" s="11">
        <f>'2011 inpatient weights'!G26*ave_inpatient_cost_2014*'2014 population'!G26</f>
        <v>17541518.044354483</v>
      </c>
      <c r="H26" s="11">
        <f>'2011 inpatient weights'!H26*ave_inpatient_cost_2014*'2014 population'!H26</f>
        <v>24912118.181388475</v>
      </c>
      <c r="I26" s="11"/>
      <c r="J26" s="11">
        <f>'2011 inpatient weights'!J26*ave_inpatient_cost_2014*'2014 population'!J26</f>
        <v>15819881.110867625</v>
      </c>
      <c r="K26" s="11">
        <f>'2011 inpatient weights'!K26*ave_inpatient_cost_2014*'2014 population'!K26</f>
        <v>11670279.349072237</v>
      </c>
      <c r="L26" s="11">
        <f>'2011 inpatient weights'!L26*ave_inpatient_cost_2014*'2014 population'!L26</f>
        <v>10099613.69874966</v>
      </c>
      <c r="M26" s="11">
        <f>'2011 inpatient weights'!M26*ave_inpatient_cost_2014*'2014 population'!M26</f>
        <v>8728004.1093260348</v>
      </c>
      <c r="N26" s="11">
        <f>'2011 inpatient weights'!N26*ave_inpatient_cost_2014*'2014 population'!N26</f>
        <v>13215129.407184931</v>
      </c>
    </row>
    <row r="27" spans="2:14" x14ac:dyDescent="0.25">
      <c r="B27">
        <v>23</v>
      </c>
      <c r="D27" s="11">
        <f>'2011 inpatient weights'!D27*ave_inpatient_cost_2014*'2014 population'!D27</f>
        <v>47290788.489809573</v>
      </c>
      <c r="E27" s="11">
        <f>'2011 inpatient weights'!E27*ave_inpatient_cost_2014*'2014 population'!E27</f>
        <v>29976145.589092527</v>
      </c>
      <c r="F27" s="11">
        <f>'2011 inpatient weights'!F27*ave_inpatient_cost_2014*'2014 population'!F27</f>
        <v>24102761.504042443</v>
      </c>
      <c r="G27" s="11">
        <f>'2011 inpatient weights'!G27*ave_inpatient_cost_2014*'2014 population'!G27</f>
        <v>19729850.978372589</v>
      </c>
      <c r="H27" s="11">
        <f>'2011 inpatient weights'!H27*ave_inpatient_cost_2014*'2014 population'!H27</f>
        <v>28374603.054972116</v>
      </c>
      <c r="I27" s="11"/>
      <c r="J27" s="11">
        <f>'2011 inpatient weights'!J27*ave_inpatient_cost_2014*'2014 population'!J27</f>
        <v>16709869.567882871</v>
      </c>
      <c r="K27" s="11">
        <f>'2011 inpatient weights'!K27*ave_inpatient_cost_2014*'2014 population'!K27</f>
        <v>11208589.911494335</v>
      </c>
      <c r="L27" s="11">
        <f>'2011 inpatient weights'!L27*ave_inpatient_cost_2014*'2014 population'!L27</f>
        <v>9895718.2511128597</v>
      </c>
      <c r="M27" s="11">
        <f>'2011 inpatient weights'!M27*ave_inpatient_cost_2014*'2014 population'!M27</f>
        <v>9656449.4235558547</v>
      </c>
      <c r="N27" s="11">
        <f>'2011 inpatient weights'!N27*ave_inpatient_cost_2014*'2014 population'!N27</f>
        <v>13558104.60711614</v>
      </c>
    </row>
    <row r="28" spans="2:14" x14ac:dyDescent="0.25">
      <c r="B28">
        <v>24</v>
      </c>
      <c r="D28" s="11">
        <f>'2011 inpatient weights'!D28*ave_inpatient_cost_2014*'2014 population'!D28</f>
        <v>49719057.945991807</v>
      </c>
      <c r="E28" s="11">
        <f>'2011 inpatient weights'!E28*ave_inpatient_cost_2014*'2014 population'!E28</f>
        <v>31583439.814542837</v>
      </c>
      <c r="F28" s="11">
        <f>'2011 inpatient weights'!F28*ave_inpatient_cost_2014*'2014 population'!F28</f>
        <v>24575614.421344172</v>
      </c>
      <c r="G28" s="11">
        <f>'2011 inpatient weights'!G28*ave_inpatient_cost_2014*'2014 population'!G28</f>
        <v>21345191.754720349</v>
      </c>
      <c r="H28" s="11">
        <f>'2011 inpatient weights'!H28*ave_inpatient_cost_2014*'2014 population'!H28</f>
        <v>30843723.621947937</v>
      </c>
      <c r="I28" s="11"/>
      <c r="J28" s="11">
        <f>'2011 inpatient weights'!J28*ave_inpatient_cost_2014*'2014 population'!J28</f>
        <v>16716477.121440371</v>
      </c>
      <c r="K28" s="11">
        <f>'2011 inpatient weights'!K28*ave_inpatient_cost_2014*'2014 population'!K28</f>
        <v>11894335.408255471</v>
      </c>
      <c r="L28" s="11">
        <f>'2011 inpatient weights'!L28*ave_inpatient_cost_2014*'2014 population'!L28</f>
        <v>9936350.6564096082</v>
      </c>
      <c r="M28" s="11">
        <f>'2011 inpatient weights'!M28*ave_inpatient_cost_2014*'2014 population'!M28</f>
        <v>9951560.7220070194</v>
      </c>
      <c r="N28" s="11">
        <f>'2011 inpatient weights'!N28*ave_inpatient_cost_2014*'2014 population'!N28</f>
        <v>13367632.468240181</v>
      </c>
    </row>
    <row r="29" spans="2:14" x14ac:dyDescent="0.25">
      <c r="B29">
        <v>25</v>
      </c>
      <c r="D29" s="11">
        <f>'2011 inpatient weights'!D29*ave_inpatient_cost_2014*'2014 population'!D29</f>
        <v>48953980.468342468</v>
      </c>
      <c r="E29" s="11">
        <f>'2011 inpatient weights'!E29*ave_inpatient_cost_2014*'2014 population'!E29</f>
        <v>33765460.93599505</v>
      </c>
      <c r="F29" s="11">
        <f>'2011 inpatient weights'!F29*ave_inpatient_cost_2014*'2014 population'!F29</f>
        <v>25687646.837099034</v>
      </c>
      <c r="G29" s="11">
        <f>'2011 inpatient weights'!G29*ave_inpatient_cost_2014*'2014 population'!G29</f>
        <v>23311096.065125529</v>
      </c>
      <c r="H29" s="11">
        <f>'2011 inpatient weights'!H29*ave_inpatient_cost_2014*'2014 population'!H29</f>
        <v>34035262.653350756</v>
      </c>
      <c r="I29" s="11"/>
      <c r="J29" s="11">
        <f>'2011 inpatient weights'!J29*ave_inpatient_cost_2014*'2014 population'!J29</f>
        <v>16107790.966898736</v>
      </c>
      <c r="K29" s="11">
        <f>'2011 inpatient weights'!K29*ave_inpatient_cost_2014*'2014 population'!K29</f>
        <v>11771540.72016499</v>
      </c>
      <c r="L29" s="11">
        <f>'2011 inpatient weights'!L29*ave_inpatient_cost_2014*'2014 population'!L29</f>
        <v>9357154.9405632149</v>
      </c>
      <c r="M29" s="11">
        <f>'2011 inpatient weights'!M29*ave_inpatient_cost_2014*'2014 population'!M29</f>
        <v>8899505.2990132682</v>
      </c>
      <c r="N29" s="11">
        <f>'2011 inpatient weights'!N29*ave_inpatient_cost_2014*'2014 population'!N29</f>
        <v>13090396.948365921</v>
      </c>
    </row>
    <row r="30" spans="2:14" x14ac:dyDescent="0.25">
      <c r="B30">
        <v>26</v>
      </c>
      <c r="D30" s="11">
        <f>'2011 inpatient weights'!D30*ave_inpatient_cost_2014*'2014 population'!D30</f>
        <v>50510398.758432455</v>
      </c>
      <c r="E30" s="11">
        <f>'2011 inpatient weights'!E30*ave_inpatient_cost_2014*'2014 population'!E30</f>
        <v>35205379.420791872</v>
      </c>
      <c r="F30" s="11">
        <f>'2011 inpatient weights'!F30*ave_inpatient_cost_2014*'2014 population'!F30</f>
        <v>28504576.879061375</v>
      </c>
      <c r="G30" s="11">
        <f>'2011 inpatient weights'!G30*ave_inpatient_cost_2014*'2014 population'!G30</f>
        <v>23756990.164562427</v>
      </c>
      <c r="H30" s="11">
        <f>'2011 inpatient weights'!H30*ave_inpatient_cost_2014*'2014 population'!H30</f>
        <v>37772738.144736171</v>
      </c>
      <c r="I30" s="11"/>
      <c r="J30" s="11">
        <f>'2011 inpatient weights'!J30*ave_inpatient_cost_2014*'2014 population'!J30</f>
        <v>16550670.712450523</v>
      </c>
      <c r="K30" s="11">
        <f>'2011 inpatient weights'!K30*ave_inpatient_cost_2014*'2014 population'!K30</f>
        <v>11591472.118569093</v>
      </c>
      <c r="L30" s="11">
        <f>'2011 inpatient weights'!L30*ave_inpatient_cost_2014*'2014 population'!L30</f>
        <v>9151998.2405871358</v>
      </c>
      <c r="M30" s="11">
        <f>'2011 inpatient weights'!M30*ave_inpatient_cost_2014*'2014 population'!M30</f>
        <v>8562054.4656349719</v>
      </c>
      <c r="N30" s="11">
        <f>'2011 inpatient weights'!N30*ave_inpatient_cost_2014*'2014 population'!N30</f>
        <v>13458584.986544142</v>
      </c>
    </row>
    <row r="31" spans="2:14" x14ac:dyDescent="0.25">
      <c r="B31">
        <v>27</v>
      </c>
      <c r="D31" s="11">
        <f>'2011 inpatient weights'!D31*ave_inpatient_cost_2014*'2014 population'!D31</f>
        <v>52400649.92244681</v>
      </c>
      <c r="E31" s="11">
        <f>'2011 inpatient weights'!E31*ave_inpatient_cost_2014*'2014 population'!E31</f>
        <v>37783965.741844818</v>
      </c>
      <c r="F31" s="11">
        <f>'2011 inpatient weights'!F31*ave_inpatient_cost_2014*'2014 population'!F31</f>
        <v>29638629.176222041</v>
      </c>
      <c r="G31" s="11">
        <f>'2011 inpatient weights'!G31*ave_inpatient_cost_2014*'2014 population'!G31</f>
        <v>25827101.910780169</v>
      </c>
      <c r="H31" s="11">
        <f>'2011 inpatient weights'!H31*ave_inpatient_cost_2014*'2014 population'!H31</f>
        <v>44258596.733119436</v>
      </c>
      <c r="I31" s="11"/>
      <c r="J31" s="11">
        <f>'2011 inpatient weights'!J31*ave_inpatient_cost_2014*'2014 population'!J31</f>
        <v>16883237.241451856</v>
      </c>
      <c r="K31" s="11">
        <f>'2011 inpatient weights'!K31*ave_inpatient_cost_2014*'2014 population'!K31</f>
        <v>11910443.598809808</v>
      </c>
      <c r="L31" s="11">
        <f>'2011 inpatient weights'!L31*ave_inpatient_cost_2014*'2014 population'!L31</f>
        <v>8960463.4866127465</v>
      </c>
      <c r="M31" s="11">
        <f>'2011 inpatient weights'!M31*ave_inpatient_cost_2014*'2014 population'!M31</f>
        <v>8241070.3164887987</v>
      </c>
      <c r="N31" s="11">
        <f>'2011 inpatient weights'!N31*ave_inpatient_cost_2014*'2014 population'!N31</f>
        <v>14327044.289762633</v>
      </c>
    </row>
    <row r="32" spans="2:14" x14ac:dyDescent="0.25">
      <c r="B32">
        <v>28</v>
      </c>
      <c r="D32" s="11">
        <f>'2011 inpatient weights'!D32*ave_inpatient_cost_2014*'2014 population'!D32</f>
        <v>54310942.050356604</v>
      </c>
      <c r="E32" s="11">
        <f>'2011 inpatient weights'!E32*ave_inpatient_cost_2014*'2014 population'!E32</f>
        <v>40064289.802761577</v>
      </c>
      <c r="F32" s="11">
        <f>'2011 inpatient weights'!F32*ave_inpatient_cost_2014*'2014 population'!F32</f>
        <v>32006238.104741443</v>
      </c>
      <c r="G32" s="11">
        <f>'2011 inpatient weights'!G32*ave_inpatient_cost_2014*'2014 population'!G32</f>
        <v>28746325.371611837</v>
      </c>
      <c r="H32" s="11">
        <f>'2011 inpatient weights'!H32*ave_inpatient_cost_2014*'2014 population'!H32</f>
        <v>47912003.121665671</v>
      </c>
      <c r="I32" s="11"/>
      <c r="J32" s="11">
        <f>'2011 inpatient weights'!J32*ave_inpatient_cost_2014*'2014 population'!J32</f>
        <v>17955865.861426137</v>
      </c>
      <c r="K32" s="11">
        <f>'2011 inpatient weights'!K32*ave_inpatient_cost_2014*'2014 population'!K32</f>
        <v>13344491.133014727</v>
      </c>
      <c r="L32" s="11">
        <f>'2011 inpatient weights'!L32*ave_inpatient_cost_2014*'2014 population'!L32</f>
        <v>9833700.8337766677</v>
      </c>
      <c r="M32" s="11">
        <f>'2011 inpatient weights'!M32*ave_inpatient_cost_2014*'2014 population'!M32</f>
        <v>8176706.8887899322</v>
      </c>
      <c r="N32" s="11">
        <f>'2011 inpatient weights'!N32*ave_inpatient_cost_2014*'2014 population'!N32</f>
        <v>13539007.505830619</v>
      </c>
    </row>
    <row r="33" spans="2:14" x14ac:dyDescent="0.25">
      <c r="B33">
        <v>29</v>
      </c>
      <c r="D33" s="11">
        <f>'2011 inpatient weights'!D33*ave_inpatient_cost_2014*'2014 population'!D33</f>
        <v>57278278.552163504</v>
      </c>
      <c r="E33" s="11">
        <f>'2011 inpatient weights'!E33*ave_inpatient_cost_2014*'2014 population'!E33</f>
        <v>41881562.267641574</v>
      </c>
      <c r="F33" s="11">
        <f>'2011 inpatient weights'!F33*ave_inpatient_cost_2014*'2014 population'!F33</f>
        <v>34551239.076440699</v>
      </c>
      <c r="G33" s="11">
        <f>'2011 inpatient weights'!G33*ave_inpatient_cost_2014*'2014 population'!G33</f>
        <v>31130233.705368996</v>
      </c>
      <c r="H33" s="11">
        <f>'2011 inpatient weights'!H33*ave_inpatient_cost_2014*'2014 population'!H33</f>
        <v>51589521.417816021</v>
      </c>
      <c r="I33" s="11"/>
      <c r="J33" s="11">
        <f>'2011 inpatient weights'!J33*ave_inpatient_cost_2014*'2014 population'!J33</f>
        <v>19860054.145581063</v>
      </c>
      <c r="K33" s="11">
        <f>'2011 inpatient weights'!K33*ave_inpatient_cost_2014*'2014 population'!K33</f>
        <v>13955779.039759852</v>
      </c>
      <c r="L33" s="11">
        <f>'2011 inpatient weights'!L33*ave_inpatient_cost_2014*'2014 population'!L33</f>
        <v>10516383.275162168</v>
      </c>
      <c r="M33" s="11">
        <f>'2011 inpatient weights'!M33*ave_inpatient_cost_2014*'2014 population'!M33</f>
        <v>8744965.2208637539</v>
      </c>
      <c r="N33" s="11">
        <f>'2011 inpatient weights'!N33*ave_inpatient_cost_2014*'2014 population'!N33</f>
        <v>14115407.234394273</v>
      </c>
    </row>
    <row r="34" spans="2:14" x14ac:dyDescent="0.25">
      <c r="B34">
        <v>30</v>
      </c>
      <c r="D34" s="11">
        <f>'2011 inpatient weights'!D34*ave_inpatient_cost_2014*'2014 population'!D34</f>
        <v>53988450.195243701</v>
      </c>
      <c r="E34" s="11">
        <f>'2011 inpatient weights'!E34*ave_inpatient_cost_2014*'2014 population'!E34</f>
        <v>41759690.257866062</v>
      </c>
      <c r="F34" s="11">
        <f>'2011 inpatient weights'!F34*ave_inpatient_cost_2014*'2014 population'!F34</f>
        <v>35634819.843084194</v>
      </c>
      <c r="G34" s="11">
        <f>'2011 inpatient weights'!G34*ave_inpatient_cost_2014*'2014 population'!G34</f>
        <v>31973051.625107937</v>
      </c>
      <c r="H34" s="11">
        <f>'2011 inpatient weights'!H34*ave_inpatient_cost_2014*'2014 population'!H34</f>
        <v>51569180.71340283</v>
      </c>
      <c r="I34" s="11"/>
      <c r="J34" s="11">
        <f>'2011 inpatient weights'!J34*ave_inpatient_cost_2014*'2014 population'!J34</f>
        <v>20617442.747271303</v>
      </c>
      <c r="K34" s="11">
        <f>'2011 inpatient weights'!K34*ave_inpatient_cost_2014*'2014 population'!K34</f>
        <v>13047416.945406081</v>
      </c>
      <c r="L34" s="11">
        <f>'2011 inpatient weights'!L34*ave_inpatient_cost_2014*'2014 population'!L34</f>
        <v>10143944.50561239</v>
      </c>
      <c r="M34" s="11">
        <f>'2011 inpatient weights'!M34*ave_inpatient_cost_2014*'2014 population'!M34</f>
        <v>8964235.2872949373</v>
      </c>
      <c r="N34" s="11">
        <f>'2011 inpatient weights'!N34*ave_inpatient_cost_2014*'2014 population'!N34</f>
        <v>13561818.540994069</v>
      </c>
    </row>
    <row r="35" spans="2:14" x14ac:dyDescent="0.25">
      <c r="B35">
        <v>31</v>
      </c>
      <c r="D35" s="11">
        <f>'2011 inpatient weights'!D35*ave_inpatient_cost_2014*'2014 population'!D35</f>
        <v>53785158.898182623</v>
      </c>
      <c r="E35" s="11">
        <f>'2011 inpatient weights'!E35*ave_inpatient_cost_2014*'2014 population'!E35</f>
        <v>44303865.09304858</v>
      </c>
      <c r="F35" s="11">
        <f>'2011 inpatient weights'!F35*ave_inpatient_cost_2014*'2014 population'!F35</f>
        <v>38364630.195491299</v>
      </c>
      <c r="G35" s="11">
        <f>'2011 inpatient weights'!G35*ave_inpatient_cost_2014*'2014 population'!G35</f>
        <v>35049583.787758842</v>
      </c>
      <c r="H35" s="11">
        <f>'2011 inpatient weights'!H35*ave_inpatient_cost_2014*'2014 population'!H35</f>
        <v>57438890.861530535</v>
      </c>
      <c r="I35" s="11"/>
      <c r="J35" s="11">
        <f>'2011 inpatient weights'!J35*ave_inpatient_cost_2014*'2014 population'!J35</f>
        <v>21511801.514261764</v>
      </c>
      <c r="K35" s="11">
        <f>'2011 inpatient weights'!K35*ave_inpatient_cost_2014*'2014 population'!K35</f>
        <v>14418688.576442594</v>
      </c>
      <c r="L35" s="11">
        <f>'2011 inpatient weights'!L35*ave_inpatient_cost_2014*'2014 population'!L35</f>
        <v>10575082.736248806</v>
      </c>
      <c r="M35" s="11">
        <f>'2011 inpatient weights'!M35*ave_inpatient_cost_2014*'2014 population'!M35</f>
        <v>9573769.8683903646</v>
      </c>
      <c r="N35" s="11">
        <f>'2011 inpatient weights'!N35*ave_inpatient_cost_2014*'2014 population'!N35</f>
        <v>13692149.438708274</v>
      </c>
    </row>
    <row r="36" spans="2:14" x14ac:dyDescent="0.25">
      <c r="B36">
        <v>32</v>
      </c>
      <c r="D36" s="11">
        <f>'2011 inpatient weights'!D36*ave_inpatient_cost_2014*'2014 population'!D36</f>
        <v>56141912.335118964</v>
      </c>
      <c r="E36" s="11">
        <f>'2011 inpatient weights'!E36*ave_inpatient_cost_2014*'2014 population'!E36</f>
        <v>45839104.653782375</v>
      </c>
      <c r="F36" s="11">
        <f>'2011 inpatient weights'!F36*ave_inpatient_cost_2014*'2014 population'!F36</f>
        <v>40795990.166736804</v>
      </c>
      <c r="G36" s="11">
        <f>'2011 inpatient weights'!G36*ave_inpatient_cost_2014*'2014 population'!G36</f>
        <v>37310786.176454999</v>
      </c>
      <c r="H36" s="11">
        <f>'2011 inpatient weights'!H36*ave_inpatient_cost_2014*'2014 population'!H36</f>
        <v>55651620.64531713</v>
      </c>
      <c r="I36" s="11"/>
      <c r="J36" s="11">
        <f>'2011 inpatient weights'!J36*ave_inpatient_cost_2014*'2014 population'!J36</f>
        <v>23229243.393421095</v>
      </c>
      <c r="K36" s="11">
        <f>'2011 inpatient weights'!K36*ave_inpatient_cost_2014*'2014 population'!K36</f>
        <v>14728261.975869961</v>
      </c>
      <c r="L36" s="11">
        <f>'2011 inpatient weights'!L36*ave_inpatient_cost_2014*'2014 population'!L36</f>
        <v>12233071.172179485</v>
      </c>
      <c r="M36" s="11">
        <f>'2011 inpatient weights'!M36*ave_inpatient_cost_2014*'2014 population'!M36</f>
        <v>9527521.0987615455</v>
      </c>
      <c r="N36" s="11">
        <f>'2011 inpatient weights'!N36*ave_inpatient_cost_2014*'2014 population'!N36</f>
        <v>14624554.086936954</v>
      </c>
    </row>
    <row r="37" spans="2:14" x14ac:dyDescent="0.25">
      <c r="B37">
        <v>33</v>
      </c>
      <c r="D37" s="11">
        <f>'2011 inpatient weights'!D37*ave_inpatient_cost_2014*'2014 population'!D37</f>
        <v>56287861.751303844</v>
      </c>
      <c r="E37" s="11">
        <f>'2011 inpatient weights'!E37*ave_inpatient_cost_2014*'2014 population'!E37</f>
        <v>45850273.387651972</v>
      </c>
      <c r="F37" s="11">
        <f>'2011 inpatient weights'!F37*ave_inpatient_cost_2014*'2014 population'!F37</f>
        <v>40278933.031722054</v>
      </c>
      <c r="G37" s="11">
        <f>'2011 inpatient weights'!G37*ave_inpatient_cost_2014*'2014 population'!G37</f>
        <v>38617636.312760442</v>
      </c>
      <c r="H37" s="11">
        <f>'2011 inpatient weights'!H37*ave_inpatient_cost_2014*'2014 population'!H37</f>
        <v>52733164.546370089</v>
      </c>
      <c r="I37" s="11"/>
      <c r="J37" s="11">
        <f>'2011 inpatient weights'!J37*ave_inpatient_cost_2014*'2014 population'!J37</f>
        <v>24591239.71198307</v>
      </c>
      <c r="K37" s="11">
        <f>'2011 inpatient weights'!K37*ave_inpatient_cost_2014*'2014 population'!K37</f>
        <v>16653210.380609838</v>
      </c>
      <c r="L37" s="11">
        <f>'2011 inpatient weights'!L37*ave_inpatient_cost_2014*'2014 population'!L37</f>
        <v>12985722.500353562</v>
      </c>
      <c r="M37" s="11">
        <f>'2011 inpatient weights'!M37*ave_inpatient_cost_2014*'2014 population'!M37</f>
        <v>10117730.80287667</v>
      </c>
      <c r="N37" s="11">
        <f>'2011 inpatient weights'!N37*ave_inpatient_cost_2014*'2014 population'!N37</f>
        <v>14202826.306030534</v>
      </c>
    </row>
    <row r="38" spans="2:14" x14ac:dyDescent="0.25">
      <c r="B38">
        <v>34</v>
      </c>
      <c r="D38" s="11">
        <f>'2011 inpatient weights'!D38*ave_inpatient_cost_2014*'2014 population'!D38</f>
        <v>50511846.27781482</v>
      </c>
      <c r="E38" s="11">
        <f>'2011 inpatient weights'!E38*ave_inpatient_cost_2014*'2014 population'!E38</f>
        <v>43191813.773947708</v>
      </c>
      <c r="F38" s="11">
        <f>'2011 inpatient weights'!F38*ave_inpatient_cost_2014*'2014 population'!F38</f>
        <v>38084951.631343782</v>
      </c>
      <c r="G38" s="11">
        <f>'2011 inpatient weights'!G38*ave_inpatient_cost_2014*'2014 population'!G38</f>
        <v>35393095.59757863</v>
      </c>
      <c r="H38" s="11">
        <f>'2011 inpatient weights'!H38*ave_inpatient_cost_2014*'2014 population'!H38</f>
        <v>48597993.021057948</v>
      </c>
      <c r="I38" s="11"/>
      <c r="J38" s="11">
        <f>'2011 inpatient weights'!J38*ave_inpatient_cost_2014*'2014 population'!J38</f>
        <v>24214179.947266791</v>
      </c>
      <c r="K38" s="11">
        <f>'2011 inpatient weights'!K38*ave_inpatient_cost_2014*'2014 population'!K38</f>
        <v>16029642.658526106</v>
      </c>
      <c r="L38" s="11">
        <f>'2011 inpatient weights'!L38*ave_inpatient_cost_2014*'2014 population'!L38</f>
        <v>12081404.573525539</v>
      </c>
      <c r="M38" s="11">
        <f>'2011 inpatient weights'!M38*ave_inpatient_cost_2014*'2014 population'!M38</f>
        <v>10641210.744810533</v>
      </c>
      <c r="N38" s="11">
        <f>'2011 inpatient weights'!N38*ave_inpatient_cost_2014*'2014 population'!N38</f>
        <v>12917975.622478593</v>
      </c>
    </row>
    <row r="39" spans="2:14" x14ac:dyDescent="0.25">
      <c r="B39">
        <v>35</v>
      </c>
      <c r="D39" s="11">
        <f>'2011 inpatient weights'!D39*ave_inpatient_cost_2014*'2014 population'!D39</f>
        <v>45499978.671776757</v>
      </c>
      <c r="E39" s="11">
        <f>'2011 inpatient weights'!E39*ave_inpatient_cost_2014*'2014 population'!E39</f>
        <v>40181002.367934227</v>
      </c>
      <c r="F39" s="11">
        <f>'2011 inpatient weights'!F39*ave_inpatient_cost_2014*'2014 population'!F39</f>
        <v>34624015.915673666</v>
      </c>
      <c r="G39" s="11">
        <f>'2011 inpatient weights'!G39*ave_inpatient_cost_2014*'2014 population'!G39</f>
        <v>34378897.822826236</v>
      </c>
      <c r="H39" s="11">
        <f>'2011 inpatient weights'!H39*ave_inpatient_cost_2014*'2014 population'!H39</f>
        <v>41583190.859771065</v>
      </c>
      <c r="I39" s="11"/>
      <c r="J39" s="11">
        <f>'2011 inpatient weights'!J39*ave_inpatient_cost_2014*'2014 population'!J39</f>
        <v>23024700.552336093</v>
      </c>
      <c r="K39" s="11">
        <f>'2011 inpatient weights'!K39*ave_inpatient_cost_2014*'2014 population'!K39</f>
        <v>15619424.331780709</v>
      </c>
      <c r="L39" s="11">
        <f>'2011 inpatient weights'!L39*ave_inpatient_cost_2014*'2014 population'!L39</f>
        <v>12214516.671737783</v>
      </c>
      <c r="M39" s="11">
        <f>'2011 inpatient weights'!M39*ave_inpatient_cost_2014*'2014 population'!M39</f>
        <v>10079123.703843977</v>
      </c>
      <c r="N39" s="11">
        <f>'2011 inpatient weights'!N39*ave_inpatient_cost_2014*'2014 population'!N39</f>
        <v>11771618.666524205</v>
      </c>
    </row>
    <row r="40" spans="2:14" x14ac:dyDescent="0.25">
      <c r="B40">
        <v>36</v>
      </c>
      <c r="D40" s="11">
        <f>'2011 inpatient weights'!D40*ave_inpatient_cost_2014*'2014 population'!D40</f>
        <v>41007277.673426963</v>
      </c>
      <c r="E40" s="11">
        <f>'2011 inpatient weights'!E40*ave_inpatient_cost_2014*'2014 population'!E40</f>
        <v>35233561.396279477</v>
      </c>
      <c r="F40" s="11">
        <f>'2011 inpatient weights'!F40*ave_inpatient_cost_2014*'2014 population'!F40</f>
        <v>32029836.738318879</v>
      </c>
      <c r="G40" s="11">
        <f>'2011 inpatient weights'!G40*ave_inpatient_cost_2014*'2014 population'!G40</f>
        <v>29693056.431772899</v>
      </c>
      <c r="H40" s="11">
        <f>'2011 inpatient weights'!H40*ave_inpatient_cost_2014*'2014 population'!H40</f>
        <v>35075838.525976926</v>
      </c>
      <c r="I40" s="11"/>
      <c r="J40" s="11">
        <f>'2011 inpatient weights'!J40*ave_inpatient_cost_2014*'2014 population'!J40</f>
        <v>21765995.731850799</v>
      </c>
      <c r="K40" s="11">
        <f>'2011 inpatient weights'!K40*ave_inpatient_cost_2014*'2014 population'!K40</f>
        <v>14562118.374830186</v>
      </c>
      <c r="L40" s="11">
        <f>'2011 inpatient weights'!L40*ave_inpatient_cost_2014*'2014 population'!L40</f>
        <v>11755125.535630625</v>
      </c>
      <c r="M40" s="11">
        <f>'2011 inpatient weights'!M40*ave_inpatient_cost_2014*'2014 population'!M40</f>
        <v>10093454.808931198</v>
      </c>
      <c r="N40" s="11">
        <f>'2011 inpatient weights'!N40*ave_inpatient_cost_2014*'2014 population'!N40</f>
        <v>11698869.572476409</v>
      </c>
    </row>
    <row r="41" spans="2:14" x14ac:dyDescent="0.25">
      <c r="B41">
        <v>37</v>
      </c>
      <c r="D41" s="11">
        <f>'2011 inpatient weights'!D41*ave_inpatient_cost_2014*'2014 population'!D41</f>
        <v>37723242.765482113</v>
      </c>
      <c r="E41" s="11">
        <f>'2011 inpatient weights'!E41*ave_inpatient_cost_2014*'2014 population'!E41</f>
        <v>32972679.09716947</v>
      </c>
      <c r="F41" s="11">
        <f>'2011 inpatient weights'!F41*ave_inpatient_cost_2014*'2014 population'!F41</f>
        <v>29591634.824379541</v>
      </c>
      <c r="G41" s="11">
        <f>'2011 inpatient weights'!G41*ave_inpatient_cost_2014*'2014 population'!G41</f>
        <v>28271896.647756971</v>
      </c>
      <c r="H41" s="11">
        <f>'2011 inpatient weights'!H41*ave_inpatient_cost_2014*'2014 population'!H41</f>
        <v>31094772.567376133</v>
      </c>
      <c r="I41" s="11"/>
      <c r="J41" s="11">
        <f>'2011 inpatient weights'!J41*ave_inpatient_cost_2014*'2014 population'!J41</f>
        <v>22734358.878514517</v>
      </c>
      <c r="K41" s="11">
        <f>'2011 inpatient weights'!K41*ave_inpatient_cost_2014*'2014 population'!K41</f>
        <v>15858793.502265986</v>
      </c>
      <c r="L41" s="11">
        <f>'2011 inpatient weights'!L41*ave_inpatient_cost_2014*'2014 population'!L41</f>
        <v>12480587.044620948</v>
      </c>
      <c r="M41" s="11">
        <f>'2011 inpatient weights'!M41*ave_inpatient_cost_2014*'2014 population'!M41</f>
        <v>10695521.184416026</v>
      </c>
      <c r="N41" s="11">
        <f>'2011 inpatient weights'!N41*ave_inpatient_cost_2014*'2014 population'!N41</f>
        <v>12013394.880223915</v>
      </c>
    </row>
    <row r="42" spans="2:14" x14ac:dyDescent="0.25">
      <c r="B42">
        <v>38</v>
      </c>
      <c r="D42" s="11">
        <f>'2011 inpatient weights'!D42*ave_inpatient_cost_2014*'2014 population'!D42</f>
        <v>36958997.7282672</v>
      </c>
      <c r="E42" s="11">
        <f>'2011 inpatient weights'!E42*ave_inpatient_cost_2014*'2014 population'!E42</f>
        <v>31342837.194309931</v>
      </c>
      <c r="F42" s="11">
        <f>'2011 inpatient weights'!F42*ave_inpatient_cost_2014*'2014 population'!F42</f>
        <v>27436104.894648448</v>
      </c>
      <c r="G42" s="11">
        <f>'2011 inpatient weights'!G42*ave_inpatient_cost_2014*'2014 population'!G42</f>
        <v>26425193.503373332</v>
      </c>
      <c r="H42" s="11">
        <f>'2011 inpatient weights'!H42*ave_inpatient_cost_2014*'2014 population'!H42</f>
        <v>26890422.229079671</v>
      </c>
      <c r="I42" s="11"/>
      <c r="J42" s="11">
        <f>'2011 inpatient weights'!J42*ave_inpatient_cost_2014*'2014 population'!J42</f>
        <v>23681848.591423966</v>
      </c>
      <c r="K42" s="11">
        <f>'2011 inpatient weights'!K42*ave_inpatient_cost_2014*'2014 population'!K42</f>
        <v>16026434.141859772</v>
      </c>
      <c r="L42" s="11">
        <f>'2011 inpatient weights'!L42*ave_inpatient_cost_2014*'2014 population'!L42</f>
        <v>13177843.940605393</v>
      </c>
      <c r="M42" s="11">
        <f>'2011 inpatient weights'!M42*ave_inpatient_cost_2014*'2014 population'!M42</f>
        <v>11160465.761864964</v>
      </c>
      <c r="N42" s="11">
        <f>'2011 inpatient weights'!N42*ave_inpatient_cost_2014*'2014 population'!N42</f>
        <v>11783979.23453504</v>
      </c>
    </row>
    <row r="43" spans="2:14" x14ac:dyDescent="0.25">
      <c r="B43">
        <v>39</v>
      </c>
      <c r="D43" s="11">
        <f>'2011 inpatient weights'!D43*ave_inpatient_cost_2014*'2014 population'!D43</f>
        <v>34257219.502027526</v>
      </c>
      <c r="E43" s="11">
        <f>'2011 inpatient weights'!E43*ave_inpatient_cost_2014*'2014 population'!E43</f>
        <v>29528822.825604167</v>
      </c>
      <c r="F43" s="11">
        <f>'2011 inpatient weights'!F43*ave_inpatient_cost_2014*'2014 population'!F43</f>
        <v>26268759.379920237</v>
      </c>
      <c r="G43" s="11">
        <f>'2011 inpatient weights'!G43*ave_inpatient_cost_2014*'2014 population'!G43</f>
        <v>24975291.657973628</v>
      </c>
      <c r="H43" s="11">
        <f>'2011 inpatient weights'!H43*ave_inpatient_cost_2014*'2014 population'!H43</f>
        <v>23879543.996056668</v>
      </c>
      <c r="I43" s="11"/>
      <c r="J43" s="11">
        <f>'2011 inpatient weights'!J43*ave_inpatient_cost_2014*'2014 population'!J43</f>
        <v>24516346.746078882</v>
      </c>
      <c r="K43" s="11">
        <f>'2011 inpatient weights'!K43*ave_inpatient_cost_2014*'2014 population'!K43</f>
        <v>17321510.927670166</v>
      </c>
      <c r="L43" s="11">
        <f>'2011 inpatient weights'!L43*ave_inpatient_cost_2014*'2014 population'!L43</f>
        <v>14573959.368993444</v>
      </c>
      <c r="M43" s="11">
        <f>'2011 inpatient weights'!M43*ave_inpatient_cost_2014*'2014 population'!M43</f>
        <v>11864404.037431261</v>
      </c>
      <c r="N43" s="11">
        <f>'2011 inpatient weights'!N43*ave_inpatient_cost_2014*'2014 population'!N43</f>
        <v>12201708.981418053</v>
      </c>
    </row>
    <row r="44" spans="2:14" x14ac:dyDescent="0.25">
      <c r="B44">
        <v>40</v>
      </c>
      <c r="D44" s="11">
        <f>'2011 inpatient weights'!D44*ave_inpatient_cost_2014*'2014 population'!D44</f>
        <v>32823014.851436432</v>
      </c>
      <c r="E44" s="11">
        <f>'2011 inpatient weights'!E44*ave_inpatient_cost_2014*'2014 population'!E44</f>
        <v>29633598.59874336</v>
      </c>
      <c r="F44" s="11">
        <f>'2011 inpatient weights'!F44*ave_inpatient_cost_2014*'2014 population'!F44</f>
        <v>27430091.033454668</v>
      </c>
      <c r="G44" s="11">
        <f>'2011 inpatient weights'!G44*ave_inpatient_cost_2014*'2014 population'!G44</f>
        <v>26047601.865282901</v>
      </c>
      <c r="H44" s="11">
        <f>'2011 inpatient weights'!H44*ave_inpatient_cost_2014*'2014 population'!H44</f>
        <v>22161118.581963781</v>
      </c>
      <c r="I44" s="11"/>
      <c r="J44" s="11">
        <f>'2011 inpatient weights'!J44*ave_inpatient_cost_2014*'2014 population'!J44</f>
        <v>25270522.923486874</v>
      </c>
      <c r="K44" s="11">
        <f>'2011 inpatient weights'!K44*ave_inpatient_cost_2014*'2014 population'!K44</f>
        <v>18651545.741323639</v>
      </c>
      <c r="L44" s="11">
        <f>'2011 inpatient weights'!L44*ave_inpatient_cost_2014*'2014 population'!L44</f>
        <v>15664474.328081302</v>
      </c>
      <c r="M44" s="11">
        <f>'2011 inpatient weights'!M44*ave_inpatient_cost_2014*'2014 population'!M44</f>
        <v>13501161.313781604</v>
      </c>
      <c r="N44" s="11">
        <f>'2011 inpatient weights'!N44*ave_inpatient_cost_2014*'2014 population'!N44</f>
        <v>12379081.882260136</v>
      </c>
    </row>
    <row r="45" spans="2:14" x14ac:dyDescent="0.25">
      <c r="B45">
        <v>41</v>
      </c>
      <c r="D45" s="11">
        <f>'2011 inpatient weights'!D45*ave_inpatient_cost_2014*'2014 population'!D45</f>
        <v>35181269.990594596</v>
      </c>
      <c r="E45" s="11">
        <f>'2011 inpatient weights'!E45*ave_inpatient_cost_2014*'2014 population'!E45</f>
        <v>32368277.880081367</v>
      </c>
      <c r="F45" s="11">
        <f>'2011 inpatient weights'!F45*ave_inpatient_cost_2014*'2014 population'!F45</f>
        <v>27846030.342253052</v>
      </c>
      <c r="G45" s="11">
        <f>'2011 inpatient weights'!G45*ave_inpatient_cost_2014*'2014 population'!G45</f>
        <v>25123715.456464417</v>
      </c>
      <c r="H45" s="11">
        <f>'2011 inpatient weights'!H45*ave_inpatient_cost_2014*'2014 population'!H45</f>
        <v>23033303.564101223</v>
      </c>
      <c r="I45" s="11"/>
      <c r="J45" s="11">
        <f>'2011 inpatient weights'!J45*ave_inpatient_cost_2014*'2014 population'!J45</f>
        <v>28714506.254583899</v>
      </c>
      <c r="K45" s="11">
        <f>'2011 inpatient weights'!K45*ave_inpatient_cost_2014*'2014 population'!K45</f>
        <v>21912785.704559177</v>
      </c>
      <c r="L45" s="11">
        <f>'2011 inpatient weights'!L45*ave_inpatient_cost_2014*'2014 population'!L45</f>
        <v>16750845.950745059</v>
      </c>
      <c r="M45" s="11">
        <f>'2011 inpatient weights'!M45*ave_inpatient_cost_2014*'2014 population'!M45</f>
        <v>15752241.356028276</v>
      </c>
      <c r="N45" s="11">
        <f>'2011 inpatient weights'!N45*ave_inpatient_cost_2014*'2014 population'!N45</f>
        <v>13570870.433173286</v>
      </c>
    </row>
    <row r="46" spans="2:14" x14ac:dyDescent="0.25">
      <c r="B46">
        <v>42</v>
      </c>
      <c r="D46" s="11">
        <f>'2011 inpatient weights'!D46*ave_inpatient_cost_2014*'2014 population'!D46</f>
        <v>34952815.170567468</v>
      </c>
      <c r="E46" s="11">
        <f>'2011 inpatient weights'!E46*ave_inpatient_cost_2014*'2014 population'!E46</f>
        <v>31163914.357919723</v>
      </c>
      <c r="F46" s="11">
        <f>'2011 inpatient weights'!F46*ave_inpatient_cost_2014*'2014 population'!F46</f>
        <v>27040800.310905658</v>
      </c>
      <c r="G46" s="11">
        <f>'2011 inpatient weights'!G46*ave_inpatient_cost_2014*'2014 population'!G46</f>
        <v>24140343.438292101</v>
      </c>
      <c r="H46" s="11">
        <f>'2011 inpatient weights'!H46*ave_inpatient_cost_2014*'2014 population'!H46</f>
        <v>20042464.097438831</v>
      </c>
      <c r="I46" s="11"/>
      <c r="J46" s="11">
        <f>'2011 inpatient weights'!J46*ave_inpatient_cost_2014*'2014 population'!J46</f>
        <v>29156856.002940163</v>
      </c>
      <c r="K46" s="11">
        <f>'2011 inpatient weights'!K46*ave_inpatient_cost_2014*'2014 population'!K46</f>
        <v>22154047.435290229</v>
      </c>
      <c r="L46" s="11">
        <f>'2011 inpatient weights'!L46*ave_inpatient_cost_2014*'2014 population'!L46</f>
        <v>17996239.582323086</v>
      </c>
      <c r="M46" s="11">
        <f>'2011 inpatient weights'!M46*ave_inpatient_cost_2014*'2014 population'!M46</f>
        <v>16363331.718316939</v>
      </c>
      <c r="N46" s="11">
        <f>'2011 inpatient weights'!N46*ave_inpatient_cost_2014*'2014 population'!N46</f>
        <v>13480375.950993557</v>
      </c>
    </row>
    <row r="47" spans="2:14" x14ac:dyDescent="0.25">
      <c r="B47">
        <v>43</v>
      </c>
      <c r="D47" s="11">
        <f>'2011 inpatient weights'!D47*ave_inpatient_cost_2014*'2014 population'!D47</f>
        <v>36843165.564613901</v>
      </c>
      <c r="E47" s="11">
        <f>'2011 inpatient weights'!E47*ave_inpatient_cost_2014*'2014 population'!E47</f>
        <v>32510621.416771259</v>
      </c>
      <c r="F47" s="11">
        <f>'2011 inpatient weights'!F47*ave_inpatient_cost_2014*'2014 population'!F47</f>
        <v>27892468.349323332</v>
      </c>
      <c r="G47" s="11">
        <f>'2011 inpatient weights'!G47*ave_inpatient_cost_2014*'2014 population'!G47</f>
        <v>24952290.987917963</v>
      </c>
      <c r="H47" s="11">
        <f>'2011 inpatient weights'!H47*ave_inpatient_cost_2014*'2014 population'!H47</f>
        <v>20656506.027495243</v>
      </c>
      <c r="I47" s="11"/>
      <c r="J47" s="11">
        <f>'2011 inpatient weights'!J47*ave_inpatient_cost_2014*'2014 population'!J47</f>
        <v>30757404.719418798</v>
      </c>
      <c r="K47" s="11">
        <f>'2011 inpatient weights'!K47*ave_inpatient_cost_2014*'2014 population'!K47</f>
        <v>22846805.695734479</v>
      </c>
      <c r="L47" s="11">
        <f>'2011 inpatient weights'!L47*ave_inpatient_cost_2014*'2014 population'!L47</f>
        <v>20817633.010931861</v>
      </c>
      <c r="M47" s="11">
        <f>'2011 inpatient weights'!M47*ave_inpatient_cost_2014*'2014 population'!M47</f>
        <v>17532213.19054319</v>
      </c>
      <c r="N47" s="11">
        <f>'2011 inpatient weights'!N47*ave_inpatient_cost_2014*'2014 population'!N47</f>
        <v>14257297.975138001</v>
      </c>
    </row>
    <row r="48" spans="2:14" x14ac:dyDescent="0.25">
      <c r="B48">
        <v>44</v>
      </c>
      <c r="D48" s="11">
        <f>'2011 inpatient weights'!D48*ave_inpatient_cost_2014*'2014 population'!D48</f>
        <v>35347714.686876632</v>
      </c>
      <c r="E48" s="11">
        <f>'2011 inpatient weights'!E48*ave_inpatient_cost_2014*'2014 population'!E48</f>
        <v>31067881.458127245</v>
      </c>
      <c r="F48" s="11">
        <f>'2011 inpatient weights'!F48*ave_inpatient_cost_2014*'2014 population'!F48</f>
        <v>27324398.148315456</v>
      </c>
      <c r="G48" s="11">
        <f>'2011 inpatient weights'!G48*ave_inpatient_cost_2014*'2014 population'!G48</f>
        <v>24136659.924938846</v>
      </c>
      <c r="H48" s="11">
        <f>'2011 inpatient weights'!H48*ave_inpatient_cost_2014*'2014 population'!H48</f>
        <v>20080339.605719298</v>
      </c>
      <c r="I48" s="11"/>
      <c r="J48" s="11">
        <f>'2011 inpatient weights'!J48*ave_inpatient_cost_2014*'2014 population'!J48</f>
        <v>32324906.194721509</v>
      </c>
      <c r="K48" s="11">
        <f>'2011 inpatient weights'!K48*ave_inpatient_cost_2014*'2014 population'!K48</f>
        <v>23783306.620864093</v>
      </c>
      <c r="L48" s="11">
        <f>'2011 inpatient weights'!L48*ave_inpatient_cost_2014*'2014 population'!L48</f>
        <v>20864934.723271396</v>
      </c>
      <c r="M48" s="11">
        <f>'2011 inpatient weights'!M48*ave_inpatient_cost_2014*'2014 population'!M48</f>
        <v>16962258.758015122</v>
      </c>
      <c r="N48" s="11">
        <f>'2011 inpatient weights'!N48*ave_inpatient_cost_2014*'2014 population'!N48</f>
        <v>14767686.812752115</v>
      </c>
    </row>
    <row r="49" spans="2:14" x14ac:dyDescent="0.25">
      <c r="B49">
        <v>45</v>
      </c>
      <c r="D49" s="11">
        <f>'2011 inpatient weights'!D49*ave_inpatient_cost_2014*'2014 population'!D49</f>
        <v>37722530.794458553</v>
      </c>
      <c r="E49" s="11">
        <f>'2011 inpatient weights'!E49*ave_inpatient_cost_2014*'2014 population'!E49</f>
        <v>32303035.426110595</v>
      </c>
      <c r="F49" s="11">
        <f>'2011 inpatient weights'!F49*ave_inpatient_cost_2014*'2014 population'!F49</f>
        <v>28591949.237495754</v>
      </c>
      <c r="G49" s="11">
        <f>'2011 inpatient weights'!G49*ave_inpatient_cost_2014*'2014 population'!G49</f>
        <v>25638568.389789484</v>
      </c>
      <c r="H49" s="11">
        <f>'2011 inpatient weights'!H49*ave_inpatient_cost_2014*'2014 population'!H49</f>
        <v>20461281.631018672</v>
      </c>
      <c r="I49" s="11"/>
      <c r="J49" s="11">
        <f>'2011 inpatient weights'!J49*ave_inpatient_cost_2014*'2014 population'!J49</f>
        <v>32660775.176048711</v>
      </c>
      <c r="K49" s="11">
        <f>'2011 inpatient weights'!K49*ave_inpatient_cost_2014*'2014 population'!K49</f>
        <v>24853210.024961904</v>
      </c>
      <c r="L49" s="11">
        <f>'2011 inpatient weights'!L49*ave_inpatient_cost_2014*'2014 population'!L49</f>
        <v>22688463.271110345</v>
      </c>
      <c r="M49" s="11">
        <f>'2011 inpatient weights'!M49*ave_inpatient_cost_2014*'2014 population'!M49</f>
        <v>19145165.330340248</v>
      </c>
      <c r="N49" s="11">
        <f>'2011 inpatient weights'!N49*ave_inpatient_cost_2014*'2014 population'!N49</f>
        <v>15549624.588844469</v>
      </c>
    </row>
    <row r="50" spans="2:14" x14ac:dyDescent="0.25">
      <c r="B50">
        <v>46</v>
      </c>
      <c r="D50" s="11">
        <f>'2011 inpatient weights'!D50*ave_inpatient_cost_2014*'2014 population'!D50</f>
        <v>38614999.211880438</v>
      </c>
      <c r="E50" s="11">
        <f>'2011 inpatient weights'!E50*ave_inpatient_cost_2014*'2014 population'!E50</f>
        <v>35378664.94741115</v>
      </c>
      <c r="F50" s="11">
        <f>'2011 inpatient weights'!F50*ave_inpatient_cost_2014*'2014 population'!F50</f>
        <v>30439892.447042588</v>
      </c>
      <c r="G50" s="11">
        <f>'2011 inpatient weights'!G50*ave_inpatient_cost_2014*'2014 population'!G50</f>
        <v>26854217.456277344</v>
      </c>
      <c r="H50" s="11">
        <f>'2011 inpatient weights'!H50*ave_inpatient_cost_2014*'2014 population'!H50</f>
        <v>20454030.813944943</v>
      </c>
      <c r="I50" s="11"/>
      <c r="J50" s="11">
        <f>'2011 inpatient weights'!J50*ave_inpatient_cost_2014*'2014 population'!J50</f>
        <v>34663087.513417713</v>
      </c>
      <c r="K50" s="11">
        <f>'2011 inpatient weights'!K50*ave_inpatient_cost_2014*'2014 population'!K50</f>
        <v>26695610.899651673</v>
      </c>
      <c r="L50" s="11">
        <f>'2011 inpatient weights'!L50*ave_inpatient_cost_2014*'2014 population'!L50</f>
        <v>22817116.575544499</v>
      </c>
      <c r="M50" s="11">
        <f>'2011 inpatient weights'!M50*ave_inpatient_cost_2014*'2014 population'!M50</f>
        <v>19752637.234257799</v>
      </c>
      <c r="N50" s="11">
        <f>'2011 inpatient weights'!N50*ave_inpatient_cost_2014*'2014 population'!N50</f>
        <v>16213470.281370005</v>
      </c>
    </row>
    <row r="51" spans="2:14" x14ac:dyDescent="0.25">
      <c r="B51">
        <v>47</v>
      </c>
      <c r="D51" s="11">
        <f>'2011 inpatient weights'!D51*ave_inpatient_cost_2014*'2014 population'!D51</f>
        <v>41708231.264207482</v>
      </c>
      <c r="E51" s="11">
        <f>'2011 inpatient weights'!E51*ave_inpatient_cost_2014*'2014 population'!E51</f>
        <v>37548579.358172961</v>
      </c>
      <c r="F51" s="11">
        <f>'2011 inpatient weights'!F51*ave_inpatient_cost_2014*'2014 population'!F51</f>
        <v>31613439.6793737</v>
      </c>
      <c r="G51" s="11">
        <f>'2011 inpatient weights'!G51*ave_inpatient_cost_2014*'2014 population'!G51</f>
        <v>27633700.974540055</v>
      </c>
      <c r="H51" s="11">
        <f>'2011 inpatient weights'!H51*ave_inpatient_cost_2014*'2014 population'!H51</f>
        <v>20875346.208664916</v>
      </c>
      <c r="I51" s="11"/>
      <c r="J51" s="11">
        <f>'2011 inpatient weights'!J51*ave_inpatient_cost_2014*'2014 population'!J51</f>
        <v>38449409.156049542</v>
      </c>
      <c r="K51" s="11">
        <f>'2011 inpatient weights'!K51*ave_inpatient_cost_2014*'2014 population'!K51</f>
        <v>30908265.359267171</v>
      </c>
      <c r="L51" s="11">
        <f>'2011 inpatient weights'!L51*ave_inpatient_cost_2014*'2014 population'!L51</f>
        <v>24919306.984824687</v>
      </c>
      <c r="M51" s="11">
        <f>'2011 inpatient weights'!M51*ave_inpatient_cost_2014*'2014 population'!M51</f>
        <v>21909849.021185856</v>
      </c>
      <c r="N51" s="11">
        <f>'2011 inpatient weights'!N51*ave_inpatient_cost_2014*'2014 population'!N51</f>
        <v>18125691.379005142</v>
      </c>
    </row>
    <row r="52" spans="2:14" x14ac:dyDescent="0.25">
      <c r="B52">
        <v>48</v>
      </c>
      <c r="D52" s="11">
        <f>'2011 inpatient weights'!D52*ave_inpatient_cost_2014*'2014 population'!D52</f>
        <v>43480577.687303148</v>
      </c>
      <c r="E52" s="11">
        <f>'2011 inpatient weights'!E52*ave_inpatient_cost_2014*'2014 population'!E52</f>
        <v>37524265.969205908</v>
      </c>
      <c r="F52" s="11">
        <f>'2011 inpatient weights'!F52*ave_inpatient_cost_2014*'2014 population'!F52</f>
        <v>32526922.911135945</v>
      </c>
      <c r="G52" s="11">
        <f>'2011 inpatient weights'!G52*ave_inpatient_cost_2014*'2014 population'!G52</f>
        <v>28901551.256625947</v>
      </c>
      <c r="H52" s="11">
        <f>'2011 inpatient weights'!H52*ave_inpatient_cost_2014*'2014 population'!H52</f>
        <v>21912002.696094677</v>
      </c>
      <c r="I52" s="11"/>
      <c r="J52" s="11">
        <f>'2011 inpatient weights'!J52*ave_inpatient_cost_2014*'2014 population'!J52</f>
        <v>40740792.128754072</v>
      </c>
      <c r="K52" s="11">
        <f>'2011 inpatient weights'!K52*ave_inpatient_cost_2014*'2014 population'!K52</f>
        <v>33085551.03572185</v>
      </c>
      <c r="L52" s="11">
        <f>'2011 inpatient weights'!L52*ave_inpatient_cost_2014*'2014 population'!L52</f>
        <v>25959786.604473643</v>
      </c>
      <c r="M52" s="11">
        <f>'2011 inpatient weights'!M52*ave_inpatient_cost_2014*'2014 population'!M52</f>
        <v>22812337.517464314</v>
      </c>
      <c r="N52" s="11">
        <f>'2011 inpatient weights'!N52*ave_inpatient_cost_2014*'2014 population'!N52</f>
        <v>17723819.480714452</v>
      </c>
    </row>
    <row r="53" spans="2:14" x14ac:dyDescent="0.25">
      <c r="B53">
        <v>49</v>
      </c>
      <c r="D53" s="11">
        <f>'2011 inpatient weights'!D53*ave_inpatient_cost_2014*'2014 population'!D53</f>
        <v>43854540.474852651</v>
      </c>
      <c r="E53" s="11">
        <f>'2011 inpatient weights'!E53*ave_inpatient_cost_2014*'2014 population'!E53</f>
        <v>39406862.186192453</v>
      </c>
      <c r="F53" s="11">
        <f>'2011 inpatient weights'!F53*ave_inpatient_cost_2014*'2014 population'!F53</f>
        <v>32599369.735676024</v>
      </c>
      <c r="G53" s="11">
        <f>'2011 inpatient weights'!G53*ave_inpatient_cost_2014*'2014 population'!G53</f>
        <v>31727349.43663916</v>
      </c>
      <c r="H53" s="11">
        <f>'2011 inpatient weights'!H53*ave_inpatient_cost_2014*'2014 population'!H53</f>
        <v>23692597.772549242</v>
      </c>
      <c r="I53" s="11"/>
      <c r="J53" s="11">
        <f>'2011 inpatient weights'!J53*ave_inpatient_cost_2014*'2014 population'!J53</f>
        <v>43018685.711066522</v>
      </c>
      <c r="K53" s="11">
        <f>'2011 inpatient weights'!K53*ave_inpatient_cost_2014*'2014 population'!K53</f>
        <v>34511076.690382168</v>
      </c>
      <c r="L53" s="11">
        <f>'2011 inpatient weights'!L53*ave_inpatient_cost_2014*'2014 population'!L53</f>
        <v>28253591.238757107</v>
      </c>
      <c r="M53" s="11">
        <f>'2011 inpatient weights'!M53*ave_inpatient_cost_2014*'2014 population'!M53</f>
        <v>24174370.223012272</v>
      </c>
      <c r="N53" s="11">
        <f>'2011 inpatient weights'!N53*ave_inpatient_cost_2014*'2014 population'!N53</f>
        <v>18966361.47018411</v>
      </c>
    </row>
    <row r="54" spans="2:14" x14ac:dyDescent="0.25">
      <c r="B54">
        <v>50</v>
      </c>
      <c r="D54" s="11">
        <f>'2011 inpatient weights'!D54*ave_inpatient_cost_2014*'2014 population'!D54</f>
        <v>45418345.809911288</v>
      </c>
      <c r="E54" s="11">
        <f>'2011 inpatient weights'!E54*ave_inpatient_cost_2014*'2014 population'!E54</f>
        <v>39063855.091371834</v>
      </c>
      <c r="F54" s="11">
        <f>'2011 inpatient weights'!F54*ave_inpatient_cost_2014*'2014 population'!F54</f>
        <v>35449392.189671196</v>
      </c>
      <c r="G54" s="11">
        <f>'2011 inpatient weights'!G54*ave_inpatient_cost_2014*'2014 population'!G54</f>
        <v>32150182.874301933</v>
      </c>
      <c r="H54" s="11">
        <f>'2011 inpatient weights'!H54*ave_inpatient_cost_2014*'2014 population'!H54</f>
        <v>23384638.493295979</v>
      </c>
      <c r="I54" s="11"/>
      <c r="J54" s="11">
        <f>'2011 inpatient weights'!J54*ave_inpatient_cost_2014*'2014 population'!J54</f>
        <v>46003611.557863347</v>
      </c>
      <c r="K54" s="11">
        <f>'2011 inpatient weights'!K54*ave_inpatient_cost_2014*'2014 population'!K54</f>
        <v>35896349.444086716</v>
      </c>
      <c r="L54" s="11">
        <f>'2011 inpatient weights'!L54*ave_inpatient_cost_2014*'2014 population'!L54</f>
        <v>29816876.383260533</v>
      </c>
      <c r="M54" s="11">
        <f>'2011 inpatient weights'!M54*ave_inpatient_cost_2014*'2014 population'!M54</f>
        <v>25848504.289128006</v>
      </c>
      <c r="N54" s="11">
        <f>'2011 inpatient weights'!N54*ave_inpatient_cost_2014*'2014 population'!N54</f>
        <v>20894507.025604725</v>
      </c>
    </row>
    <row r="55" spans="2:14" x14ac:dyDescent="0.25">
      <c r="B55">
        <v>51</v>
      </c>
      <c r="D55" s="11">
        <f>'2011 inpatient weights'!D55*ave_inpatient_cost_2014*'2014 population'!D55</f>
        <v>47666404.257541068</v>
      </c>
      <c r="E55" s="11">
        <f>'2011 inpatient weights'!E55*ave_inpatient_cost_2014*'2014 population'!E55</f>
        <v>40710703.552283838</v>
      </c>
      <c r="F55" s="11">
        <f>'2011 inpatient weights'!F55*ave_inpatient_cost_2014*'2014 population'!F55</f>
        <v>35770791.547049522</v>
      </c>
      <c r="G55" s="11">
        <f>'2011 inpatient weights'!G55*ave_inpatient_cost_2014*'2014 population'!G55</f>
        <v>31632046.208998732</v>
      </c>
      <c r="H55" s="11">
        <f>'2011 inpatient weights'!H55*ave_inpatient_cost_2014*'2014 population'!H55</f>
        <v>26301137.436537962</v>
      </c>
      <c r="I55" s="11"/>
      <c r="J55" s="11">
        <f>'2011 inpatient weights'!J55*ave_inpatient_cost_2014*'2014 population'!J55</f>
        <v>46174154.53435383</v>
      </c>
      <c r="K55" s="11">
        <f>'2011 inpatient weights'!K55*ave_inpatient_cost_2014*'2014 population'!K55</f>
        <v>38891338.296406612</v>
      </c>
      <c r="L55" s="11">
        <f>'2011 inpatient weights'!L55*ave_inpatient_cost_2014*'2014 population'!L55</f>
        <v>32604106.365220387</v>
      </c>
      <c r="M55" s="11">
        <f>'2011 inpatient weights'!M55*ave_inpatient_cost_2014*'2014 population'!M55</f>
        <v>26892776.700224295</v>
      </c>
      <c r="N55" s="11">
        <f>'2011 inpatient weights'!N55*ave_inpatient_cost_2014*'2014 population'!N55</f>
        <v>21297751.177864481</v>
      </c>
    </row>
    <row r="56" spans="2:14" x14ac:dyDescent="0.25">
      <c r="B56">
        <v>52</v>
      </c>
      <c r="D56" s="11">
        <f>'2011 inpatient weights'!D56*ave_inpatient_cost_2014*'2014 population'!D56</f>
        <v>46988460.299405925</v>
      </c>
      <c r="E56" s="11">
        <f>'2011 inpatient weights'!E56*ave_inpatient_cost_2014*'2014 population'!E56</f>
        <v>40020209.909793936</v>
      </c>
      <c r="F56" s="11">
        <f>'2011 inpatient weights'!F56*ave_inpatient_cost_2014*'2014 population'!F56</f>
        <v>36894057.413358934</v>
      </c>
      <c r="G56" s="11">
        <f>'2011 inpatient weights'!G56*ave_inpatient_cost_2014*'2014 population'!G56</f>
        <v>30682020.468745742</v>
      </c>
      <c r="H56" s="11">
        <f>'2011 inpatient weights'!H56*ave_inpatient_cost_2014*'2014 population'!H56</f>
        <v>23953721.812181313</v>
      </c>
      <c r="I56" s="11"/>
      <c r="J56" s="11">
        <f>'2011 inpatient weights'!J56*ave_inpatient_cost_2014*'2014 population'!J56</f>
        <v>47790891.447805725</v>
      </c>
      <c r="K56" s="11">
        <f>'2011 inpatient weights'!K56*ave_inpatient_cost_2014*'2014 population'!K56</f>
        <v>37715467.889231123</v>
      </c>
      <c r="L56" s="11">
        <f>'2011 inpatient weights'!L56*ave_inpatient_cost_2014*'2014 population'!L56</f>
        <v>32541081.139507871</v>
      </c>
      <c r="M56" s="11">
        <f>'2011 inpatient weights'!M56*ave_inpatient_cost_2014*'2014 population'!M56</f>
        <v>27364743.77377151</v>
      </c>
      <c r="N56" s="11">
        <f>'2011 inpatient weights'!N56*ave_inpatient_cost_2014*'2014 population'!N56</f>
        <v>20503354.003764957</v>
      </c>
    </row>
    <row r="57" spans="2:14" x14ac:dyDescent="0.25">
      <c r="B57">
        <v>53</v>
      </c>
      <c r="D57" s="11">
        <f>'2011 inpatient weights'!D57*ave_inpatient_cost_2014*'2014 population'!D57</f>
        <v>44007422.240143016</v>
      </c>
      <c r="E57" s="11">
        <f>'2011 inpatient weights'!E57*ave_inpatient_cost_2014*'2014 population'!E57</f>
        <v>39979513.572150789</v>
      </c>
      <c r="F57" s="11">
        <f>'2011 inpatient weights'!F57*ave_inpatient_cost_2014*'2014 population'!F57</f>
        <v>35345653.106070846</v>
      </c>
      <c r="G57" s="11">
        <f>'2011 inpatient weights'!G57*ave_inpatient_cost_2014*'2014 population'!G57</f>
        <v>31419305.563747946</v>
      </c>
      <c r="H57" s="11">
        <f>'2011 inpatient weights'!H57*ave_inpatient_cost_2014*'2014 population'!H57</f>
        <v>23093917.875467736</v>
      </c>
      <c r="I57" s="11"/>
      <c r="J57" s="11">
        <f>'2011 inpatient weights'!J57*ave_inpatient_cost_2014*'2014 population'!J57</f>
        <v>49534598.518217981</v>
      </c>
      <c r="K57" s="11">
        <f>'2011 inpatient weights'!K57*ave_inpatient_cost_2014*'2014 population'!K57</f>
        <v>40427984.390486315</v>
      </c>
      <c r="L57" s="11">
        <f>'2011 inpatient weights'!L57*ave_inpatient_cost_2014*'2014 population'!L57</f>
        <v>32978249.121410724</v>
      </c>
      <c r="M57" s="11">
        <f>'2011 inpatient weights'!M57*ave_inpatient_cost_2014*'2014 population'!M57</f>
        <v>27249755.38669518</v>
      </c>
      <c r="N57" s="11">
        <f>'2011 inpatient weights'!N57*ave_inpatient_cost_2014*'2014 population'!N57</f>
        <v>21014233.247193959</v>
      </c>
    </row>
    <row r="58" spans="2:14" x14ac:dyDescent="0.25">
      <c r="B58">
        <v>54</v>
      </c>
      <c r="D58" s="11">
        <f>'2011 inpatient weights'!D58*ave_inpatient_cost_2014*'2014 population'!D58</f>
        <v>44591094.578443795</v>
      </c>
      <c r="E58" s="11">
        <f>'2011 inpatient weights'!E58*ave_inpatient_cost_2014*'2014 population'!E58</f>
        <v>39444397.531824902</v>
      </c>
      <c r="F58" s="11">
        <f>'2011 inpatient weights'!F58*ave_inpatient_cost_2014*'2014 population'!F58</f>
        <v>34461852.102801487</v>
      </c>
      <c r="G58" s="11">
        <f>'2011 inpatient weights'!G58*ave_inpatient_cost_2014*'2014 population'!G58</f>
        <v>31204843.442707058</v>
      </c>
      <c r="H58" s="11">
        <f>'2011 inpatient weights'!H58*ave_inpatient_cost_2014*'2014 population'!H58</f>
        <v>24056325.584002927</v>
      </c>
      <c r="I58" s="11"/>
      <c r="J58" s="11">
        <f>'2011 inpatient weights'!J58*ave_inpatient_cost_2014*'2014 population'!J58</f>
        <v>48377224.799184345</v>
      </c>
      <c r="K58" s="11">
        <f>'2011 inpatient weights'!K58*ave_inpatient_cost_2014*'2014 population'!K58</f>
        <v>39914821.219809078</v>
      </c>
      <c r="L58" s="11">
        <f>'2011 inpatient weights'!L58*ave_inpatient_cost_2014*'2014 population'!L58</f>
        <v>33931429.73931203</v>
      </c>
      <c r="M58" s="11">
        <f>'2011 inpatient weights'!M58*ave_inpatient_cost_2014*'2014 population'!M58</f>
        <v>27405577.741406552</v>
      </c>
      <c r="N58" s="11">
        <f>'2011 inpatient weights'!N58*ave_inpatient_cost_2014*'2014 population'!N58</f>
        <v>22556055.109305318</v>
      </c>
    </row>
    <row r="59" spans="2:14" x14ac:dyDescent="0.25">
      <c r="B59">
        <v>55</v>
      </c>
      <c r="D59" s="11">
        <f>'2011 inpatient weights'!D59*ave_inpatient_cost_2014*'2014 population'!D59</f>
        <v>45686103.539785504</v>
      </c>
      <c r="E59" s="11">
        <f>'2011 inpatient weights'!E59*ave_inpatient_cost_2014*'2014 population'!E59</f>
        <v>40623420.164833091</v>
      </c>
      <c r="F59" s="11">
        <f>'2011 inpatient weights'!F59*ave_inpatient_cost_2014*'2014 population'!F59</f>
        <v>34593682.778021887</v>
      </c>
      <c r="G59" s="11">
        <f>'2011 inpatient weights'!G59*ave_inpatient_cost_2014*'2014 population'!G59</f>
        <v>31909605.198876485</v>
      </c>
      <c r="H59" s="11">
        <f>'2011 inpatient weights'!H59*ave_inpatient_cost_2014*'2014 population'!H59</f>
        <v>23217958.099644173</v>
      </c>
      <c r="I59" s="11"/>
      <c r="J59" s="11">
        <f>'2011 inpatient weights'!J59*ave_inpatient_cost_2014*'2014 population'!J59</f>
        <v>50455085.332465798</v>
      </c>
      <c r="K59" s="11">
        <f>'2011 inpatient weights'!K59*ave_inpatient_cost_2014*'2014 population'!K59</f>
        <v>41501519.898588918</v>
      </c>
      <c r="L59" s="11">
        <f>'2011 inpatient weights'!L59*ave_inpatient_cost_2014*'2014 population'!L59</f>
        <v>34840729.040950254</v>
      </c>
      <c r="M59" s="11">
        <f>'2011 inpatient weights'!M59*ave_inpatient_cost_2014*'2014 population'!M59</f>
        <v>29785383.163372438</v>
      </c>
      <c r="N59" s="11">
        <f>'2011 inpatient weights'!N59*ave_inpatient_cost_2014*'2014 population'!N59</f>
        <v>22969889.868267581</v>
      </c>
    </row>
    <row r="60" spans="2:14" x14ac:dyDescent="0.25">
      <c r="B60">
        <v>56</v>
      </c>
      <c r="D60" s="11">
        <f>'2011 inpatient weights'!D60*ave_inpatient_cost_2014*'2014 population'!D60</f>
        <v>46152817.587121472</v>
      </c>
      <c r="E60" s="11">
        <f>'2011 inpatient weights'!E60*ave_inpatient_cost_2014*'2014 population'!E60</f>
        <v>41508025.168329582</v>
      </c>
      <c r="F60" s="11">
        <f>'2011 inpatient weights'!F60*ave_inpatient_cost_2014*'2014 population'!F60</f>
        <v>36074084.857288621</v>
      </c>
      <c r="G60" s="11">
        <f>'2011 inpatient weights'!G60*ave_inpatient_cost_2014*'2014 population'!G60</f>
        <v>31265639.76461051</v>
      </c>
      <c r="H60" s="11">
        <f>'2011 inpatient weights'!H60*ave_inpatient_cost_2014*'2014 population'!H60</f>
        <v>23439756.59164666</v>
      </c>
      <c r="I60" s="11"/>
      <c r="J60" s="11">
        <f>'2011 inpatient weights'!J60*ave_inpatient_cost_2014*'2014 population'!J60</f>
        <v>53297050.926384501</v>
      </c>
      <c r="K60" s="11">
        <f>'2011 inpatient weights'!K60*ave_inpatient_cost_2014*'2014 population'!K60</f>
        <v>42666087.780086339</v>
      </c>
      <c r="L60" s="11">
        <f>'2011 inpatient weights'!L60*ave_inpatient_cost_2014*'2014 population'!L60</f>
        <v>36500812.881591477</v>
      </c>
      <c r="M60" s="11">
        <f>'2011 inpatient weights'!M60*ave_inpatient_cost_2014*'2014 population'!M60</f>
        <v>30942176.487359531</v>
      </c>
      <c r="N60" s="11">
        <f>'2011 inpatient weights'!N60*ave_inpatient_cost_2014*'2014 population'!N60</f>
        <v>23494193.595615923</v>
      </c>
    </row>
    <row r="61" spans="2:14" x14ac:dyDescent="0.25">
      <c r="B61">
        <v>57</v>
      </c>
      <c r="D61" s="11">
        <f>'2011 inpatient weights'!D61*ave_inpatient_cost_2014*'2014 population'!D61</f>
        <v>44912216.181022204</v>
      </c>
      <c r="E61" s="11">
        <f>'2011 inpatient weights'!E61*ave_inpatient_cost_2014*'2014 population'!E61</f>
        <v>39988543.116286024</v>
      </c>
      <c r="F61" s="11">
        <f>'2011 inpatient weights'!F61*ave_inpatient_cost_2014*'2014 population'!F61</f>
        <v>34922051.021802314</v>
      </c>
      <c r="G61" s="11">
        <f>'2011 inpatient weights'!G61*ave_inpatient_cost_2014*'2014 population'!G61</f>
        <v>30580393.912421171</v>
      </c>
      <c r="H61" s="11">
        <f>'2011 inpatient weights'!H61*ave_inpatient_cost_2014*'2014 population'!H61</f>
        <v>24153256.995426305</v>
      </c>
      <c r="I61" s="11"/>
      <c r="J61" s="11">
        <f>'2011 inpatient weights'!J61*ave_inpatient_cost_2014*'2014 population'!J61</f>
        <v>50630102.807162747</v>
      </c>
      <c r="K61" s="11">
        <f>'2011 inpatient weights'!K61*ave_inpatient_cost_2014*'2014 population'!K61</f>
        <v>43102949.510309353</v>
      </c>
      <c r="L61" s="11">
        <f>'2011 inpatient weights'!L61*ave_inpatient_cost_2014*'2014 population'!L61</f>
        <v>35732459.357474074</v>
      </c>
      <c r="M61" s="11">
        <f>'2011 inpatient weights'!M61*ave_inpatient_cost_2014*'2014 population'!M61</f>
        <v>31286951.421397444</v>
      </c>
      <c r="N61" s="11">
        <f>'2011 inpatient weights'!N61*ave_inpatient_cost_2014*'2014 population'!N61</f>
        <v>24260520.470135003</v>
      </c>
    </row>
    <row r="62" spans="2:14" x14ac:dyDescent="0.25">
      <c r="B62">
        <v>58</v>
      </c>
      <c r="D62" s="11">
        <f>'2011 inpatient weights'!D62*ave_inpatient_cost_2014*'2014 population'!D62</f>
        <v>47161823.765887327</v>
      </c>
      <c r="E62" s="11">
        <f>'2011 inpatient weights'!E62*ave_inpatient_cost_2014*'2014 population'!E62</f>
        <v>42126438.174139842</v>
      </c>
      <c r="F62" s="11">
        <f>'2011 inpatient weights'!F62*ave_inpatient_cost_2014*'2014 population'!F62</f>
        <v>34885935.809252702</v>
      </c>
      <c r="G62" s="11">
        <f>'2011 inpatient weights'!G62*ave_inpatient_cost_2014*'2014 population'!G62</f>
        <v>31669395.154912367</v>
      </c>
      <c r="H62" s="11">
        <f>'2011 inpatient weights'!H62*ave_inpatient_cost_2014*'2014 population'!H62</f>
        <v>23151975.678922914</v>
      </c>
      <c r="I62" s="11"/>
      <c r="J62" s="11">
        <f>'2011 inpatient weights'!J62*ave_inpatient_cost_2014*'2014 population'!J62</f>
        <v>53391826.072596848</v>
      </c>
      <c r="K62" s="11">
        <f>'2011 inpatient weights'!K62*ave_inpatient_cost_2014*'2014 population'!K62</f>
        <v>44983054.099492788</v>
      </c>
      <c r="L62" s="11">
        <f>'2011 inpatient weights'!L62*ave_inpatient_cost_2014*'2014 population'!L62</f>
        <v>38197570.58546038</v>
      </c>
      <c r="M62" s="11">
        <f>'2011 inpatient weights'!M62*ave_inpatient_cost_2014*'2014 population'!M62</f>
        <v>33299089.893176705</v>
      </c>
      <c r="N62" s="11">
        <f>'2011 inpatient weights'!N62*ave_inpatient_cost_2014*'2014 population'!N62</f>
        <v>24753295.798239741</v>
      </c>
    </row>
    <row r="63" spans="2:14" x14ac:dyDescent="0.25">
      <c r="B63">
        <v>59</v>
      </c>
      <c r="D63" s="11">
        <f>'2011 inpatient weights'!D63*ave_inpatient_cost_2014*'2014 population'!D63</f>
        <v>45825805.206597909</v>
      </c>
      <c r="E63" s="11">
        <f>'2011 inpatient weights'!E63*ave_inpatient_cost_2014*'2014 population'!E63</f>
        <v>41946513.242672235</v>
      </c>
      <c r="F63" s="11">
        <f>'2011 inpatient weights'!F63*ave_inpatient_cost_2014*'2014 population'!F63</f>
        <v>36477237.785551235</v>
      </c>
      <c r="G63" s="11">
        <f>'2011 inpatient weights'!G63*ave_inpatient_cost_2014*'2014 population'!G63</f>
        <v>31699816.979250025</v>
      </c>
      <c r="H63" s="11">
        <f>'2011 inpatient weights'!H63*ave_inpatient_cost_2014*'2014 population'!H63</f>
        <v>23063687.379871298</v>
      </c>
      <c r="I63" s="11"/>
      <c r="J63" s="11">
        <f>'2011 inpatient weights'!J63*ave_inpatient_cost_2014*'2014 population'!J63</f>
        <v>51857609.976997241</v>
      </c>
      <c r="K63" s="11">
        <f>'2011 inpatient weights'!K63*ave_inpatient_cost_2014*'2014 population'!K63</f>
        <v>46361665.530339159</v>
      </c>
      <c r="L63" s="11">
        <f>'2011 inpatient weights'!L63*ave_inpatient_cost_2014*'2014 population'!L63</f>
        <v>38791747.281445198</v>
      </c>
      <c r="M63" s="11">
        <f>'2011 inpatient weights'!M63*ave_inpatient_cost_2014*'2014 population'!M63</f>
        <v>35190132.433192231</v>
      </c>
      <c r="N63" s="11">
        <f>'2011 inpatient weights'!N63*ave_inpatient_cost_2014*'2014 population'!N63</f>
        <v>24280770.296376064</v>
      </c>
    </row>
    <row r="64" spans="2:14" x14ac:dyDescent="0.25">
      <c r="B64">
        <v>60</v>
      </c>
      <c r="D64" s="11">
        <f>'2011 inpatient weights'!D64*ave_inpatient_cost_2014*'2014 population'!D64</f>
        <v>47298949.406114973</v>
      </c>
      <c r="E64" s="11">
        <f>'2011 inpatient weights'!E64*ave_inpatient_cost_2014*'2014 population'!E64</f>
        <v>43581648.270780675</v>
      </c>
      <c r="F64" s="11">
        <f>'2011 inpatient weights'!F64*ave_inpatient_cost_2014*'2014 population'!F64</f>
        <v>37220852.62635278</v>
      </c>
      <c r="G64" s="11">
        <f>'2011 inpatient weights'!G64*ave_inpatient_cost_2014*'2014 population'!G64</f>
        <v>32911665.36635403</v>
      </c>
      <c r="H64" s="11">
        <f>'2011 inpatient weights'!H64*ave_inpatient_cost_2014*'2014 population'!H64</f>
        <v>24834256.580747548</v>
      </c>
      <c r="I64" s="11"/>
      <c r="J64" s="11">
        <f>'2011 inpatient weights'!J64*ave_inpatient_cost_2014*'2014 population'!J64</f>
        <v>54907792.177078694</v>
      </c>
      <c r="K64" s="11">
        <f>'2011 inpatient weights'!K64*ave_inpatient_cost_2014*'2014 population'!K64</f>
        <v>48366653.185428604</v>
      </c>
      <c r="L64" s="11">
        <f>'2011 inpatient weights'!L64*ave_inpatient_cost_2014*'2014 population'!L64</f>
        <v>40718596.68742951</v>
      </c>
      <c r="M64" s="11">
        <f>'2011 inpatient weights'!M64*ave_inpatient_cost_2014*'2014 population'!M64</f>
        <v>35125108.905201502</v>
      </c>
      <c r="N64" s="11">
        <f>'2011 inpatient weights'!N64*ave_inpatient_cost_2014*'2014 population'!N64</f>
        <v>26561213.413476679</v>
      </c>
    </row>
    <row r="65" spans="2:14" x14ac:dyDescent="0.25">
      <c r="B65">
        <v>61</v>
      </c>
      <c r="D65" s="11">
        <f>'2011 inpatient weights'!D65*ave_inpatient_cost_2014*'2014 population'!D65</f>
        <v>48847472.426598966</v>
      </c>
      <c r="E65" s="11">
        <f>'2011 inpatient weights'!E65*ave_inpatient_cost_2014*'2014 population'!E65</f>
        <v>43273493.431643449</v>
      </c>
      <c r="F65" s="11">
        <f>'2011 inpatient weights'!F65*ave_inpatient_cost_2014*'2014 population'!F65</f>
        <v>38058236.763442397</v>
      </c>
      <c r="G65" s="11">
        <f>'2011 inpatient weights'!G65*ave_inpatient_cost_2014*'2014 population'!G65</f>
        <v>31649729.975931913</v>
      </c>
      <c r="H65" s="11">
        <f>'2011 inpatient weights'!H65*ave_inpatient_cost_2014*'2014 population'!H65</f>
        <v>23327641.31848925</v>
      </c>
      <c r="I65" s="11"/>
      <c r="J65" s="11">
        <f>'2011 inpatient weights'!J65*ave_inpatient_cost_2014*'2014 population'!J65</f>
        <v>55128536.063945614</v>
      </c>
      <c r="K65" s="11">
        <f>'2011 inpatient weights'!K65*ave_inpatient_cost_2014*'2014 population'!K65</f>
        <v>49837681.616420515</v>
      </c>
      <c r="L65" s="11">
        <f>'2011 inpatient weights'!L65*ave_inpatient_cost_2014*'2014 population'!L65</f>
        <v>42753422.469739601</v>
      </c>
      <c r="M65" s="11">
        <f>'2011 inpatient weights'!M65*ave_inpatient_cost_2014*'2014 population'!M65</f>
        <v>35166791.346975416</v>
      </c>
      <c r="N65" s="11">
        <f>'2011 inpatient weights'!N65*ave_inpatient_cost_2014*'2014 population'!N65</f>
        <v>26700749.702884026</v>
      </c>
    </row>
    <row r="66" spans="2:14" x14ac:dyDescent="0.25">
      <c r="B66">
        <v>62</v>
      </c>
      <c r="D66" s="11">
        <f>'2011 inpatient weights'!D66*ave_inpatient_cost_2014*'2014 population'!D66</f>
        <v>48107325.946069427</v>
      </c>
      <c r="E66" s="11">
        <f>'2011 inpatient weights'!E66*ave_inpatient_cost_2014*'2014 population'!E66</f>
        <v>44488203.929168358</v>
      </c>
      <c r="F66" s="11">
        <f>'2011 inpatient weights'!F66*ave_inpatient_cost_2014*'2014 population'!F66</f>
        <v>38720461.774514951</v>
      </c>
      <c r="G66" s="11">
        <f>'2011 inpatient weights'!G66*ave_inpatient_cost_2014*'2014 population'!G66</f>
        <v>33257909.475270454</v>
      </c>
      <c r="H66" s="11">
        <f>'2011 inpatient weights'!H66*ave_inpatient_cost_2014*'2014 population'!H66</f>
        <v>25055153.180629686</v>
      </c>
      <c r="I66" s="11"/>
      <c r="J66" s="11">
        <f>'2011 inpatient weights'!J66*ave_inpatient_cost_2014*'2014 population'!J66</f>
        <v>55740320.454519041</v>
      </c>
      <c r="K66" s="11">
        <f>'2011 inpatient weights'!K66*ave_inpatient_cost_2014*'2014 population'!K66</f>
        <v>50235658.19877363</v>
      </c>
      <c r="L66" s="11">
        <f>'2011 inpatient weights'!L66*ave_inpatient_cost_2014*'2014 population'!L66</f>
        <v>42322029.68038591</v>
      </c>
      <c r="M66" s="11">
        <f>'2011 inpatient weights'!M66*ave_inpatient_cost_2014*'2014 population'!M66</f>
        <v>36132148.412682265</v>
      </c>
      <c r="N66" s="11">
        <f>'2011 inpatient weights'!N66*ave_inpatient_cost_2014*'2014 population'!N66</f>
        <v>26997160.217548084</v>
      </c>
    </row>
    <row r="67" spans="2:14" x14ac:dyDescent="0.25">
      <c r="B67">
        <v>63</v>
      </c>
      <c r="D67" s="11">
        <f>'2011 inpatient weights'!D67*ave_inpatient_cost_2014*'2014 population'!D67</f>
        <v>50428552.986885495</v>
      </c>
      <c r="E67" s="11">
        <f>'2011 inpatient weights'!E67*ave_inpatient_cost_2014*'2014 population'!E67</f>
        <v>43584625.659658164</v>
      </c>
      <c r="F67" s="11">
        <f>'2011 inpatient weights'!F67*ave_inpatient_cost_2014*'2014 population'!F67</f>
        <v>37856836.34040647</v>
      </c>
      <c r="G67" s="11">
        <f>'2011 inpatient weights'!G67*ave_inpatient_cost_2014*'2014 population'!G67</f>
        <v>33625008.830539346</v>
      </c>
      <c r="H67" s="11">
        <f>'2011 inpatient weights'!H67*ave_inpatient_cost_2014*'2014 population'!H67</f>
        <v>24036411.772450581</v>
      </c>
      <c r="I67" s="11"/>
      <c r="J67" s="11">
        <f>'2011 inpatient weights'!J67*ave_inpatient_cost_2014*'2014 population'!J67</f>
        <v>56365070.50794743</v>
      </c>
      <c r="K67" s="11">
        <f>'2011 inpatient weights'!K67*ave_inpatient_cost_2014*'2014 population'!K67</f>
        <v>50627133.353327513</v>
      </c>
      <c r="L67" s="11">
        <f>'2011 inpatient weights'!L67*ave_inpatient_cost_2014*'2014 population'!L67</f>
        <v>44535503.352397516</v>
      </c>
      <c r="M67" s="11">
        <f>'2011 inpatient weights'!M67*ave_inpatient_cost_2014*'2014 population'!M67</f>
        <v>38377452.025635906</v>
      </c>
      <c r="N67" s="11">
        <f>'2011 inpatient weights'!N67*ave_inpatient_cost_2014*'2014 population'!N67</f>
        <v>27497555.240940843</v>
      </c>
    </row>
    <row r="68" spans="2:14" x14ac:dyDescent="0.25">
      <c r="B68">
        <v>64</v>
      </c>
      <c r="D68" s="11">
        <f>'2011 inpatient weights'!D68*ave_inpatient_cost_2014*'2014 population'!D68</f>
        <v>53215412.706965923</v>
      </c>
      <c r="E68" s="11">
        <f>'2011 inpatient weights'!E68*ave_inpatient_cost_2014*'2014 population'!E68</f>
        <v>50008799.777948797</v>
      </c>
      <c r="F68" s="11">
        <f>'2011 inpatient weights'!F68*ave_inpatient_cost_2014*'2014 population'!F68</f>
        <v>42090888.554963619</v>
      </c>
      <c r="G68" s="11">
        <f>'2011 inpatient weights'!G68*ave_inpatient_cost_2014*'2014 population'!G68</f>
        <v>38729222.684228197</v>
      </c>
      <c r="H68" s="11">
        <f>'2011 inpatient weights'!H68*ave_inpatient_cost_2014*'2014 population'!H68</f>
        <v>26916119.29081922</v>
      </c>
      <c r="I68" s="11"/>
      <c r="J68" s="11">
        <f>'2011 inpatient weights'!J68*ave_inpatient_cost_2014*'2014 population'!J68</f>
        <v>63444078.553780772</v>
      </c>
      <c r="K68" s="11">
        <f>'2011 inpatient weights'!K68*ave_inpatient_cost_2014*'2014 population'!K68</f>
        <v>55511061.63101159</v>
      </c>
      <c r="L68" s="11">
        <f>'2011 inpatient weights'!L68*ave_inpatient_cost_2014*'2014 population'!L68</f>
        <v>48988233.384499691</v>
      </c>
      <c r="M68" s="11">
        <f>'2011 inpatient weights'!M68*ave_inpatient_cost_2014*'2014 population'!M68</f>
        <v>41560377.340710312</v>
      </c>
      <c r="N68" s="11">
        <f>'2011 inpatient weights'!N68*ave_inpatient_cost_2014*'2014 population'!N68</f>
        <v>30255600.512687173</v>
      </c>
    </row>
    <row r="69" spans="2:14" x14ac:dyDescent="0.25">
      <c r="B69">
        <v>65</v>
      </c>
      <c r="D69" s="11">
        <f>'2011 inpatient weights'!D69*ave_inpatient_cost_2014*'2014 population'!D69</f>
        <v>69210083.252140045</v>
      </c>
      <c r="E69" s="11">
        <f>'2011 inpatient weights'!E69*ave_inpatient_cost_2014*'2014 population'!E69</f>
        <v>62691417.436112225</v>
      </c>
      <c r="F69" s="11">
        <f>'2011 inpatient weights'!F69*ave_inpatient_cost_2014*'2014 population'!F69</f>
        <v>59599975.519057393</v>
      </c>
      <c r="G69" s="11">
        <f>'2011 inpatient weights'!G69*ave_inpatient_cost_2014*'2014 population'!G69</f>
        <v>52272803.446351528</v>
      </c>
      <c r="H69" s="11">
        <f>'2011 inpatient weights'!H69*ave_inpatient_cost_2014*'2014 population'!H69</f>
        <v>35329081.559730373</v>
      </c>
      <c r="I69" s="11"/>
      <c r="J69" s="11">
        <f>'2011 inpatient weights'!J69*ave_inpatient_cost_2014*'2014 population'!J69</f>
        <v>80466605.538799256</v>
      </c>
      <c r="K69" s="11">
        <f>'2011 inpatient weights'!K69*ave_inpatient_cost_2014*'2014 population'!K69</f>
        <v>77044748.58382377</v>
      </c>
      <c r="L69" s="11">
        <f>'2011 inpatient weights'!L69*ave_inpatient_cost_2014*'2014 population'!L69</f>
        <v>70334741.933862805</v>
      </c>
      <c r="M69" s="11">
        <f>'2011 inpatient weights'!M69*ave_inpatient_cost_2014*'2014 population'!M69</f>
        <v>59799304.11626704</v>
      </c>
      <c r="N69" s="11">
        <f>'2011 inpatient weights'!N69*ave_inpatient_cost_2014*'2014 population'!N69</f>
        <v>41046493.394752182</v>
      </c>
    </row>
    <row r="70" spans="2:14" x14ac:dyDescent="0.25">
      <c r="B70">
        <v>66</v>
      </c>
      <c r="D70" s="11">
        <f>'2011 inpatient weights'!D70*ave_inpatient_cost_2014*'2014 population'!D70</f>
        <v>66924303.67261295</v>
      </c>
      <c r="E70" s="11">
        <f>'2011 inpatient weights'!E70*ave_inpatient_cost_2014*'2014 population'!E70</f>
        <v>60375507.981645435</v>
      </c>
      <c r="F70" s="11">
        <f>'2011 inpatient weights'!F70*ave_inpatient_cost_2014*'2014 population'!F70</f>
        <v>57589705.076116487</v>
      </c>
      <c r="G70" s="11">
        <f>'2011 inpatient weights'!G70*ave_inpatient_cost_2014*'2014 population'!G70</f>
        <v>49168307.297382966</v>
      </c>
      <c r="H70" s="11">
        <f>'2011 inpatient weights'!H70*ave_inpatient_cost_2014*'2014 population'!H70</f>
        <v>31436266.810950842</v>
      </c>
      <c r="I70" s="11"/>
      <c r="J70" s="11">
        <f>'2011 inpatient weights'!J70*ave_inpatient_cost_2014*'2014 population'!J70</f>
        <v>77515296.562756464</v>
      </c>
      <c r="K70" s="11">
        <f>'2011 inpatient weights'!K70*ave_inpatient_cost_2014*'2014 population'!K70</f>
        <v>72261508.310655057</v>
      </c>
      <c r="L70" s="11">
        <f>'2011 inpatient weights'!L70*ave_inpatient_cost_2014*'2014 population'!L70</f>
        <v>65164897.075317554</v>
      </c>
      <c r="M70" s="11">
        <f>'2011 inpatient weights'!M70*ave_inpatient_cost_2014*'2014 population'!M70</f>
        <v>54329663.378185123</v>
      </c>
      <c r="N70" s="11">
        <f>'2011 inpatient weights'!N70*ave_inpatient_cost_2014*'2014 population'!N70</f>
        <v>37751672.295551904</v>
      </c>
    </row>
    <row r="71" spans="2:14" x14ac:dyDescent="0.25">
      <c r="B71">
        <v>67</v>
      </c>
      <c r="D71" s="11">
        <f>'2011 inpatient weights'!D71*ave_inpatient_cost_2014*'2014 population'!D71</f>
        <v>76035731.457711548</v>
      </c>
      <c r="E71" s="11">
        <f>'2011 inpatient weights'!E71*ave_inpatient_cost_2014*'2014 population'!E71</f>
        <v>72374285.602529228</v>
      </c>
      <c r="F71" s="11">
        <f>'2011 inpatient weights'!F71*ave_inpatient_cost_2014*'2014 population'!F71</f>
        <v>66515868.821672633</v>
      </c>
      <c r="G71" s="11">
        <f>'2011 inpatient weights'!G71*ave_inpatient_cost_2014*'2014 population'!G71</f>
        <v>60564133.043821566</v>
      </c>
      <c r="H71" s="11">
        <f>'2011 inpatient weights'!H71*ave_inpatient_cost_2014*'2014 population'!H71</f>
        <v>38120601.330251202</v>
      </c>
      <c r="I71" s="11"/>
      <c r="J71" s="11">
        <f>'2011 inpatient weights'!J71*ave_inpatient_cost_2014*'2014 population'!J71</f>
        <v>89079787.234299794</v>
      </c>
      <c r="K71" s="11">
        <f>'2011 inpatient weights'!K71*ave_inpatient_cost_2014*'2014 population'!K71</f>
        <v>85654255.674160734</v>
      </c>
      <c r="L71" s="11">
        <f>'2011 inpatient weights'!L71*ave_inpatient_cost_2014*'2014 population'!L71</f>
        <v>78716463.175457537</v>
      </c>
      <c r="M71" s="11">
        <f>'2011 inpatient weights'!M71*ave_inpatient_cost_2014*'2014 population'!M71</f>
        <v>69571167.615311727</v>
      </c>
      <c r="N71" s="11">
        <f>'2011 inpatient weights'!N71*ave_inpatient_cost_2014*'2014 population'!N71</f>
        <v>44133022.871877156</v>
      </c>
    </row>
    <row r="72" spans="2:14" x14ac:dyDescent="0.25">
      <c r="B72">
        <v>68</v>
      </c>
      <c r="D72" s="11">
        <f>'2011 inpatient weights'!D72*ave_inpatient_cost_2014*'2014 population'!D72</f>
        <v>60181719.436701544</v>
      </c>
      <c r="E72" s="11">
        <f>'2011 inpatient weights'!E72*ave_inpatient_cost_2014*'2014 population'!E72</f>
        <v>58706749.039900027</v>
      </c>
      <c r="F72" s="11">
        <f>'2011 inpatient weights'!F72*ave_inpatient_cost_2014*'2014 population'!F72</f>
        <v>55047762.203430086</v>
      </c>
      <c r="G72" s="11">
        <f>'2011 inpatient weights'!G72*ave_inpatient_cost_2014*'2014 population'!G72</f>
        <v>50322129.816190556</v>
      </c>
      <c r="H72" s="11">
        <f>'2011 inpatient weights'!H72*ave_inpatient_cost_2014*'2014 population'!H72</f>
        <v>32678291.92387509</v>
      </c>
      <c r="I72" s="11"/>
      <c r="J72" s="11">
        <f>'2011 inpatient weights'!J72*ave_inpatient_cost_2014*'2014 population'!J72</f>
        <v>72670304.164338127</v>
      </c>
      <c r="K72" s="11">
        <f>'2011 inpatient weights'!K72*ave_inpatient_cost_2014*'2014 population'!K72</f>
        <v>69134914.470502824</v>
      </c>
      <c r="L72" s="11">
        <f>'2011 inpatient weights'!L72*ave_inpatient_cost_2014*'2014 population'!L72</f>
        <v>62105206.255709551</v>
      </c>
      <c r="M72" s="11">
        <f>'2011 inpatient weights'!M72*ave_inpatient_cost_2014*'2014 population'!M72</f>
        <v>58643042.056031004</v>
      </c>
      <c r="N72" s="11">
        <f>'2011 inpatient weights'!N72*ave_inpatient_cost_2014*'2014 population'!N72</f>
        <v>37714506.151163213</v>
      </c>
    </row>
    <row r="73" spans="2:14" x14ac:dyDescent="0.25">
      <c r="B73">
        <v>69</v>
      </c>
      <c r="D73" s="11">
        <f>'2011 inpatient weights'!D73*ave_inpatient_cost_2014*'2014 population'!D73</f>
        <v>62099038.800469227</v>
      </c>
      <c r="E73" s="11">
        <f>'2011 inpatient weights'!E73*ave_inpatient_cost_2014*'2014 population'!E73</f>
        <v>63550624.502402939</v>
      </c>
      <c r="F73" s="11">
        <f>'2011 inpatient weights'!F73*ave_inpatient_cost_2014*'2014 population'!F73</f>
        <v>58941909.655777037</v>
      </c>
      <c r="G73" s="11">
        <f>'2011 inpatient weights'!G73*ave_inpatient_cost_2014*'2014 population'!G73</f>
        <v>52070957.556046665</v>
      </c>
      <c r="H73" s="11">
        <f>'2011 inpatient weights'!H73*ave_inpatient_cost_2014*'2014 population'!H73</f>
        <v>36100411.896818526</v>
      </c>
      <c r="I73" s="11"/>
      <c r="J73" s="11">
        <f>'2011 inpatient weights'!J73*ave_inpatient_cost_2014*'2014 population'!J73</f>
        <v>74536865.509366587</v>
      </c>
      <c r="K73" s="11">
        <f>'2011 inpatient weights'!K73*ave_inpatient_cost_2014*'2014 population'!K73</f>
        <v>76659108.490210399</v>
      </c>
      <c r="L73" s="11">
        <f>'2011 inpatient weights'!L73*ave_inpatient_cost_2014*'2014 population'!L73</f>
        <v>69873961.849918574</v>
      </c>
      <c r="M73" s="11">
        <f>'2011 inpatient weights'!M73*ave_inpatient_cost_2014*'2014 population'!M73</f>
        <v>61307233.835514694</v>
      </c>
      <c r="N73" s="11">
        <f>'2011 inpatient weights'!N73*ave_inpatient_cost_2014*'2014 population'!N73</f>
        <v>41250484.596222132</v>
      </c>
    </row>
    <row r="74" spans="2:14" x14ac:dyDescent="0.25">
      <c r="B74">
        <v>70</v>
      </c>
      <c r="D74" s="11">
        <f>'2011 inpatient weights'!D74*ave_inpatient_cost_2014*'2014 population'!D74</f>
        <v>61386630.052503005</v>
      </c>
      <c r="E74" s="11">
        <f>'2011 inpatient weights'!E74*ave_inpatient_cost_2014*'2014 population'!E74</f>
        <v>65732838.736051008</v>
      </c>
      <c r="F74" s="11">
        <f>'2011 inpatient weights'!F74*ave_inpatient_cost_2014*'2014 population'!F74</f>
        <v>61343242.862881586</v>
      </c>
      <c r="G74" s="11">
        <f>'2011 inpatient weights'!G74*ave_inpatient_cost_2014*'2014 population'!G74</f>
        <v>54834468.226261906</v>
      </c>
      <c r="H74" s="11">
        <f>'2011 inpatient weights'!H74*ave_inpatient_cost_2014*'2014 population'!H74</f>
        <v>34503180.315715164</v>
      </c>
      <c r="I74" s="11"/>
      <c r="J74" s="11">
        <f>'2011 inpatient weights'!J74*ave_inpatient_cost_2014*'2014 population'!J74</f>
        <v>75058641.860466316</v>
      </c>
      <c r="K74" s="11">
        <f>'2011 inpatient weights'!K74*ave_inpatient_cost_2014*'2014 population'!K74</f>
        <v>74747465.862159103</v>
      </c>
      <c r="L74" s="11">
        <f>'2011 inpatient weights'!L74*ave_inpatient_cost_2014*'2014 population'!L74</f>
        <v>69367371.161834985</v>
      </c>
      <c r="M74" s="11">
        <f>'2011 inpatient weights'!M74*ave_inpatient_cost_2014*'2014 population'!M74</f>
        <v>63028211.580945015</v>
      </c>
      <c r="N74" s="11">
        <f>'2011 inpatient weights'!N74*ave_inpatient_cost_2014*'2014 population'!N74</f>
        <v>39666347.001831308</v>
      </c>
    </row>
    <row r="75" spans="2:14" x14ac:dyDescent="0.25">
      <c r="B75">
        <v>71</v>
      </c>
      <c r="D75" s="11">
        <f>'2011 inpatient weights'!D75*ave_inpatient_cost_2014*'2014 population'!D75</f>
        <v>60143862.800008319</v>
      </c>
      <c r="E75" s="11">
        <f>'2011 inpatient weights'!E75*ave_inpatient_cost_2014*'2014 population'!E75</f>
        <v>60095073.904356293</v>
      </c>
      <c r="F75" s="11">
        <f>'2011 inpatient weights'!F75*ave_inpatient_cost_2014*'2014 population'!F75</f>
        <v>54950380.988436185</v>
      </c>
      <c r="G75" s="11">
        <f>'2011 inpatient weights'!G75*ave_inpatient_cost_2014*'2014 population'!G75</f>
        <v>47240794.940954596</v>
      </c>
      <c r="H75" s="11">
        <f>'2011 inpatient weights'!H75*ave_inpatient_cost_2014*'2014 population'!H75</f>
        <v>31379122.483868513</v>
      </c>
      <c r="I75" s="11"/>
      <c r="J75" s="11">
        <f>'2011 inpatient weights'!J75*ave_inpatient_cost_2014*'2014 population'!J75</f>
        <v>69714583.74970454</v>
      </c>
      <c r="K75" s="11">
        <f>'2011 inpatient weights'!K75*ave_inpatient_cost_2014*'2014 population'!K75</f>
        <v>68864648.20020996</v>
      </c>
      <c r="L75" s="11">
        <f>'2011 inpatient weights'!L75*ave_inpatient_cost_2014*'2014 population'!L75</f>
        <v>62073932.357326746</v>
      </c>
      <c r="M75" s="11">
        <f>'2011 inpatient weights'!M75*ave_inpatient_cost_2014*'2014 population'!M75</f>
        <v>55247372.192520082</v>
      </c>
      <c r="N75" s="11">
        <f>'2011 inpatient weights'!N75*ave_inpatient_cost_2014*'2014 population'!N75</f>
        <v>35589321.702141874</v>
      </c>
    </row>
    <row r="76" spans="2:14" x14ac:dyDescent="0.25">
      <c r="B76">
        <v>72</v>
      </c>
      <c r="D76" s="11">
        <f>'2011 inpatient weights'!D76*ave_inpatient_cost_2014*'2014 population'!D76</f>
        <v>59581215.669548675</v>
      </c>
      <c r="E76" s="11">
        <f>'2011 inpatient weights'!E76*ave_inpatient_cost_2014*'2014 population'!E76</f>
        <v>57581974.704035573</v>
      </c>
      <c r="F76" s="11">
        <f>'2011 inpatient weights'!F76*ave_inpatient_cost_2014*'2014 population'!F76</f>
        <v>56139020.830429278</v>
      </c>
      <c r="G76" s="11">
        <f>'2011 inpatient weights'!G76*ave_inpatient_cost_2014*'2014 population'!G76</f>
        <v>46036720.958427206</v>
      </c>
      <c r="H76" s="11">
        <f>'2011 inpatient weights'!H76*ave_inpatient_cost_2014*'2014 population'!H76</f>
        <v>32270011.912147544</v>
      </c>
      <c r="I76" s="11"/>
      <c r="J76" s="11">
        <f>'2011 inpatient weights'!J76*ave_inpatient_cost_2014*'2014 population'!J76</f>
        <v>67499366.439890847</v>
      </c>
      <c r="K76" s="11">
        <f>'2011 inpatient weights'!K76*ave_inpatient_cost_2014*'2014 population'!K76</f>
        <v>66951074.385309756</v>
      </c>
      <c r="L76" s="11">
        <f>'2011 inpatient weights'!L76*ave_inpatient_cost_2014*'2014 population'!L76</f>
        <v>60857556.712050527</v>
      </c>
      <c r="M76" s="11">
        <f>'2011 inpatient weights'!M76*ave_inpatient_cost_2014*'2014 population'!M76</f>
        <v>52530974.353138581</v>
      </c>
      <c r="N76" s="11">
        <f>'2011 inpatient weights'!N76*ave_inpatient_cost_2014*'2014 population'!N76</f>
        <v>35198751.57158085</v>
      </c>
    </row>
    <row r="77" spans="2:14" x14ac:dyDescent="0.25">
      <c r="B77">
        <v>73</v>
      </c>
      <c r="D77" s="11">
        <f>'2011 inpatient weights'!D77*ave_inpatient_cost_2014*'2014 population'!D77</f>
        <v>55780870.644761965</v>
      </c>
      <c r="E77" s="11">
        <f>'2011 inpatient weights'!E77*ave_inpatient_cost_2014*'2014 population'!E77</f>
        <v>54393567.937180772</v>
      </c>
      <c r="F77" s="11">
        <f>'2011 inpatient weights'!F77*ave_inpatient_cost_2014*'2014 population'!F77</f>
        <v>49786901.532153673</v>
      </c>
      <c r="G77" s="11">
        <f>'2011 inpatient weights'!G77*ave_inpatient_cost_2014*'2014 population'!G77</f>
        <v>45439538.598348938</v>
      </c>
      <c r="H77" s="11">
        <f>'2011 inpatient weights'!H77*ave_inpatient_cost_2014*'2014 population'!H77</f>
        <v>32769542.823881097</v>
      </c>
      <c r="I77" s="11"/>
      <c r="J77" s="11">
        <f>'2011 inpatient weights'!J77*ave_inpatient_cost_2014*'2014 population'!J77</f>
        <v>63236255.482797727</v>
      </c>
      <c r="K77" s="11">
        <f>'2011 inpatient weights'!K77*ave_inpatient_cost_2014*'2014 population'!K77</f>
        <v>60695394.712655172</v>
      </c>
      <c r="L77" s="11">
        <f>'2011 inpatient weights'!L77*ave_inpatient_cost_2014*'2014 population'!L77</f>
        <v>58147364.597598642</v>
      </c>
      <c r="M77" s="11">
        <f>'2011 inpatient weights'!M77*ave_inpatient_cost_2014*'2014 population'!M77</f>
        <v>52025243.955758005</v>
      </c>
      <c r="N77" s="11">
        <f>'2011 inpatient weights'!N77*ave_inpatient_cost_2014*'2014 population'!N77</f>
        <v>36374880.029630244</v>
      </c>
    </row>
    <row r="78" spans="2:14" x14ac:dyDescent="0.25">
      <c r="B78">
        <v>74</v>
      </c>
      <c r="D78" s="11">
        <f>'2011 inpatient weights'!D78*ave_inpatient_cost_2014*'2014 population'!D78</f>
        <v>63357342.626542069</v>
      </c>
      <c r="E78" s="11">
        <f>'2011 inpatient weights'!E78*ave_inpatient_cost_2014*'2014 population'!E78</f>
        <v>60462400.619191073</v>
      </c>
      <c r="F78" s="11">
        <f>'2011 inpatient weights'!F78*ave_inpatient_cost_2014*'2014 population'!F78</f>
        <v>55201463.182824351</v>
      </c>
      <c r="G78" s="11">
        <f>'2011 inpatient weights'!G78*ave_inpatient_cost_2014*'2014 population'!G78</f>
        <v>49857179.965050749</v>
      </c>
      <c r="H78" s="11">
        <f>'2011 inpatient weights'!H78*ave_inpatient_cost_2014*'2014 population'!H78</f>
        <v>35773752.692805901</v>
      </c>
      <c r="I78" s="11"/>
      <c r="J78" s="11">
        <f>'2011 inpatient weights'!J78*ave_inpatient_cost_2014*'2014 population'!J78</f>
        <v>69035866.184171662</v>
      </c>
      <c r="K78" s="11">
        <f>'2011 inpatient weights'!K78*ave_inpatient_cost_2014*'2014 population'!K78</f>
        <v>68849375.62569727</v>
      </c>
      <c r="L78" s="11">
        <f>'2011 inpatient weights'!L78*ave_inpatient_cost_2014*'2014 population'!L78</f>
        <v>62448326.046153463</v>
      </c>
      <c r="M78" s="11">
        <f>'2011 inpatient weights'!M78*ave_inpatient_cost_2014*'2014 population'!M78</f>
        <v>57844832.536463581</v>
      </c>
      <c r="N78" s="11">
        <f>'2011 inpatient weights'!N78*ave_inpatient_cost_2014*'2014 population'!N78</f>
        <v>39995666.920068979</v>
      </c>
    </row>
    <row r="79" spans="2:14" x14ac:dyDescent="0.25">
      <c r="B79">
        <v>75</v>
      </c>
      <c r="D79" s="11">
        <f>'2011 inpatient weights'!D79*ave_inpatient_cost_2014*'2014 population'!D79</f>
        <v>65614188.624869116</v>
      </c>
      <c r="E79" s="11">
        <f>'2011 inpatient weights'!E79*ave_inpatient_cost_2014*'2014 population'!E79</f>
        <v>62247713.528578661</v>
      </c>
      <c r="F79" s="11">
        <f>'2011 inpatient weights'!F79*ave_inpatient_cost_2014*'2014 population'!F79</f>
        <v>58241569.881844185</v>
      </c>
      <c r="G79" s="11">
        <f>'2011 inpatient weights'!G79*ave_inpatient_cost_2014*'2014 population'!G79</f>
        <v>52524906.506388791</v>
      </c>
      <c r="H79" s="11">
        <f>'2011 inpatient weights'!H79*ave_inpatient_cost_2014*'2014 population'!H79</f>
        <v>37691372.844429277</v>
      </c>
      <c r="I79" s="11"/>
      <c r="J79" s="11">
        <f>'2011 inpatient weights'!J79*ave_inpatient_cost_2014*'2014 population'!J79</f>
        <v>73160095.326185882</v>
      </c>
      <c r="K79" s="11">
        <f>'2011 inpatient weights'!K79*ave_inpatient_cost_2014*'2014 population'!K79</f>
        <v>72447162.934246957</v>
      </c>
      <c r="L79" s="11">
        <f>'2011 inpatient weights'!L79*ave_inpatient_cost_2014*'2014 population'!L79</f>
        <v>65897980.650513493</v>
      </c>
      <c r="M79" s="11">
        <f>'2011 inpatient weights'!M79*ave_inpatient_cost_2014*'2014 population'!M79</f>
        <v>58607735.719896317</v>
      </c>
      <c r="N79" s="11">
        <f>'2011 inpatient weights'!N79*ave_inpatient_cost_2014*'2014 population'!N79</f>
        <v>40628601.549184218</v>
      </c>
    </row>
    <row r="80" spans="2:14" x14ac:dyDescent="0.25">
      <c r="B80">
        <v>76</v>
      </c>
      <c r="D80" s="11">
        <f>'2011 inpatient weights'!D80*ave_inpatient_cost_2014*'2014 population'!D80</f>
        <v>64184669.742344089</v>
      </c>
      <c r="E80" s="11">
        <f>'2011 inpatient weights'!E80*ave_inpatient_cost_2014*'2014 population'!E80</f>
        <v>64308718.162646703</v>
      </c>
      <c r="F80" s="11">
        <f>'2011 inpatient weights'!F80*ave_inpatient_cost_2014*'2014 population'!F80</f>
        <v>62201063.790568329</v>
      </c>
      <c r="G80" s="11">
        <f>'2011 inpatient weights'!G80*ave_inpatient_cost_2014*'2014 population'!G80</f>
        <v>54656504.158981003</v>
      </c>
      <c r="H80" s="11">
        <f>'2011 inpatient weights'!H80*ave_inpatient_cost_2014*'2014 population'!H80</f>
        <v>39061432.220851012</v>
      </c>
      <c r="I80" s="11"/>
      <c r="J80" s="11">
        <f>'2011 inpatient weights'!J80*ave_inpatient_cost_2014*'2014 population'!J80</f>
        <v>74314502.752771795</v>
      </c>
      <c r="K80" s="11">
        <f>'2011 inpatient weights'!K80*ave_inpatient_cost_2014*'2014 population'!K80</f>
        <v>73569531.748783648</v>
      </c>
      <c r="L80" s="11">
        <f>'2011 inpatient weights'!L80*ave_inpatient_cost_2014*'2014 population'!L80</f>
        <v>65614729.371457793</v>
      </c>
      <c r="M80" s="11">
        <f>'2011 inpatient weights'!M80*ave_inpatient_cost_2014*'2014 population'!M80</f>
        <v>59668136.294004448</v>
      </c>
      <c r="N80" s="11">
        <f>'2011 inpatient weights'!N80*ave_inpatient_cost_2014*'2014 population'!N80</f>
        <v>41110391.93846789</v>
      </c>
    </row>
    <row r="81" spans="2:14" x14ac:dyDescent="0.25">
      <c r="B81">
        <v>77</v>
      </c>
      <c r="D81" s="11">
        <f>'2011 inpatient weights'!D81*ave_inpatient_cost_2014*'2014 population'!D81</f>
        <v>67619772.990676895</v>
      </c>
      <c r="E81" s="11">
        <f>'2011 inpatient weights'!E81*ave_inpatient_cost_2014*'2014 population'!E81</f>
        <v>65117174.886525325</v>
      </c>
      <c r="F81" s="11">
        <f>'2011 inpatient weights'!F81*ave_inpatient_cost_2014*'2014 population'!F81</f>
        <v>62966773.629125819</v>
      </c>
      <c r="G81" s="11">
        <f>'2011 inpatient weights'!G81*ave_inpatient_cost_2014*'2014 population'!G81</f>
        <v>56130567.139515802</v>
      </c>
      <c r="H81" s="11">
        <f>'2011 inpatient weights'!H81*ave_inpatient_cost_2014*'2014 population'!H81</f>
        <v>38843881.594800606</v>
      </c>
      <c r="I81" s="11"/>
      <c r="J81" s="11">
        <f>'2011 inpatient weights'!J81*ave_inpatient_cost_2014*'2014 population'!J81</f>
        <v>72688207.125424862</v>
      </c>
      <c r="K81" s="11">
        <f>'2011 inpatient weights'!K81*ave_inpatient_cost_2014*'2014 population'!K81</f>
        <v>74788356.024858177</v>
      </c>
      <c r="L81" s="11">
        <f>'2011 inpatient weights'!L81*ave_inpatient_cost_2014*'2014 population'!L81</f>
        <v>69517226.112448201</v>
      </c>
      <c r="M81" s="11">
        <f>'2011 inpatient weights'!M81*ave_inpatient_cost_2014*'2014 population'!M81</f>
        <v>62491924.663036346</v>
      </c>
      <c r="N81" s="11">
        <f>'2011 inpatient weights'!N81*ave_inpatient_cost_2014*'2014 population'!N81</f>
        <v>43130877.705804393</v>
      </c>
    </row>
    <row r="82" spans="2:14" x14ac:dyDescent="0.25">
      <c r="B82">
        <v>78</v>
      </c>
      <c r="D82" s="11">
        <f>'2011 inpatient weights'!D82*ave_inpatient_cost_2014*'2014 population'!D82</f>
        <v>63327465.53159067</v>
      </c>
      <c r="E82" s="11">
        <f>'2011 inpatient weights'!E82*ave_inpatient_cost_2014*'2014 population'!E82</f>
        <v>64110263.190075301</v>
      </c>
      <c r="F82" s="11">
        <f>'2011 inpatient weights'!F82*ave_inpatient_cost_2014*'2014 population'!F82</f>
        <v>59671319.104411468</v>
      </c>
      <c r="G82" s="11">
        <f>'2011 inpatient weights'!G82*ave_inpatient_cost_2014*'2014 population'!G82</f>
        <v>54972976.871928327</v>
      </c>
      <c r="H82" s="11">
        <f>'2011 inpatient weights'!H82*ave_inpatient_cost_2014*'2014 population'!H82</f>
        <v>39434975.581288368</v>
      </c>
      <c r="I82" s="11"/>
      <c r="J82" s="11">
        <f>'2011 inpatient weights'!J82*ave_inpatient_cost_2014*'2014 population'!J82</f>
        <v>68144040.261555269</v>
      </c>
      <c r="K82" s="11">
        <f>'2011 inpatient weights'!K82*ave_inpatient_cost_2014*'2014 population'!K82</f>
        <v>70530341.438191742</v>
      </c>
      <c r="L82" s="11">
        <f>'2011 inpatient weights'!L82*ave_inpatient_cost_2014*'2014 population'!L82</f>
        <v>64734122.324406572</v>
      </c>
      <c r="M82" s="11">
        <f>'2011 inpatient weights'!M82*ave_inpatient_cost_2014*'2014 population'!M82</f>
        <v>60490647.89376311</v>
      </c>
      <c r="N82" s="11">
        <f>'2011 inpatient weights'!N82*ave_inpatient_cost_2014*'2014 population'!N82</f>
        <v>39124865.404120341</v>
      </c>
    </row>
    <row r="83" spans="2:14" x14ac:dyDescent="0.25">
      <c r="B83">
        <v>79</v>
      </c>
      <c r="D83" s="11">
        <f>'2011 inpatient weights'!D83*ave_inpatient_cost_2014*'2014 population'!D83</f>
        <v>61415545.116930872</v>
      </c>
      <c r="E83" s="11">
        <f>'2011 inpatient weights'!E83*ave_inpatient_cost_2014*'2014 population'!E83</f>
        <v>63111786.492107593</v>
      </c>
      <c r="F83" s="11">
        <f>'2011 inpatient weights'!F83*ave_inpatient_cost_2014*'2014 population'!F83</f>
        <v>60895106.790575035</v>
      </c>
      <c r="G83" s="11">
        <f>'2011 inpatient weights'!G83*ave_inpatient_cost_2014*'2014 population'!G83</f>
        <v>55807906.574573316</v>
      </c>
      <c r="H83" s="11">
        <f>'2011 inpatient weights'!H83*ave_inpatient_cost_2014*'2014 population'!H83</f>
        <v>40945641.847726367</v>
      </c>
      <c r="I83" s="11"/>
      <c r="J83" s="11">
        <f>'2011 inpatient weights'!J83*ave_inpatient_cost_2014*'2014 population'!J83</f>
        <v>66095069.34823487</v>
      </c>
      <c r="K83" s="11">
        <f>'2011 inpatient weights'!K83*ave_inpatient_cost_2014*'2014 population'!K83</f>
        <v>67436372.140174538</v>
      </c>
      <c r="L83" s="11">
        <f>'2011 inpatient weights'!L83*ave_inpatient_cost_2014*'2014 population'!L83</f>
        <v>64496245.431435384</v>
      </c>
      <c r="M83" s="11">
        <f>'2011 inpatient weights'!M83*ave_inpatient_cost_2014*'2014 population'!M83</f>
        <v>57981038.016863108</v>
      </c>
      <c r="N83" s="11">
        <f>'2011 inpatient weights'!N83*ave_inpatient_cost_2014*'2014 population'!N83</f>
        <v>39895588.207198896</v>
      </c>
    </row>
    <row r="84" spans="2:14" x14ac:dyDescent="0.25">
      <c r="B84">
        <v>80</v>
      </c>
      <c r="D84" s="11">
        <f>'2011 inpatient weights'!D84*ave_inpatient_cost_2014*'2014 population'!D84</f>
        <v>59815541.945967041</v>
      </c>
      <c r="E84" s="11">
        <f>'2011 inpatient weights'!E84*ave_inpatient_cost_2014*'2014 population'!E84</f>
        <v>59599555.493496209</v>
      </c>
      <c r="F84" s="11">
        <f>'2011 inpatient weights'!F84*ave_inpatient_cost_2014*'2014 population'!F84</f>
        <v>58227009.059890985</v>
      </c>
      <c r="G84" s="11">
        <f>'2011 inpatient weights'!G84*ave_inpatient_cost_2014*'2014 population'!G84</f>
        <v>55987937.046264343</v>
      </c>
      <c r="H84" s="11">
        <f>'2011 inpatient weights'!H84*ave_inpatient_cost_2014*'2014 population'!H84</f>
        <v>38850208.160499923</v>
      </c>
      <c r="I84" s="11"/>
      <c r="J84" s="11">
        <f>'2011 inpatient weights'!J84*ave_inpatient_cost_2014*'2014 population'!J84</f>
        <v>61874441.344406672</v>
      </c>
      <c r="K84" s="11">
        <f>'2011 inpatient weights'!K84*ave_inpatient_cost_2014*'2014 population'!K84</f>
        <v>64856143.951338693</v>
      </c>
      <c r="L84" s="11">
        <f>'2011 inpatient weights'!L84*ave_inpatient_cost_2014*'2014 population'!L84</f>
        <v>60062249.362476036</v>
      </c>
      <c r="M84" s="11">
        <f>'2011 inpatient weights'!M84*ave_inpatient_cost_2014*'2014 population'!M84</f>
        <v>54915496.076188572</v>
      </c>
      <c r="N84" s="11">
        <f>'2011 inpatient weights'!N84*ave_inpatient_cost_2014*'2014 population'!N84</f>
        <v>37089725.332268938</v>
      </c>
    </row>
    <row r="85" spans="2:14" x14ac:dyDescent="0.25">
      <c r="B85">
        <v>81</v>
      </c>
      <c r="D85" s="11">
        <f>'2011 inpatient weights'!D85*ave_inpatient_cost_2014*'2014 population'!D85</f>
        <v>64808164.039247394</v>
      </c>
      <c r="E85" s="11">
        <f>'2011 inpatient weights'!E85*ave_inpatient_cost_2014*'2014 population'!E85</f>
        <v>63886417.609015048</v>
      </c>
      <c r="F85" s="11">
        <f>'2011 inpatient weights'!F85*ave_inpatient_cost_2014*'2014 population'!F85</f>
        <v>58890770.899331532</v>
      </c>
      <c r="G85" s="11">
        <f>'2011 inpatient weights'!G85*ave_inpatient_cost_2014*'2014 population'!G85</f>
        <v>53212360.008560717</v>
      </c>
      <c r="H85" s="11">
        <f>'2011 inpatient weights'!H85*ave_inpatient_cost_2014*'2014 population'!H85</f>
        <v>39931883.960941367</v>
      </c>
      <c r="I85" s="11"/>
      <c r="J85" s="11">
        <f>'2011 inpatient weights'!J85*ave_inpatient_cost_2014*'2014 population'!J85</f>
        <v>59160799.380903117</v>
      </c>
      <c r="K85" s="11">
        <f>'2011 inpatient weights'!K85*ave_inpatient_cost_2014*'2014 population'!K85</f>
        <v>60702660.975220025</v>
      </c>
      <c r="L85" s="11">
        <f>'2011 inpatient weights'!L85*ave_inpatient_cost_2014*'2014 population'!L85</f>
        <v>59825054.970503382</v>
      </c>
      <c r="M85" s="11">
        <f>'2011 inpatient weights'!M85*ave_inpatient_cost_2014*'2014 population'!M85</f>
        <v>56735591.715063475</v>
      </c>
      <c r="N85" s="11">
        <f>'2011 inpatient weights'!N85*ave_inpatient_cost_2014*'2014 population'!N85</f>
        <v>36306903.796488829</v>
      </c>
    </row>
    <row r="86" spans="2:14" x14ac:dyDescent="0.25">
      <c r="B86">
        <v>82</v>
      </c>
      <c r="D86" s="11">
        <f>'2011 inpatient weights'!D86*ave_inpatient_cost_2014*'2014 population'!D86</f>
        <v>65981397.889152005</v>
      </c>
      <c r="E86" s="11">
        <f>'2011 inpatient weights'!E86*ave_inpatient_cost_2014*'2014 population'!E86</f>
        <v>66332090.608686998</v>
      </c>
      <c r="F86" s="11">
        <f>'2011 inpatient weights'!F86*ave_inpatient_cost_2014*'2014 population'!F86</f>
        <v>62637294.631872542</v>
      </c>
      <c r="G86" s="11">
        <f>'2011 inpatient weights'!G86*ave_inpatient_cost_2014*'2014 population'!G86</f>
        <v>58521693.762695126</v>
      </c>
      <c r="H86" s="11">
        <f>'2011 inpatient weights'!H86*ave_inpatient_cost_2014*'2014 population'!H86</f>
        <v>43419071.25503955</v>
      </c>
      <c r="I86" s="11"/>
      <c r="J86" s="11">
        <f>'2011 inpatient weights'!J86*ave_inpatient_cost_2014*'2014 population'!J86</f>
        <v>59424361.999965914</v>
      </c>
      <c r="K86" s="11">
        <f>'2011 inpatient weights'!K86*ave_inpatient_cost_2014*'2014 population'!K86</f>
        <v>59664379.89533186</v>
      </c>
      <c r="L86" s="11">
        <f>'2011 inpatient weights'!L86*ave_inpatient_cost_2014*'2014 population'!L86</f>
        <v>58416027.196400039</v>
      </c>
      <c r="M86" s="11">
        <f>'2011 inpatient weights'!M86*ave_inpatient_cost_2014*'2014 population'!M86</f>
        <v>55332837.173204988</v>
      </c>
      <c r="N86" s="11">
        <f>'2011 inpatient weights'!N86*ave_inpatient_cost_2014*'2014 population'!N86</f>
        <v>36382200.494766265</v>
      </c>
    </row>
    <row r="87" spans="2:14" x14ac:dyDescent="0.25">
      <c r="B87">
        <v>83</v>
      </c>
      <c r="D87" s="11">
        <f>'2011 inpatient weights'!D87*ave_inpatient_cost_2014*'2014 population'!D87</f>
        <v>66460175.161225781</v>
      </c>
      <c r="E87" s="11">
        <f>'2011 inpatient weights'!E87*ave_inpatient_cost_2014*'2014 population'!E87</f>
        <v>68197617.046280503</v>
      </c>
      <c r="F87" s="11">
        <f>'2011 inpatient weights'!F87*ave_inpatient_cost_2014*'2014 population'!F87</f>
        <v>63968481.600713298</v>
      </c>
      <c r="G87" s="11">
        <f>'2011 inpatient weights'!G87*ave_inpatient_cost_2014*'2014 population'!G87</f>
        <v>58291246.074375153</v>
      </c>
      <c r="H87" s="11">
        <f>'2011 inpatient weights'!H87*ave_inpatient_cost_2014*'2014 population'!H87</f>
        <v>43613561.887624659</v>
      </c>
      <c r="I87" s="11"/>
      <c r="J87" s="11">
        <f>'2011 inpatient weights'!J87*ave_inpatient_cost_2014*'2014 population'!J87</f>
        <v>54947627.062593199</v>
      </c>
      <c r="K87" s="11">
        <f>'2011 inpatient weights'!K87*ave_inpatient_cost_2014*'2014 population'!K87</f>
        <v>60900041.064777352</v>
      </c>
      <c r="L87" s="11">
        <f>'2011 inpatient weights'!L87*ave_inpatient_cost_2014*'2014 population'!L87</f>
        <v>59392019.619312644</v>
      </c>
      <c r="M87" s="11">
        <f>'2011 inpatient weights'!M87*ave_inpatient_cost_2014*'2014 population'!M87</f>
        <v>55638855.740742117</v>
      </c>
      <c r="N87" s="11">
        <f>'2011 inpatient weights'!N87*ave_inpatient_cost_2014*'2014 population'!N87</f>
        <v>36341760.814452097</v>
      </c>
    </row>
    <row r="88" spans="2:14" x14ac:dyDescent="0.25">
      <c r="B88">
        <v>84</v>
      </c>
      <c r="D88" s="11">
        <f>'2011 inpatient weights'!D88*ave_inpatient_cost_2014*'2014 population'!D88</f>
        <v>63361403.955142036</v>
      </c>
      <c r="E88" s="11">
        <f>'2011 inpatient weights'!E88*ave_inpatient_cost_2014*'2014 population'!E88</f>
        <v>64239073.305896774</v>
      </c>
      <c r="F88" s="11">
        <f>'2011 inpatient weights'!F88*ave_inpatient_cost_2014*'2014 population'!F88</f>
        <v>62292934.502212562</v>
      </c>
      <c r="G88" s="11">
        <f>'2011 inpatient weights'!G88*ave_inpatient_cost_2014*'2014 population'!G88</f>
        <v>58024488.058550954</v>
      </c>
      <c r="H88" s="11">
        <f>'2011 inpatient weights'!H88*ave_inpatient_cost_2014*'2014 population'!H88</f>
        <v>42797287.997679867</v>
      </c>
      <c r="I88" s="11"/>
      <c r="J88" s="11">
        <f>'2011 inpatient weights'!J88*ave_inpatient_cost_2014*'2014 population'!J88</f>
        <v>51217703.579922438</v>
      </c>
      <c r="K88" s="11">
        <f>'2011 inpatient weights'!K88*ave_inpatient_cost_2014*'2014 population'!K88</f>
        <v>53547292.73802457</v>
      </c>
      <c r="L88" s="11">
        <f>'2011 inpatient weights'!L88*ave_inpatient_cost_2014*'2014 population'!L88</f>
        <v>52067033.170097083</v>
      </c>
      <c r="M88" s="11">
        <f>'2011 inpatient weights'!M88*ave_inpatient_cost_2014*'2014 population'!M88</f>
        <v>51702167.607571132</v>
      </c>
      <c r="N88" s="11">
        <f>'2011 inpatient weights'!N88*ave_inpatient_cost_2014*'2014 population'!N88</f>
        <v>33239298.846380886</v>
      </c>
    </row>
    <row r="89" spans="2:14" x14ac:dyDescent="0.25">
      <c r="B89" s="15" t="s">
        <v>21</v>
      </c>
      <c r="C89" s="5"/>
      <c r="D89" s="9">
        <f>'2011 inpatient weights'!D89*ave_inpatient_cost_2014*'2014 population'!D89</f>
        <v>499155330.79319441</v>
      </c>
      <c r="E89" s="9">
        <f>'2011 inpatient weights'!E89*ave_inpatient_cost_2014*'2014 population'!E89</f>
        <v>517096574.45872045</v>
      </c>
      <c r="F89" s="9">
        <f>'2011 inpatient weights'!F89*ave_inpatient_cost_2014*'2014 population'!F89</f>
        <v>491709629.70826679</v>
      </c>
      <c r="G89" s="9">
        <f>'2011 inpatient weights'!G89*ave_inpatient_cost_2014*'2014 population'!G89</f>
        <v>448736004.62237304</v>
      </c>
      <c r="H89" s="9">
        <f>'2011 inpatient weights'!H89*ave_inpatient_cost_2014*'2014 population'!H89</f>
        <v>357630290.92470223</v>
      </c>
      <c r="I89" s="9"/>
      <c r="J89" s="9">
        <f>'2011 inpatient weights'!J89*ave_inpatient_cost_2014*'2014 population'!J89</f>
        <v>297888525.38499296</v>
      </c>
      <c r="K89" s="9">
        <f>'2011 inpatient weights'!K89*ave_inpatient_cost_2014*'2014 population'!K89</f>
        <v>320031472.75971842</v>
      </c>
      <c r="L89" s="9">
        <f>'2011 inpatient weights'!L89*ave_inpatient_cost_2014*'2014 population'!L89</f>
        <v>314763798.42410654</v>
      </c>
      <c r="M89" s="9">
        <f>'2011 inpatient weights'!M89*ave_inpatient_cost_2014*'2014 population'!M89</f>
        <v>292245869.48328906</v>
      </c>
      <c r="N89" s="9">
        <f>'2011 inpatient weights'!N89*ave_inpatient_cost_2014*'2014 population'!N89</f>
        <v>198293732.7859467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weights'!D4*ave_outpatient_cost_2014*'2011 population'!D4</f>
        <v>30247110.64015666</v>
      </c>
      <c r="E4" s="2">
        <f>'2011 outpatient weights'!E4*ave_outpatient_cost_2014*'2011 population'!E4</f>
        <v>25216365.536418486</v>
      </c>
      <c r="F4" s="2">
        <f>'2011 outpatient weights'!F4*ave_outpatient_cost_2014*'2011 population'!F4</f>
        <v>21891433.395438027</v>
      </c>
      <c r="G4" s="2">
        <f>'2011 outpatient weights'!G4*ave_outpatient_cost_2014*'2011 population'!G4</f>
        <v>21050052.677321043</v>
      </c>
      <c r="H4" s="2">
        <f>'2011 outpatient weights'!H4*ave_outpatient_cost_2014*'2011 population'!H4</f>
        <v>19658943.163626727</v>
      </c>
      <c r="I4" s="2"/>
      <c r="J4" s="2">
        <f>'2011 outpatient weights'!J4*ave_outpatient_cost_2014*'2011 population'!J4</f>
        <v>36325196.840300135</v>
      </c>
      <c r="K4" s="2">
        <f>'2011 outpatient weights'!K4*ave_outpatient_cost_2014*'2011 population'!K4</f>
        <v>29979011.364282578</v>
      </c>
      <c r="L4" s="2">
        <f>'2011 outpatient weights'!L4*ave_outpatient_cost_2014*'2011 population'!L4</f>
        <v>25530066.745198254</v>
      </c>
      <c r="M4" s="2">
        <f>'2011 outpatient weights'!M4*ave_outpatient_cost_2014*'2011 population'!M4</f>
        <v>24118411.30568929</v>
      </c>
      <c r="N4" s="2">
        <f>'2011 outpatient weights'!N4*ave_outpatient_cost_2014*'2011 population'!N4</f>
        <v>22328410.159105692</v>
      </c>
    </row>
    <row r="5" spans="2:14" x14ac:dyDescent="0.25">
      <c r="B5">
        <v>1</v>
      </c>
      <c r="D5" s="2">
        <f>'2011 outpatient weights'!D5*ave_outpatient_cost_2014*'2011 population'!D5</f>
        <v>40348189.338836856</v>
      </c>
      <c r="E5" s="2">
        <f>'2011 outpatient weights'!E5*ave_outpatient_cost_2014*'2011 population'!E5</f>
        <v>31906319.429725058</v>
      </c>
      <c r="F5" s="2">
        <f>'2011 outpatient weights'!F5*ave_outpatient_cost_2014*'2011 population'!F5</f>
        <v>26567886.558908954</v>
      </c>
      <c r="G5" s="2">
        <f>'2011 outpatient weights'!G5*ave_outpatient_cost_2014*'2011 population'!G5</f>
        <v>24345919.850075893</v>
      </c>
      <c r="H5" s="2">
        <f>'2011 outpatient weights'!H5*ave_outpatient_cost_2014*'2011 population'!H5</f>
        <v>22470728.279382773</v>
      </c>
      <c r="I5" s="2"/>
      <c r="J5" s="2">
        <f>'2011 outpatient weights'!J5*ave_outpatient_cost_2014*'2011 population'!J5</f>
        <v>52065881.615030691</v>
      </c>
      <c r="K5" s="2">
        <f>'2011 outpatient weights'!K5*ave_outpatient_cost_2014*'2011 population'!K5</f>
        <v>41780891.824302286</v>
      </c>
      <c r="L5" s="2">
        <f>'2011 outpatient weights'!L5*ave_outpatient_cost_2014*'2011 population'!L5</f>
        <v>34899008.916678376</v>
      </c>
      <c r="M5" s="2">
        <f>'2011 outpatient weights'!M5*ave_outpatient_cost_2014*'2011 population'!M5</f>
        <v>30199003.106541876</v>
      </c>
      <c r="N5" s="2">
        <f>'2011 outpatient weights'!N5*ave_outpatient_cost_2014*'2011 population'!N5</f>
        <v>28462120.694991264</v>
      </c>
    </row>
    <row r="6" spans="2:14" x14ac:dyDescent="0.25">
      <c r="B6">
        <v>2</v>
      </c>
      <c r="D6" s="2">
        <f>'2011 outpatient weights'!D6*ave_outpatient_cost_2014*'2011 population'!D6</f>
        <v>35417167.143321007</v>
      </c>
      <c r="E6" s="2">
        <f>'2011 outpatient weights'!E6*ave_outpatient_cost_2014*'2011 population'!E6</f>
        <v>27146179.202570062</v>
      </c>
      <c r="F6" s="2">
        <f>'2011 outpatient weights'!F6*ave_outpatient_cost_2014*'2011 population'!F6</f>
        <v>22905199.442341335</v>
      </c>
      <c r="G6" s="2">
        <f>'2011 outpatient weights'!G6*ave_outpatient_cost_2014*'2011 population'!G6</f>
        <v>20374542.726146713</v>
      </c>
      <c r="H6" s="2">
        <f>'2011 outpatient weights'!H6*ave_outpatient_cost_2014*'2011 population'!H6</f>
        <v>19189894.710882537</v>
      </c>
      <c r="I6" s="2"/>
      <c r="J6" s="2">
        <f>'2011 outpatient weights'!J6*ave_outpatient_cost_2014*'2011 population'!J6</f>
        <v>45978775.252334438</v>
      </c>
      <c r="K6" s="2">
        <f>'2011 outpatient weights'!K6*ave_outpatient_cost_2014*'2011 population'!K6</f>
        <v>35902752.560745277</v>
      </c>
      <c r="L6" s="2">
        <f>'2011 outpatient weights'!L6*ave_outpatient_cost_2014*'2011 population'!L6</f>
        <v>29033898.776808705</v>
      </c>
      <c r="M6" s="2">
        <f>'2011 outpatient weights'!M6*ave_outpatient_cost_2014*'2011 population'!M6</f>
        <v>25823723.148305193</v>
      </c>
      <c r="N6" s="2">
        <f>'2011 outpatient weights'!N6*ave_outpatient_cost_2014*'2011 population'!N6</f>
        <v>24741303.641972441</v>
      </c>
    </row>
    <row r="7" spans="2:14" x14ac:dyDescent="0.25">
      <c r="B7">
        <v>3</v>
      </c>
      <c r="D7" s="2">
        <f>'2011 outpatient weights'!D7*ave_outpatient_cost_2014*'2011 population'!D7</f>
        <v>33179665.710091498</v>
      </c>
      <c r="E7" s="2">
        <f>'2011 outpatient weights'!E7*ave_outpatient_cost_2014*'2011 population'!E7</f>
        <v>26054739.533684541</v>
      </c>
      <c r="F7" s="2">
        <f>'2011 outpatient weights'!F7*ave_outpatient_cost_2014*'2011 population'!F7</f>
        <v>22197116.681948666</v>
      </c>
      <c r="G7" s="2">
        <f>'2011 outpatient weights'!G7*ave_outpatient_cost_2014*'2011 population'!G7</f>
        <v>19750147.029438097</v>
      </c>
      <c r="H7" s="2">
        <f>'2011 outpatient weights'!H7*ave_outpatient_cost_2014*'2011 population'!H7</f>
        <v>19439452.541509256</v>
      </c>
      <c r="I7" s="2"/>
      <c r="J7" s="2">
        <f>'2011 outpatient weights'!J7*ave_outpatient_cost_2014*'2011 population'!J7</f>
        <v>44555594.049563602</v>
      </c>
      <c r="K7" s="2">
        <f>'2011 outpatient weights'!K7*ave_outpatient_cost_2014*'2011 population'!K7</f>
        <v>34893997.71526017</v>
      </c>
      <c r="L7" s="2">
        <f>'2011 outpatient weights'!L7*ave_outpatient_cost_2014*'2011 population'!L7</f>
        <v>29392700.798352342</v>
      </c>
      <c r="M7" s="2">
        <f>'2011 outpatient weights'!M7*ave_outpatient_cost_2014*'2011 population'!M7</f>
        <v>26337371.293671429</v>
      </c>
      <c r="N7" s="2">
        <f>'2011 outpatient weights'!N7*ave_outpatient_cost_2014*'2011 population'!N7</f>
        <v>25591203.40250038</v>
      </c>
    </row>
    <row r="8" spans="2:14" x14ac:dyDescent="0.25">
      <c r="B8">
        <v>4</v>
      </c>
      <c r="D8" s="2">
        <f>'2011 outpatient weights'!D8*ave_outpatient_cost_2014*'2011 population'!D8</f>
        <v>33932348.163106211</v>
      </c>
      <c r="E8" s="2">
        <f>'2011 outpatient weights'!E8*ave_outpatient_cost_2014*'2011 population'!E8</f>
        <v>26823457.831237525</v>
      </c>
      <c r="F8" s="2">
        <f>'2011 outpatient weights'!F8*ave_outpatient_cost_2014*'2011 population'!F8</f>
        <v>23342176.206009001</v>
      </c>
      <c r="G8" s="2">
        <f>'2011 outpatient weights'!G8*ave_outpatient_cost_2014*'2011 population'!G8</f>
        <v>21339700.119293418</v>
      </c>
      <c r="H8" s="2">
        <f>'2011 outpatient weights'!H8*ave_outpatient_cost_2014*'2011 population'!H8</f>
        <v>20750883.952654071</v>
      </c>
      <c r="I8" s="2"/>
      <c r="J8" s="2">
        <f>'2011 outpatient weights'!J8*ave_outpatient_cost_2014*'2011 population'!J8</f>
        <v>45489681.993917421</v>
      </c>
      <c r="K8" s="2">
        <f>'2011 outpatient weights'!K8*ave_outpatient_cost_2014*'2011 population'!K8</f>
        <v>36099191.656338997</v>
      </c>
      <c r="L8" s="2">
        <f>'2011 outpatient weights'!L8*ave_outpatient_cost_2014*'2011 population'!L8</f>
        <v>30408972.445964754</v>
      </c>
      <c r="M8" s="2">
        <f>'2011 outpatient weights'!M8*ave_outpatient_cost_2014*'2011 population'!M8</f>
        <v>27882324.690904699</v>
      </c>
      <c r="N8" s="2">
        <f>'2011 outpatient weights'!N8*ave_outpatient_cost_2014*'2011 population'!N8</f>
        <v>27835219.397573549</v>
      </c>
    </row>
    <row r="9" spans="2:14" x14ac:dyDescent="0.25">
      <c r="B9">
        <v>5</v>
      </c>
      <c r="D9" s="2">
        <f>'2011 outpatient weights'!D9*ave_outpatient_cost_2014*'2011 population'!D9</f>
        <v>37340466.247628912</v>
      </c>
      <c r="E9" s="2">
        <f>'2011 outpatient weights'!E9*ave_outpatient_cost_2014*'2011 population'!E9</f>
        <v>29355617.907857608</v>
      </c>
      <c r="F9" s="2">
        <f>'2011 outpatient weights'!F9*ave_outpatient_cost_2014*'2011 population'!F9</f>
        <v>25055505.970894035</v>
      </c>
      <c r="G9" s="2">
        <f>'2011 outpatient weights'!G9*ave_outpatient_cost_2014*'2011 population'!G9</f>
        <v>23902428.524564561</v>
      </c>
      <c r="H9" s="2">
        <f>'2011 outpatient weights'!H9*ave_outpatient_cost_2014*'2011 population'!H9</f>
        <v>22904197.202057693</v>
      </c>
      <c r="I9" s="2"/>
      <c r="J9" s="2">
        <f>'2011 outpatient weights'!J9*ave_outpatient_cost_2014*'2011 population'!J9</f>
        <v>48025851.031672068</v>
      </c>
      <c r="K9" s="2">
        <f>'2011 outpatient weights'!K9*ave_outpatient_cost_2014*'2011 population'!K9</f>
        <v>37124483.466504186</v>
      </c>
      <c r="L9" s="2">
        <f>'2011 outpatient weights'!L9*ave_outpatient_cost_2014*'2011 population'!L9</f>
        <v>31765504.669873431</v>
      </c>
      <c r="M9" s="2">
        <f>'2011 outpatient weights'!M9*ave_outpatient_cost_2014*'2011 population'!M9</f>
        <v>29767538.664434243</v>
      </c>
      <c r="N9" s="2">
        <f>'2011 outpatient weights'!N9*ave_outpatient_cost_2014*'2011 population'!N9</f>
        <v>28609951.136828378</v>
      </c>
    </row>
    <row r="10" spans="2:14" x14ac:dyDescent="0.25">
      <c r="B10">
        <v>6</v>
      </c>
      <c r="D10" s="2">
        <f>'2011 outpatient weights'!D10*ave_outpatient_cost_2014*'2011 population'!D10</f>
        <v>36117231.981444538</v>
      </c>
      <c r="E10" s="2">
        <f>'2011 outpatient weights'!E10*ave_outpatient_cost_2014*'2011 population'!E10</f>
        <v>28055211.139832851</v>
      </c>
      <c r="F10" s="2">
        <f>'2011 outpatient weights'!F10*ave_outpatient_cost_2014*'2011 population'!F10</f>
        <v>24117910.185547471</v>
      </c>
      <c r="G10" s="2">
        <f>'2011 outpatient weights'!G10*ave_outpatient_cost_2014*'2011 population'!G10</f>
        <v>22935767.770992402</v>
      </c>
      <c r="H10" s="2">
        <f>'2011 outpatient weights'!H10*ave_outpatient_cost_2014*'2011 population'!H10</f>
        <v>22729807.392704085</v>
      </c>
      <c r="I10" s="2"/>
      <c r="J10" s="2">
        <f>'2011 outpatient weights'!J10*ave_outpatient_cost_2014*'2011 population'!J10</f>
        <v>45011112.258478627</v>
      </c>
      <c r="K10" s="2">
        <f>'2011 outpatient weights'!K10*ave_outpatient_cost_2014*'2011 population'!K10</f>
        <v>34961648.934405968</v>
      </c>
      <c r="L10" s="2">
        <f>'2011 outpatient weights'!L10*ave_outpatient_cost_2014*'2011 population'!L10</f>
        <v>30170439.258458093</v>
      </c>
      <c r="M10" s="2">
        <f>'2011 outpatient weights'!M10*ave_outpatient_cost_2014*'2011 population'!M10</f>
        <v>28510228.228606053</v>
      </c>
      <c r="N10" s="2">
        <f>'2011 outpatient weights'!N10*ave_outpatient_cost_2014*'2011 population'!N10</f>
        <v>28054710.019691024</v>
      </c>
    </row>
    <row r="11" spans="2:14" x14ac:dyDescent="0.25">
      <c r="B11">
        <v>7</v>
      </c>
      <c r="D11" s="2">
        <f>'2011 outpatient weights'!D11*ave_outpatient_cost_2014*'2011 population'!D11</f>
        <v>29858742.53024561</v>
      </c>
      <c r="E11" s="2">
        <f>'2011 outpatient weights'!E11*ave_outpatient_cost_2014*'2011 population'!E11</f>
        <v>23887896.040451761</v>
      </c>
      <c r="F11" s="2">
        <f>'2011 outpatient weights'!F11*ave_outpatient_cost_2014*'2011 population'!F11</f>
        <v>20388072.969975878</v>
      </c>
      <c r="G11" s="2">
        <f>'2011 outpatient weights'!G11*ave_outpatient_cost_2014*'2011 population'!G11</f>
        <v>19583274.022211801</v>
      </c>
      <c r="H11" s="2">
        <f>'2011 outpatient weights'!H11*ave_outpatient_cost_2014*'2011 population'!H11</f>
        <v>19628875.95511749</v>
      </c>
      <c r="I11" s="2"/>
      <c r="J11" s="2">
        <f>'2011 outpatient weights'!J11*ave_outpatient_cost_2014*'2011 population'!J11</f>
        <v>38148773.03638573</v>
      </c>
      <c r="K11" s="2">
        <f>'2011 outpatient weights'!K11*ave_outpatient_cost_2014*'2011 population'!K11</f>
        <v>30438538.534332179</v>
      </c>
      <c r="L11" s="2">
        <f>'2011 outpatient weights'!L11*ave_outpatient_cost_2014*'2011 population'!L11</f>
        <v>26019661.123757094</v>
      </c>
      <c r="M11" s="2">
        <f>'2011 outpatient weights'!M11*ave_outpatient_cost_2014*'2011 population'!M11</f>
        <v>24130939.309234813</v>
      </c>
      <c r="N11" s="2">
        <f>'2011 outpatient weights'!N11*ave_outpatient_cost_2014*'2011 population'!N11</f>
        <v>24393526.263548866</v>
      </c>
    </row>
    <row r="12" spans="2:14" x14ac:dyDescent="0.25">
      <c r="B12">
        <v>8</v>
      </c>
      <c r="D12" s="2">
        <f>'2011 outpatient weights'!D12*ave_outpatient_cost_2014*'2011 population'!D12</f>
        <v>25867821.720785413</v>
      </c>
      <c r="E12" s="2">
        <f>'2011 outpatient weights'!E12*ave_outpatient_cost_2014*'2011 population'!E12</f>
        <v>20457728.669688955</v>
      </c>
      <c r="F12" s="2">
        <f>'2011 outpatient weights'!F12*ave_outpatient_cost_2014*'2011 population'!F12</f>
        <v>18064378.872353204</v>
      </c>
      <c r="G12" s="2">
        <f>'2011 outpatient weights'!G12*ave_outpatient_cost_2014*'2011 population'!G12</f>
        <v>17039588.182329845</v>
      </c>
      <c r="H12" s="2">
        <f>'2011 outpatient weights'!H12*ave_outpatient_cost_2014*'2011 population'!H12</f>
        <v>17867939.77675949</v>
      </c>
      <c r="I12" s="2"/>
      <c r="J12" s="2">
        <f>'2011 outpatient weights'!J12*ave_outpatient_cost_2014*'2011 population'!J12</f>
        <v>32680048.928696245</v>
      </c>
      <c r="K12" s="2">
        <f>'2011 outpatient weights'!K12*ave_outpatient_cost_2014*'2011 population'!K12</f>
        <v>26169496.046161484</v>
      </c>
      <c r="L12" s="2">
        <f>'2011 outpatient weights'!L12*ave_outpatient_cost_2014*'2011 population'!L12</f>
        <v>22574961.268881481</v>
      </c>
      <c r="M12" s="2">
        <f>'2011 outpatient weights'!M12*ave_outpatient_cost_2014*'2011 population'!M12</f>
        <v>20719313.383719366</v>
      </c>
      <c r="N12" s="2">
        <f>'2011 outpatient weights'!N12*ave_outpatient_cost_2014*'2011 population'!N12</f>
        <v>21733580.550764501</v>
      </c>
    </row>
    <row r="13" spans="2:14" x14ac:dyDescent="0.25">
      <c r="B13">
        <v>9</v>
      </c>
      <c r="D13" s="2">
        <f>'2011 outpatient weights'!D13*ave_outpatient_cost_2014*'2011 population'!D13</f>
        <v>23653872.934221484</v>
      </c>
      <c r="E13" s="2">
        <f>'2011 outpatient weights'!E13*ave_outpatient_cost_2014*'2011 population'!E13</f>
        <v>19208937.276271727</v>
      </c>
      <c r="F13" s="2">
        <f>'2011 outpatient weights'!F13*ave_outpatient_cost_2014*'2011 population'!F13</f>
        <v>16325491.98023532</v>
      </c>
      <c r="G13" s="2">
        <f>'2011 outpatient weights'!G13*ave_outpatient_cost_2014*'2011 population'!G13</f>
        <v>15655995.470762843</v>
      </c>
      <c r="H13" s="2">
        <f>'2011 outpatient weights'!H13*ave_outpatient_cost_2014*'2011 population'!H13</f>
        <v>16489358.266610699</v>
      </c>
      <c r="I13" s="2"/>
      <c r="J13" s="2">
        <f>'2011 outpatient weights'!J13*ave_outpatient_cost_2014*'2011 population'!J13</f>
        <v>29986528.166409887</v>
      </c>
      <c r="K13" s="2">
        <f>'2011 outpatient weights'!K13*ave_outpatient_cost_2014*'2011 population'!K13</f>
        <v>23012439.152690973</v>
      </c>
      <c r="L13" s="2">
        <f>'2011 outpatient weights'!L13*ave_outpatient_cost_2014*'2011 population'!L13</f>
        <v>20454721.948838033</v>
      </c>
      <c r="M13" s="2">
        <f>'2011 outpatient weights'!M13*ave_outpatient_cost_2014*'2011 population'!M13</f>
        <v>19072632.597696491</v>
      </c>
      <c r="N13" s="2">
        <f>'2011 outpatient weights'!N13*ave_outpatient_cost_2014*'2011 population'!N13</f>
        <v>20144027.460909184</v>
      </c>
    </row>
    <row r="14" spans="2:14" x14ac:dyDescent="0.25">
      <c r="B14">
        <v>10</v>
      </c>
      <c r="D14" s="2">
        <f>'2011 outpatient weights'!D14*ave_outpatient_cost_2014*'2011 population'!D14</f>
        <v>23158766.234102622</v>
      </c>
      <c r="E14" s="2">
        <f>'2011 outpatient weights'!E14*ave_outpatient_cost_2014*'2011 population'!E14</f>
        <v>18546957.568926562</v>
      </c>
      <c r="F14" s="2">
        <f>'2011 outpatient weights'!F14*ave_outpatient_cost_2014*'2011 population'!F14</f>
        <v>17302676.256785717</v>
      </c>
      <c r="G14" s="2">
        <f>'2011 outpatient weights'!G14*ave_outpatient_cost_2014*'2011 population'!G14</f>
        <v>16318977.418391649</v>
      </c>
      <c r="H14" s="2">
        <f>'2011 outpatient weights'!H14*ave_outpatient_cost_2014*'2011 population'!H14</f>
        <v>16588078.934549375</v>
      </c>
      <c r="I14" s="2"/>
      <c r="J14" s="2">
        <f>'2011 outpatient weights'!J14*ave_outpatient_cost_2014*'2011 population'!J14</f>
        <v>28653548.589166779</v>
      </c>
      <c r="K14" s="2">
        <f>'2011 outpatient weights'!K14*ave_outpatient_cost_2014*'2011 population'!K14</f>
        <v>23063553.407156684</v>
      </c>
      <c r="L14" s="2">
        <f>'2011 outpatient weights'!L14*ave_outpatient_cost_2014*'2011 population'!L14</f>
        <v>19901986.432409778</v>
      </c>
      <c r="M14" s="2">
        <f>'2011 outpatient weights'!M14*ave_outpatient_cost_2014*'2011 population'!M14</f>
        <v>19050082.191314559</v>
      </c>
      <c r="N14" s="2">
        <f>'2011 outpatient weights'!N14*ave_outpatient_cost_2014*'2011 population'!N14</f>
        <v>19517627.283633288</v>
      </c>
    </row>
    <row r="15" spans="2:14" x14ac:dyDescent="0.25">
      <c r="B15">
        <v>11</v>
      </c>
      <c r="D15" s="2">
        <f>'2011 outpatient weights'!D15*ave_outpatient_cost_2014*'2011 population'!D15</f>
        <v>23974589.824986748</v>
      </c>
      <c r="E15" s="2">
        <f>'2011 outpatient weights'!E15*ave_outpatient_cost_2014*'2011 population'!E15</f>
        <v>20130998.33722185</v>
      </c>
      <c r="F15" s="2">
        <f>'2011 outpatient weights'!F15*ave_outpatient_cost_2014*'2011 population'!F15</f>
        <v>18268835.89021606</v>
      </c>
      <c r="G15" s="2">
        <f>'2011 outpatient weights'!G15*ave_outpatient_cost_2014*'2011 population'!G15</f>
        <v>17641934.592798345</v>
      </c>
      <c r="H15" s="2">
        <f>'2011 outpatient weights'!H15*ave_outpatient_cost_2014*'2011 population'!H15</f>
        <v>18522402.681977347</v>
      </c>
      <c r="I15" s="2"/>
      <c r="J15" s="2">
        <f>'2011 outpatient weights'!J15*ave_outpatient_cost_2014*'2011 population'!J15</f>
        <v>28658559.790584989</v>
      </c>
      <c r="K15" s="2">
        <f>'2011 outpatient weights'!K15*ave_outpatient_cost_2014*'2011 population'!K15</f>
        <v>23759609.284145661</v>
      </c>
      <c r="L15" s="2">
        <f>'2011 outpatient weights'!L15*ave_outpatient_cost_2014*'2011 population'!L15</f>
        <v>21435414.066381175</v>
      </c>
      <c r="M15" s="2">
        <f>'2011 outpatient weights'!M15*ave_outpatient_cost_2014*'2011 population'!M15</f>
        <v>20156054.344312884</v>
      </c>
      <c r="N15" s="2">
        <f>'2011 outpatient weights'!N15*ave_outpatient_cost_2014*'2011 population'!N15</f>
        <v>21430402.864962965</v>
      </c>
    </row>
    <row r="16" spans="2:14" x14ac:dyDescent="0.25">
      <c r="B16">
        <v>12</v>
      </c>
      <c r="D16" s="2">
        <f>'2011 outpatient weights'!D16*ave_outpatient_cost_2014*'2011 population'!D16</f>
        <v>25075550.776566859</v>
      </c>
      <c r="E16" s="2">
        <f>'2011 outpatient weights'!E16*ave_outpatient_cost_2014*'2011 population'!E16</f>
        <v>22073841.127060764</v>
      </c>
      <c r="F16" s="2">
        <f>'2011 outpatient weights'!F16*ave_outpatient_cost_2014*'2011 population'!F16</f>
        <v>20435679.383448843</v>
      </c>
      <c r="G16" s="2">
        <f>'2011 outpatient weights'!G16*ave_outpatient_cost_2014*'2011 population'!G16</f>
        <v>20295866.863880862</v>
      </c>
      <c r="H16" s="2">
        <f>'2011 outpatient weights'!H16*ave_outpatient_cost_2014*'2011 population'!H16</f>
        <v>21018482.108386334</v>
      </c>
      <c r="I16" s="2"/>
      <c r="J16" s="2">
        <f>'2011 outpatient weights'!J16*ave_outpatient_cost_2014*'2011 population'!J16</f>
        <v>30606914.901983935</v>
      </c>
      <c r="K16" s="2">
        <f>'2011 outpatient weights'!K16*ave_outpatient_cost_2014*'2011 population'!K16</f>
        <v>26076788.819924653</v>
      </c>
      <c r="L16" s="2">
        <f>'2011 outpatient weights'!L16*ave_outpatient_cost_2014*'2011 population'!L16</f>
        <v>23539116.421744537</v>
      </c>
      <c r="M16" s="2">
        <f>'2011 outpatient weights'!M16*ave_outpatient_cost_2014*'2011 population'!M16</f>
        <v>22854085.187875625</v>
      </c>
      <c r="N16" s="2">
        <f>'2011 outpatient weights'!N16*ave_outpatient_cost_2014*'2011 population'!N16</f>
        <v>23363724.372107297</v>
      </c>
    </row>
    <row r="17" spans="2:14" x14ac:dyDescent="0.25">
      <c r="B17">
        <v>13</v>
      </c>
      <c r="D17" s="2">
        <f>'2011 outpatient weights'!D17*ave_outpatient_cost_2014*'2011 population'!D17</f>
        <v>28083273.867774803</v>
      </c>
      <c r="E17" s="2">
        <f>'2011 outpatient weights'!E17*ave_outpatient_cost_2014*'2011 population'!E17</f>
        <v>24627549.369779136</v>
      </c>
      <c r="F17" s="2">
        <f>'2011 outpatient weights'!F17*ave_outpatient_cost_2014*'2011 population'!F17</f>
        <v>24148478.51419853</v>
      </c>
      <c r="G17" s="2">
        <f>'2011 outpatient weights'!G17*ave_outpatient_cost_2014*'2011 population'!G17</f>
        <v>23509049.2132353</v>
      </c>
      <c r="H17" s="2">
        <f>'2011 outpatient weights'!H17*ave_outpatient_cost_2014*'2011 population'!H17</f>
        <v>24654609.857437462</v>
      </c>
      <c r="I17" s="2"/>
      <c r="J17" s="2">
        <f>'2011 outpatient weights'!J17*ave_outpatient_cost_2014*'2011 population'!J17</f>
        <v>33747935.950916193</v>
      </c>
      <c r="K17" s="2">
        <f>'2011 outpatient weights'!K17*ave_outpatient_cost_2014*'2011 population'!K17</f>
        <v>29248378.197507974</v>
      </c>
      <c r="L17" s="2">
        <f>'2011 outpatient weights'!L17*ave_outpatient_cost_2014*'2011 population'!L17</f>
        <v>26319330.968565881</v>
      </c>
      <c r="M17" s="2">
        <f>'2011 outpatient weights'!M17*ave_outpatient_cost_2014*'2011 population'!M17</f>
        <v>26230131.583321795</v>
      </c>
      <c r="N17" s="2">
        <f>'2011 outpatient weights'!N17*ave_outpatient_cost_2014*'2011 population'!N17</f>
        <v>26948236.74655088</v>
      </c>
    </row>
    <row r="18" spans="2:14" x14ac:dyDescent="0.25">
      <c r="B18">
        <v>14</v>
      </c>
      <c r="D18" s="2">
        <f>'2011 outpatient weights'!D18*ave_outpatient_cost_2014*'2011 population'!D18</f>
        <v>30779300.23077026</v>
      </c>
      <c r="E18" s="2">
        <f>'2011 outpatient weights'!E18*ave_outpatient_cost_2014*'2011 population'!E18</f>
        <v>28907115.380928062</v>
      </c>
      <c r="F18" s="2">
        <f>'2011 outpatient weights'!F18*ave_outpatient_cost_2014*'2011 population'!F18</f>
        <v>28040678.655720044</v>
      </c>
      <c r="G18" s="2">
        <f>'2011 outpatient weights'!G18*ave_outpatient_cost_2014*'2011 population'!G18</f>
        <v>26815941.029110216</v>
      </c>
      <c r="H18" s="2">
        <f>'2011 outpatient weights'!H18*ave_outpatient_cost_2014*'2011 population'!H18</f>
        <v>28349869.783223428</v>
      </c>
      <c r="I18" s="2"/>
      <c r="J18" s="2">
        <f>'2011 outpatient weights'!J18*ave_outpatient_cost_2014*'2011 population'!J18</f>
        <v>35201685.482338086</v>
      </c>
      <c r="K18" s="2">
        <f>'2011 outpatient weights'!K18*ave_outpatient_cost_2014*'2011 population'!K18</f>
        <v>30534753.601561751</v>
      </c>
      <c r="L18" s="2">
        <f>'2011 outpatient weights'!L18*ave_outpatient_cost_2014*'2011 population'!L18</f>
        <v>29141138.487158339</v>
      </c>
      <c r="M18" s="2">
        <f>'2011 outpatient weights'!M18*ave_outpatient_cost_2014*'2011 population'!M18</f>
        <v>28616465.698672049</v>
      </c>
      <c r="N18" s="2">
        <f>'2011 outpatient weights'!N18*ave_outpatient_cost_2014*'2011 population'!N18</f>
        <v>29380673.914948642</v>
      </c>
    </row>
    <row r="19" spans="2:14" x14ac:dyDescent="0.25">
      <c r="B19">
        <v>15</v>
      </c>
      <c r="D19" s="2">
        <f>'2011 outpatient weights'!D19*ave_outpatient_cost_2014*'2011 population'!D19</f>
        <v>36063111.006127901</v>
      </c>
      <c r="E19" s="2">
        <f>'2011 outpatient weights'!E19*ave_outpatient_cost_2014*'2011 population'!E19</f>
        <v>32401927.24998574</v>
      </c>
      <c r="F19" s="2">
        <f>'2011 outpatient weights'!F19*ave_outpatient_cost_2014*'2011 population'!F19</f>
        <v>31797576.358949959</v>
      </c>
      <c r="G19" s="2">
        <f>'2011 outpatient weights'!G19*ave_outpatient_cost_2014*'2011 population'!G19</f>
        <v>29756514.021314178</v>
      </c>
      <c r="H19" s="2">
        <f>'2011 outpatient weights'!H19*ave_outpatient_cost_2014*'2011 population'!H19</f>
        <v>30435531.813481253</v>
      </c>
      <c r="I19" s="2"/>
      <c r="J19" s="2">
        <f>'2011 outpatient weights'!J19*ave_outpatient_cost_2014*'2011 population'!J19</f>
        <v>36291621.79079815</v>
      </c>
      <c r="K19" s="2">
        <f>'2011 outpatient weights'!K19*ave_outpatient_cost_2014*'2011 population'!K19</f>
        <v>31647741.436545566</v>
      </c>
      <c r="L19" s="2">
        <f>'2011 outpatient weights'!L19*ave_outpatient_cost_2014*'2011 population'!L19</f>
        <v>30298224.894622371</v>
      </c>
      <c r="M19" s="2">
        <f>'2011 outpatient weights'!M19*ave_outpatient_cost_2014*'2011 population'!M19</f>
        <v>29870268.293507479</v>
      </c>
      <c r="N19" s="2">
        <f>'2011 outpatient weights'!N19*ave_outpatient_cost_2014*'2011 population'!N19</f>
        <v>31160151.538554009</v>
      </c>
    </row>
    <row r="20" spans="2:14" x14ac:dyDescent="0.25">
      <c r="B20">
        <v>16</v>
      </c>
      <c r="D20" s="2">
        <f>'2011 outpatient weights'!D20*ave_outpatient_cost_2014*'2011 population'!D20</f>
        <v>39184588.369529143</v>
      </c>
      <c r="E20" s="2">
        <f>'2011 outpatient weights'!E20*ave_outpatient_cost_2014*'2011 population'!E20</f>
        <v>34280125.54152979</v>
      </c>
      <c r="F20" s="2">
        <f>'2011 outpatient weights'!F20*ave_outpatient_cost_2014*'2011 population'!F20</f>
        <v>31804090.920793623</v>
      </c>
      <c r="G20" s="2">
        <f>'2011 outpatient weights'!G20*ave_outpatient_cost_2014*'2011 population'!G20</f>
        <v>31976977.369721781</v>
      </c>
      <c r="H20" s="2">
        <f>'2011 outpatient weights'!H20*ave_outpatient_cost_2014*'2011 population'!H20</f>
        <v>31368116.397409603</v>
      </c>
      <c r="I20" s="2"/>
      <c r="J20" s="2">
        <f>'2011 outpatient weights'!J20*ave_outpatient_cost_2014*'2011 population'!J20</f>
        <v>33769484.117014483</v>
      </c>
      <c r="K20" s="2">
        <f>'2011 outpatient weights'!K20*ave_outpatient_cost_2014*'2011 population'!K20</f>
        <v>30306743.937033329</v>
      </c>
      <c r="L20" s="2">
        <f>'2011 outpatient weights'!L20*ave_outpatient_cost_2014*'2011 population'!L20</f>
        <v>29081505.190281678</v>
      </c>
      <c r="M20" s="2">
        <f>'2011 outpatient weights'!M20*ave_outpatient_cost_2014*'2011 population'!M20</f>
        <v>29027384.214965034</v>
      </c>
      <c r="N20" s="2">
        <f>'2011 outpatient weights'!N20*ave_outpatient_cost_2014*'2011 population'!N20</f>
        <v>29963476.639886133</v>
      </c>
    </row>
    <row r="21" spans="2:14" x14ac:dyDescent="0.25">
      <c r="B21">
        <v>17</v>
      </c>
      <c r="D21" s="2">
        <f>'2011 outpatient weights'!D21*ave_outpatient_cost_2014*'2011 population'!D21</f>
        <v>42508017.150084145</v>
      </c>
      <c r="E21" s="2">
        <f>'2011 outpatient weights'!E21*ave_outpatient_cost_2014*'2011 population'!E21</f>
        <v>35922797.366418101</v>
      </c>
      <c r="F21" s="2">
        <f>'2011 outpatient weights'!F21*ave_outpatient_cost_2014*'2011 population'!F21</f>
        <v>32596862.985154003</v>
      </c>
      <c r="G21" s="2">
        <f>'2011 outpatient weights'!G21*ave_outpatient_cost_2014*'2011 population'!G21</f>
        <v>30921117.230905529</v>
      </c>
      <c r="H21" s="2">
        <f>'2011 outpatient weights'!H21*ave_outpatient_cost_2014*'2011 population'!H21</f>
        <v>30910593.707927294</v>
      </c>
      <c r="I21" s="2"/>
      <c r="J21" s="2">
        <f>'2011 outpatient weights'!J21*ave_outpatient_cost_2014*'2011 population'!J21</f>
        <v>29385183.996225026</v>
      </c>
      <c r="K21" s="2">
        <f>'2011 outpatient weights'!K21*ave_outpatient_cost_2014*'2011 population'!K21</f>
        <v>27173239.69022838</v>
      </c>
      <c r="L21" s="2">
        <f>'2011 outpatient weights'!L21*ave_outpatient_cost_2014*'2011 population'!L21</f>
        <v>26838491.435492143</v>
      </c>
      <c r="M21" s="2">
        <f>'2011 outpatient weights'!M21*ave_outpatient_cost_2014*'2011 population'!M21</f>
        <v>26216601.33949263</v>
      </c>
      <c r="N21" s="2">
        <f>'2011 outpatient weights'!N21*ave_outpatient_cost_2014*'2011 population'!N21</f>
        <v>27304533.167385411</v>
      </c>
    </row>
    <row r="22" spans="2:14" x14ac:dyDescent="0.25">
      <c r="B22">
        <v>18</v>
      </c>
      <c r="D22" s="2">
        <f>'2011 outpatient weights'!D22*ave_outpatient_cost_2014*'2011 population'!D22</f>
        <v>50437241.154113352</v>
      </c>
      <c r="E22" s="2">
        <f>'2011 outpatient weights'!E22*ave_outpatient_cost_2014*'2011 population'!E22</f>
        <v>39814997.507939614</v>
      </c>
      <c r="F22" s="2">
        <f>'2011 outpatient weights'!F22*ave_outpatient_cost_2014*'2011 population'!F22</f>
        <v>34253065.053871475</v>
      </c>
      <c r="G22" s="2">
        <f>'2011 outpatient weights'!G22*ave_outpatient_cost_2014*'2011 population'!G22</f>
        <v>30958701.241542082</v>
      </c>
      <c r="H22" s="2">
        <f>'2011 outpatient weights'!H22*ave_outpatient_cost_2014*'2011 population'!H22</f>
        <v>29576611.890400536</v>
      </c>
      <c r="I22" s="2"/>
      <c r="J22" s="2">
        <f>'2011 outpatient weights'!J22*ave_outpatient_cost_2014*'2011 population'!J22</f>
        <v>28397476.196696393</v>
      </c>
      <c r="K22" s="2">
        <f>'2011 outpatient weights'!K22*ave_outpatient_cost_2014*'2011 population'!K22</f>
        <v>25658353.501504354</v>
      </c>
      <c r="L22" s="2">
        <f>'2011 outpatient weights'!L22*ave_outpatient_cost_2014*'2011 population'!L22</f>
        <v>24995371.553875551</v>
      </c>
      <c r="M22" s="2">
        <f>'2011 outpatient weights'!M22*ave_outpatient_cost_2014*'2011 population'!M22</f>
        <v>24235172.298733518</v>
      </c>
      <c r="N22" s="2">
        <f>'2011 outpatient weights'!N22*ave_outpatient_cost_2014*'2011 population'!N22</f>
        <v>25479453.610874359</v>
      </c>
    </row>
    <row r="23" spans="2:14" x14ac:dyDescent="0.25">
      <c r="B23">
        <v>19</v>
      </c>
      <c r="D23" s="2">
        <f>'2011 outpatient weights'!D23*ave_outpatient_cost_2014*'2011 population'!D23</f>
        <v>58999881.017403945</v>
      </c>
      <c r="E23" s="2">
        <f>'2011 outpatient weights'!E23*ave_outpatient_cost_2014*'2011 population'!E23</f>
        <v>43838491.126618154</v>
      </c>
      <c r="F23" s="2">
        <f>'2011 outpatient weights'!F23*ave_outpatient_cost_2014*'2011 population'!F23</f>
        <v>35380084.252826266</v>
      </c>
      <c r="G23" s="2">
        <f>'2011 outpatient weights'!G23*ave_outpatient_cost_2014*'2011 population'!G23</f>
        <v>30384918.679157358</v>
      </c>
      <c r="H23" s="2">
        <f>'2011 outpatient weights'!H23*ave_outpatient_cost_2014*'2011 population'!H23</f>
        <v>27135154.559450008</v>
      </c>
      <c r="I23" s="2"/>
      <c r="J23" s="2">
        <f>'2011 outpatient weights'!J23*ave_outpatient_cost_2014*'2011 population'!J23</f>
        <v>27341616.057880141</v>
      </c>
      <c r="K23" s="2">
        <f>'2011 outpatient weights'!K23*ave_outpatient_cost_2014*'2011 population'!K23</f>
        <v>24258724.945399094</v>
      </c>
      <c r="L23" s="2">
        <f>'2011 outpatient weights'!L23*ave_outpatient_cost_2014*'2011 population'!L23</f>
        <v>22815498.93695543</v>
      </c>
      <c r="M23" s="2">
        <f>'2011 outpatient weights'!M23*ave_outpatient_cost_2014*'2011 population'!M23</f>
        <v>21677455.094880581</v>
      </c>
      <c r="N23" s="2">
        <f>'2011 outpatient weights'!N23*ave_outpatient_cost_2014*'2011 population'!N23</f>
        <v>21282572.423125852</v>
      </c>
    </row>
    <row r="24" spans="2:14" x14ac:dyDescent="0.25">
      <c r="B24">
        <v>20</v>
      </c>
      <c r="D24" s="2">
        <f>'2011 outpatient weights'!D24*ave_outpatient_cost_2014*'2011 population'!D24</f>
        <v>69278857.366430491</v>
      </c>
      <c r="E24" s="2">
        <f>'2011 outpatient weights'!E24*ave_outpatient_cost_2014*'2011 population'!E24</f>
        <v>51615875.727675676</v>
      </c>
      <c r="F24" s="2">
        <f>'2011 outpatient weights'!F24*ave_outpatient_cost_2014*'2011 population'!F24</f>
        <v>39946792.10523846</v>
      </c>
      <c r="G24" s="2">
        <f>'2011 outpatient weights'!G24*ave_outpatient_cost_2014*'2011 population'!G24</f>
        <v>31972968.408587206</v>
      </c>
      <c r="H24" s="2">
        <f>'2011 outpatient weights'!H24*ave_outpatient_cost_2014*'2011 population'!H24</f>
        <v>27568122.361983109</v>
      </c>
      <c r="I24" s="2"/>
      <c r="J24" s="2">
        <f>'2011 outpatient weights'!J24*ave_outpatient_cost_2014*'2011 population'!J24</f>
        <v>28418022.122511052</v>
      </c>
      <c r="K24" s="2">
        <f>'2011 outpatient weights'!K24*ave_outpatient_cost_2014*'2011 population'!K24</f>
        <v>24686681.546513986</v>
      </c>
      <c r="L24" s="2">
        <f>'2011 outpatient weights'!L24*ave_outpatient_cost_2014*'2011 population'!L24</f>
        <v>22620563.201787166</v>
      </c>
      <c r="M24" s="2">
        <f>'2011 outpatient weights'!M24*ave_outpatient_cost_2014*'2011 population'!M24</f>
        <v>21127225.179161433</v>
      </c>
      <c r="N24" s="2">
        <f>'2011 outpatient weights'!N24*ave_outpatient_cost_2014*'2011 population'!N24</f>
        <v>20175598.029843889</v>
      </c>
    </row>
    <row r="25" spans="2:14" x14ac:dyDescent="0.25">
      <c r="B25">
        <v>21</v>
      </c>
      <c r="D25" s="2">
        <f>'2011 outpatient weights'!D25*ave_outpatient_cost_2014*'2011 population'!D25</f>
        <v>78565615.834652007</v>
      </c>
      <c r="E25" s="2">
        <f>'2011 outpatient weights'!E25*ave_outpatient_cost_2014*'2011 population'!E25</f>
        <v>56702746.287297778</v>
      </c>
      <c r="F25" s="2">
        <f>'2011 outpatient weights'!F25*ave_outpatient_cost_2014*'2011 population'!F25</f>
        <v>43540825.762376644</v>
      </c>
      <c r="G25" s="2">
        <f>'2011 outpatient weights'!G25*ave_outpatient_cost_2014*'2011 population'!G25</f>
        <v>34307186.029188111</v>
      </c>
      <c r="H25" s="2">
        <f>'2011 outpatient weights'!H25*ave_outpatient_cost_2014*'2011 population'!H25</f>
        <v>28603937.69512653</v>
      </c>
      <c r="I25" s="2"/>
      <c r="J25" s="2">
        <f>'2011 outpatient weights'!J25*ave_outpatient_cost_2014*'2011 population'!J25</f>
        <v>29494428.187141947</v>
      </c>
      <c r="K25" s="2">
        <f>'2011 outpatient weights'!K25*ave_outpatient_cost_2014*'2011 population'!K25</f>
        <v>26098838.106164768</v>
      </c>
      <c r="L25" s="2">
        <f>'2011 outpatient weights'!L25*ave_outpatient_cost_2014*'2011 population'!L25</f>
        <v>23544127.623162754</v>
      </c>
      <c r="M25" s="2">
        <f>'2011 outpatient weights'!M25*ave_outpatient_cost_2014*'2011 population'!M25</f>
        <v>20923770.401582222</v>
      </c>
      <c r="N25" s="2">
        <f>'2011 outpatient weights'!N25*ave_outpatient_cost_2014*'2011 population'!N25</f>
        <v>19471023.110443961</v>
      </c>
    </row>
    <row r="26" spans="2:14" x14ac:dyDescent="0.25">
      <c r="B26">
        <v>22</v>
      </c>
      <c r="D26" s="2">
        <f>'2011 outpatient weights'!D26*ave_outpatient_cost_2014*'2011 population'!D26</f>
        <v>87296632.06559436</v>
      </c>
      <c r="E26" s="2">
        <f>'2011 outpatient weights'!E26*ave_outpatient_cost_2014*'2011 population'!E26</f>
        <v>63047428.402889885</v>
      </c>
      <c r="F26" s="2">
        <f>'2011 outpatient weights'!F26*ave_outpatient_cost_2014*'2011 population'!F26</f>
        <v>47438037.105316363</v>
      </c>
      <c r="G26" s="2">
        <f>'2011 outpatient weights'!G26*ave_outpatient_cost_2014*'2011 population'!G26</f>
        <v>36413393.985260583</v>
      </c>
      <c r="H26" s="2">
        <f>'2011 outpatient weights'!H26*ave_outpatient_cost_2014*'2011 population'!H26</f>
        <v>30276676.728524085</v>
      </c>
      <c r="I26" s="2"/>
      <c r="J26" s="2">
        <f>'2011 outpatient weights'!J26*ave_outpatient_cost_2014*'2011 population'!J26</f>
        <v>30805859.598286763</v>
      </c>
      <c r="K26" s="2">
        <f>'2011 outpatient weights'!K26*ave_outpatient_cost_2014*'2011 population'!K26</f>
        <v>26184529.650416106</v>
      </c>
      <c r="L26" s="2">
        <f>'2011 outpatient weights'!L26*ave_outpatient_cost_2014*'2011 population'!L26</f>
        <v>23093620.615665924</v>
      </c>
      <c r="M26" s="2">
        <f>'2011 outpatient weights'!M26*ave_outpatient_cost_2014*'2011 population'!M26</f>
        <v>19433439.099807408</v>
      </c>
      <c r="N26" s="2">
        <f>'2011 outpatient weights'!N26*ave_outpatient_cost_2014*'2011 population'!N26</f>
        <v>19247022.407050099</v>
      </c>
    </row>
    <row r="27" spans="2:14" x14ac:dyDescent="0.25">
      <c r="B27">
        <v>23</v>
      </c>
      <c r="D27" s="2">
        <f>'2011 outpatient weights'!D27*ave_outpatient_cost_2014*'2011 population'!D27</f>
        <v>96457609.378218889</v>
      </c>
      <c r="E27" s="2">
        <f>'2011 outpatient weights'!E27*ave_outpatient_cost_2014*'2011 population'!E27</f>
        <v>69870179.13377893</v>
      </c>
      <c r="F27" s="2">
        <f>'2011 outpatient weights'!F27*ave_outpatient_cost_2014*'2011 population'!F27</f>
        <v>52134535.074460112</v>
      </c>
      <c r="G27" s="2">
        <f>'2011 outpatient weights'!G27*ave_outpatient_cost_2014*'2011 population'!G27</f>
        <v>39590996.804545753</v>
      </c>
      <c r="H27" s="2">
        <f>'2011 outpatient weights'!H27*ave_outpatient_cost_2014*'2011 population'!H27</f>
        <v>32202982.553682923</v>
      </c>
      <c r="I27" s="2"/>
      <c r="J27" s="2">
        <f>'2011 outpatient weights'!J27*ave_outpatient_cost_2014*'2011 population'!J27</f>
        <v>31541503.966479573</v>
      </c>
      <c r="K27" s="2">
        <f>'2011 outpatient weights'!K27*ave_outpatient_cost_2014*'2011 population'!K27</f>
        <v>26893113.530950598</v>
      </c>
      <c r="L27" s="2">
        <f>'2011 outpatient weights'!L27*ave_outpatient_cost_2014*'2011 population'!L27</f>
        <v>24138957.231503941</v>
      </c>
      <c r="M27" s="2">
        <f>'2011 outpatient weights'!M27*ave_outpatient_cost_2014*'2011 population'!M27</f>
        <v>20160564.425589271</v>
      </c>
      <c r="N27" s="2">
        <f>'2011 outpatient weights'!N27*ave_outpatient_cost_2014*'2011 population'!N27</f>
        <v>18733374.261683863</v>
      </c>
    </row>
    <row r="28" spans="2:14" x14ac:dyDescent="0.25">
      <c r="B28">
        <v>24</v>
      </c>
      <c r="D28" s="2">
        <f>'2011 outpatient weights'!D28*ave_outpatient_cost_2014*'2011 population'!D28</f>
        <v>107468221.13430369</v>
      </c>
      <c r="E28" s="2">
        <f>'2011 outpatient weights'!E28*ave_outpatient_cost_2014*'2011 population'!E28</f>
        <v>76215863.48965469</v>
      </c>
      <c r="F28" s="2">
        <f>'2011 outpatient weights'!F28*ave_outpatient_cost_2014*'2011 population'!F28</f>
        <v>55572219.247350246</v>
      </c>
      <c r="G28" s="2">
        <f>'2011 outpatient weights'!G28*ave_outpatient_cost_2014*'2011 population'!G28</f>
        <v>42456401.775476612</v>
      </c>
      <c r="H28" s="2">
        <f>'2011 outpatient weights'!H28*ave_outpatient_cost_2014*'2011 population'!H28</f>
        <v>33744929.230065264</v>
      </c>
      <c r="I28" s="2"/>
      <c r="J28" s="2">
        <f>'2011 outpatient weights'!J28*ave_outpatient_cost_2014*'2011 population'!J28</f>
        <v>34234022.488482282</v>
      </c>
      <c r="K28" s="2">
        <f>'2011 outpatient weights'!K28*ave_outpatient_cost_2014*'2011 population'!K28</f>
        <v>29198767.303467717</v>
      </c>
      <c r="L28" s="2">
        <f>'2011 outpatient weights'!L28*ave_outpatient_cost_2014*'2011 population'!L28</f>
        <v>24614019.125949983</v>
      </c>
      <c r="M28" s="2">
        <f>'2011 outpatient weights'!M28*ave_outpatient_cost_2014*'2011 population'!M28</f>
        <v>20263795.174804337</v>
      </c>
      <c r="N28" s="2">
        <f>'2011 outpatient weights'!N28*ave_outpatient_cost_2014*'2011 population'!N28</f>
        <v>18429695.455740508</v>
      </c>
    </row>
    <row r="29" spans="2:14" x14ac:dyDescent="0.25">
      <c r="B29">
        <v>25</v>
      </c>
      <c r="D29" s="2">
        <f>'2011 outpatient weights'!D29*ave_outpatient_cost_2014*'2011 population'!D29</f>
        <v>113451595.62764308</v>
      </c>
      <c r="E29" s="2">
        <f>'2011 outpatient weights'!E29*ave_outpatient_cost_2014*'2011 population'!E29</f>
        <v>82353081.866533011</v>
      </c>
      <c r="F29" s="2">
        <f>'2011 outpatient weights'!F29*ave_outpatient_cost_2014*'2011 population'!F29</f>
        <v>59699444.735385664</v>
      </c>
      <c r="G29" s="2">
        <f>'2011 outpatient weights'!G29*ave_outpatient_cost_2014*'2011 population'!G29</f>
        <v>46695377.055138059</v>
      </c>
      <c r="H29" s="2">
        <f>'2011 outpatient weights'!H29*ave_outpatient_cost_2014*'2011 population'!H29</f>
        <v>36024023.635065883</v>
      </c>
      <c r="I29" s="2"/>
      <c r="J29" s="2">
        <f>'2011 outpatient weights'!J29*ave_outpatient_cost_2014*'2011 population'!J29</f>
        <v>35739387.394511722</v>
      </c>
      <c r="K29" s="2">
        <f>'2011 outpatient weights'!K29*ave_outpatient_cost_2014*'2011 population'!K29</f>
        <v>29098543.275103573</v>
      </c>
      <c r="L29" s="2">
        <f>'2011 outpatient weights'!L29*ave_outpatient_cost_2014*'2011 population'!L29</f>
        <v>24426600.192909036</v>
      </c>
      <c r="M29" s="2">
        <f>'2011 outpatient weights'!M29*ave_outpatient_cost_2014*'2011 population'!M29</f>
        <v>19536168.728880655</v>
      </c>
      <c r="N29" s="2">
        <f>'2011 outpatient weights'!N29*ave_outpatient_cost_2014*'2011 population'!N29</f>
        <v>17565263.211099774</v>
      </c>
    </row>
    <row r="30" spans="2:14" x14ac:dyDescent="0.25">
      <c r="B30">
        <v>26</v>
      </c>
      <c r="D30" s="2">
        <f>'2011 outpatient weights'!D30*ave_outpatient_cost_2014*'2011 population'!D30</f>
        <v>118556005.39222887</v>
      </c>
      <c r="E30" s="2">
        <f>'2011 outpatient weights'!E30*ave_outpatient_cost_2014*'2011 population'!E30</f>
        <v>90184086.32276535</v>
      </c>
      <c r="F30" s="2">
        <f>'2011 outpatient weights'!F30*ave_outpatient_cost_2014*'2011 population'!F30</f>
        <v>66599367.968115121</v>
      </c>
      <c r="G30" s="2">
        <f>'2011 outpatient weights'!G30*ave_outpatient_cost_2014*'2011 population'!G30</f>
        <v>49516182.333446868</v>
      </c>
      <c r="H30" s="2">
        <f>'2011 outpatient weights'!H30*ave_outpatient_cost_2014*'2011 population'!H30</f>
        <v>39416105.875050314</v>
      </c>
      <c r="I30" s="2"/>
      <c r="J30" s="2">
        <f>'2011 outpatient weights'!J30*ave_outpatient_cost_2014*'2011 population'!J30</f>
        <v>37108948.742107742</v>
      </c>
      <c r="K30" s="2">
        <f>'2011 outpatient weights'!K30*ave_outpatient_cost_2014*'2011 population'!K30</f>
        <v>30415487.007808425</v>
      </c>
      <c r="L30" s="2">
        <f>'2011 outpatient weights'!L30*ave_outpatient_cost_2014*'2011 population'!L30</f>
        <v>24692193.868074015</v>
      </c>
      <c r="M30" s="2">
        <f>'2011 outpatient weights'!M30*ave_outpatient_cost_2014*'2011 population'!M30</f>
        <v>19957610.768151879</v>
      </c>
      <c r="N30" s="2">
        <f>'2011 outpatient weights'!N30*ave_outpatient_cost_2014*'2011 population'!N30</f>
        <v>17340761.387564097</v>
      </c>
    </row>
    <row r="31" spans="2:14" x14ac:dyDescent="0.25">
      <c r="B31">
        <v>27</v>
      </c>
      <c r="D31" s="2">
        <f>'2011 outpatient weights'!D31*ave_outpatient_cost_2014*'2011 population'!D31</f>
        <v>121419907.00273427</v>
      </c>
      <c r="E31" s="2">
        <f>'2011 outpatient weights'!E31*ave_outpatient_cost_2014*'2011 population'!E31</f>
        <v>94348895.821437329</v>
      </c>
      <c r="F31" s="2">
        <f>'2011 outpatient weights'!F31*ave_outpatient_cost_2014*'2011 population'!F31</f>
        <v>69912774.345833704</v>
      </c>
      <c r="G31" s="2">
        <f>'2011 outpatient weights'!G31*ave_outpatient_cost_2014*'2011 population'!G31</f>
        <v>52637158.576706305</v>
      </c>
      <c r="H31" s="2">
        <f>'2011 outpatient weights'!H31*ave_outpatient_cost_2014*'2011 population'!H31</f>
        <v>41488237.661478989</v>
      </c>
      <c r="I31" s="2"/>
      <c r="J31" s="2">
        <f>'2011 outpatient weights'!J31*ave_outpatient_cost_2014*'2011 population'!J31</f>
        <v>38776676.574087083</v>
      </c>
      <c r="K31" s="2">
        <f>'2011 outpatient weights'!K31*ave_outpatient_cost_2014*'2011 population'!K31</f>
        <v>31685826.567323945</v>
      </c>
      <c r="L31" s="2">
        <f>'2011 outpatient weights'!L31*ave_outpatient_cost_2014*'2011 population'!L31</f>
        <v>25415811.352863129</v>
      </c>
      <c r="M31" s="2">
        <f>'2011 outpatient weights'!M31*ave_outpatient_cost_2014*'2011 population'!M31</f>
        <v>19737117.905750755</v>
      </c>
      <c r="N31" s="2">
        <f>'2011 outpatient weights'!N31*ave_outpatient_cost_2014*'2011 population'!N31</f>
        <v>17153342.454523146</v>
      </c>
    </row>
    <row r="32" spans="2:14" x14ac:dyDescent="0.25">
      <c r="B32">
        <v>28</v>
      </c>
      <c r="D32" s="2">
        <f>'2011 outpatient weights'!D32*ave_outpatient_cost_2014*'2011 population'!D32</f>
        <v>120689273.83595969</v>
      </c>
      <c r="E32" s="2">
        <f>'2011 outpatient weights'!E32*ave_outpatient_cost_2014*'2011 population'!E32</f>
        <v>97059454.668545589</v>
      </c>
      <c r="F32" s="2">
        <f>'2011 outpatient weights'!F32*ave_outpatient_cost_2014*'2011 population'!F32</f>
        <v>73151012.702279165</v>
      </c>
      <c r="G32" s="2">
        <f>'2011 outpatient weights'!G32*ave_outpatient_cost_2014*'2011 population'!G32</f>
        <v>57130201.768270858</v>
      </c>
      <c r="H32" s="2">
        <f>'2011 outpatient weights'!H32*ave_outpatient_cost_2014*'2011 population'!H32</f>
        <v>45929164.358294182</v>
      </c>
      <c r="I32" s="2"/>
      <c r="J32" s="2">
        <f>'2011 outpatient weights'!J32*ave_outpatient_cost_2014*'2011 population'!J32</f>
        <v>39078350.899463162</v>
      </c>
      <c r="K32" s="2">
        <f>'2011 outpatient weights'!K32*ave_outpatient_cost_2014*'2011 population'!K32</f>
        <v>32327761.468996283</v>
      </c>
      <c r="L32" s="2">
        <f>'2011 outpatient weights'!L32*ave_outpatient_cost_2014*'2011 population'!L32</f>
        <v>25879848.604189109</v>
      </c>
      <c r="M32" s="2">
        <f>'2011 outpatient weights'!M32*ave_outpatient_cost_2014*'2011 population'!M32</f>
        <v>20027767.58800678</v>
      </c>
      <c r="N32" s="2">
        <f>'2011 outpatient weights'!N32*ave_outpatient_cost_2014*'2011 population'!N32</f>
        <v>17161861.496934097</v>
      </c>
    </row>
    <row r="33" spans="2:14" x14ac:dyDescent="0.25">
      <c r="B33">
        <v>29</v>
      </c>
      <c r="D33" s="2">
        <f>'2011 outpatient weights'!D33*ave_outpatient_cost_2014*'2011 population'!D33</f>
        <v>122315408.69616792</v>
      </c>
      <c r="E33" s="2">
        <f>'2011 outpatient weights'!E33*ave_outpatient_cost_2014*'2011 population'!E33</f>
        <v>100266623.57619819</v>
      </c>
      <c r="F33" s="2">
        <f>'2011 outpatient weights'!F33*ave_outpatient_cost_2014*'2011 population'!F33</f>
        <v>78730484.361311048</v>
      </c>
      <c r="G33" s="2">
        <f>'2011 outpatient weights'!G33*ave_outpatient_cost_2014*'2011 population'!G33</f>
        <v>61652309.928061008</v>
      </c>
      <c r="H33" s="2">
        <f>'2011 outpatient weights'!H33*ave_outpatient_cost_2014*'2011 population'!H33</f>
        <v>51054120.048694663</v>
      </c>
      <c r="I33" s="2"/>
      <c r="J33" s="2">
        <f>'2011 outpatient weights'!J33*ave_outpatient_cost_2014*'2011 population'!J33</f>
        <v>40444404.406066425</v>
      </c>
      <c r="K33" s="2">
        <f>'2011 outpatient weights'!K33*ave_outpatient_cost_2014*'2011 population'!K33</f>
        <v>33820097.25133837</v>
      </c>
      <c r="L33" s="2">
        <f>'2011 outpatient weights'!L33*ave_outpatient_cost_2014*'2011 population'!L33</f>
        <v>26591940.32571635</v>
      </c>
      <c r="M33" s="2">
        <f>'2011 outpatient weights'!M33*ave_outpatient_cost_2014*'2011 population'!M33</f>
        <v>20348985.59891386</v>
      </c>
      <c r="N33" s="2">
        <f>'2011 outpatient weights'!N33*ave_outpatient_cost_2014*'2011 population'!N33</f>
        <v>17006514.252969675</v>
      </c>
    </row>
    <row r="34" spans="2:14" x14ac:dyDescent="0.25">
      <c r="B34">
        <v>30</v>
      </c>
      <c r="D34" s="2">
        <f>'2011 outpatient weights'!D34*ave_outpatient_cost_2014*'2011 population'!D34</f>
        <v>120239769.06874648</v>
      </c>
      <c r="E34" s="2">
        <f>'2011 outpatient weights'!E34*ave_outpatient_cost_2014*'2011 population'!E34</f>
        <v>101496873.52436802</v>
      </c>
      <c r="F34" s="2">
        <f>'2011 outpatient weights'!F34*ave_outpatient_cost_2014*'2011 population'!F34</f>
        <v>82904314.022535801</v>
      </c>
      <c r="G34" s="2">
        <f>'2011 outpatient weights'!G34*ave_outpatient_cost_2014*'2011 population'!G34</f>
        <v>66222024.50132411</v>
      </c>
      <c r="H34" s="2">
        <f>'2011 outpatient weights'!H34*ave_outpatient_cost_2014*'2011 population'!H34</f>
        <v>55530125.155437313</v>
      </c>
      <c r="I34" s="2"/>
      <c r="J34" s="2">
        <f>'2011 outpatient weights'!J34*ave_outpatient_cost_2014*'2011 population'!J34</f>
        <v>41634063.622748815</v>
      </c>
      <c r="K34" s="2">
        <f>'2011 outpatient weights'!K34*ave_outpatient_cost_2014*'2011 population'!K34</f>
        <v>33805063.647083752</v>
      </c>
      <c r="L34" s="2">
        <f>'2011 outpatient weights'!L34*ave_outpatient_cost_2014*'2011 population'!L34</f>
        <v>27155199.365122836</v>
      </c>
      <c r="M34" s="2">
        <f>'2011 outpatient weights'!M34*ave_outpatient_cost_2014*'2011 population'!M34</f>
        <v>20671205.850104582</v>
      </c>
      <c r="N34" s="2">
        <f>'2011 outpatient weights'!N34*ave_outpatient_cost_2014*'2011 population'!N34</f>
        <v>17196939.906861547</v>
      </c>
    </row>
    <row r="35" spans="2:14" x14ac:dyDescent="0.25">
      <c r="B35">
        <v>31</v>
      </c>
      <c r="D35" s="2">
        <f>'2011 outpatient weights'!D35*ave_outpatient_cost_2014*'2011 population'!D35</f>
        <v>117637953.29241334</v>
      </c>
      <c r="E35" s="2">
        <f>'2011 outpatient weights'!E35*ave_outpatient_cost_2014*'2011 population'!E35</f>
        <v>104876928.88094875</v>
      </c>
      <c r="F35" s="2">
        <f>'2011 outpatient weights'!F35*ave_outpatient_cost_2014*'2011 population'!F35</f>
        <v>87497080.122322664</v>
      </c>
      <c r="G35" s="2">
        <f>'2011 outpatient weights'!G35*ave_outpatient_cost_2014*'2011 population'!G35</f>
        <v>71923268.354818419</v>
      </c>
      <c r="H35" s="2">
        <f>'2011 outpatient weights'!H35*ave_outpatient_cost_2014*'2011 population'!H35</f>
        <v>63454337.958048299</v>
      </c>
      <c r="I35" s="2"/>
      <c r="J35" s="2">
        <f>'2011 outpatient weights'!J35*ave_outpatient_cost_2014*'2011 population'!J35</f>
        <v>43317827.299266428</v>
      </c>
      <c r="K35" s="2">
        <f>'2011 outpatient weights'!K35*ave_outpatient_cost_2014*'2011 population'!K35</f>
        <v>35676246.256642312</v>
      </c>
      <c r="L35" s="2">
        <f>'2011 outpatient weights'!L35*ave_outpatient_cost_2014*'2011 population'!L35</f>
        <v>29417255.68530155</v>
      </c>
      <c r="M35" s="2">
        <f>'2011 outpatient weights'!M35*ave_outpatient_cost_2014*'2011 population'!M35</f>
        <v>21734582.791048143</v>
      </c>
      <c r="N35" s="2">
        <f>'2011 outpatient weights'!N35*ave_outpatient_cost_2014*'2011 population'!N35</f>
        <v>18147564.815895446</v>
      </c>
    </row>
    <row r="36" spans="2:14" x14ac:dyDescent="0.25">
      <c r="B36">
        <v>32</v>
      </c>
      <c r="D36" s="2">
        <f>'2011 outpatient weights'!D36*ave_outpatient_cost_2014*'2011 population'!D36</f>
        <v>114226327.3668979</v>
      </c>
      <c r="E36" s="2">
        <f>'2011 outpatient weights'!E36*ave_outpatient_cost_2014*'2011 population'!E36</f>
        <v>101220255.206083</v>
      </c>
      <c r="F36" s="2">
        <f>'2011 outpatient weights'!F36*ave_outpatient_cost_2014*'2011 population'!F36</f>
        <v>86876192.266606793</v>
      </c>
      <c r="G36" s="2">
        <f>'2011 outpatient weights'!G36*ave_outpatient_cost_2014*'2011 population'!G36</f>
        <v>73714772.861827478</v>
      </c>
      <c r="H36" s="2">
        <f>'2011 outpatient weights'!H36*ave_outpatient_cost_2014*'2011 population'!H36</f>
        <v>66753211.851654083</v>
      </c>
      <c r="I36" s="2"/>
      <c r="J36" s="2">
        <f>'2011 outpatient weights'!J36*ave_outpatient_cost_2014*'2011 population'!J36</f>
        <v>43832477.684916303</v>
      </c>
      <c r="K36" s="2">
        <f>'2011 outpatient weights'!K36*ave_outpatient_cost_2014*'2011 population'!K36</f>
        <v>36527148.257453881</v>
      </c>
      <c r="L36" s="2">
        <f>'2011 outpatient weights'!L36*ave_outpatient_cost_2014*'2011 population'!L36</f>
        <v>29492423.70657466</v>
      </c>
      <c r="M36" s="2">
        <f>'2011 outpatient weights'!M36*ave_outpatient_cost_2014*'2011 population'!M36</f>
        <v>22410092.742222469</v>
      </c>
      <c r="N36" s="2">
        <f>'2011 outpatient weights'!N36*ave_outpatient_cost_2014*'2011 population'!N36</f>
        <v>18787495.237000503</v>
      </c>
    </row>
    <row r="37" spans="2:14" x14ac:dyDescent="0.25">
      <c r="B37">
        <v>33</v>
      </c>
      <c r="D37" s="2">
        <f>'2011 outpatient weights'!D37*ave_outpatient_cost_2014*'2011 population'!D37</f>
        <v>104093678.09928299</v>
      </c>
      <c r="E37" s="2">
        <f>'2011 outpatient weights'!E37*ave_outpatient_cost_2014*'2011 population'!E37</f>
        <v>95777088.225626364</v>
      </c>
      <c r="F37" s="2">
        <f>'2011 outpatient weights'!F37*ave_outpatient_cost_2014*'2011 population'!F37</f>
        <v>81726681.6892571</v>
      </c>
      <c r="G37" s="2">
        <f>'2011 outpatient weights'!G37*ave_outpatient_cost_2014*'2011 population'!G37</f>
        <v>71760905.428868502</v>
      </c>
      <c r="H37" s="2">
        <f>'2011 outpatient weights'!H37*ave_outpatient_cost_2014*'2011 population'!H37</f>
        <v>65889781.84729699</v>
      </c>
      <c r="I37" s="2"/>
      <c r="J37" s="2">
        <f>'2011 outpatient weights'!J37*ave_outpatient_cost_2014*'2011 population'!J37</f>
        <v>42210351.785842642</v>
      </c>
      <c r="K37" s="2">
        <f>'2011 outpatient weights'!K37*ave_outpatient_cost_2014*'2011 population'!K37</f>
        <v>36017509.07322222</v>
      </c>
      <c r="L37" s="2">
        <f>'2011 outpatient weights'!L37*ave_outpatient_cost_2014*'2011 population'!L37</f>
        <v>29252387.158642542</v>
      </c>
      <c r="M37" s="2">
        <f>'2011 outpatient weights'!M37*ave_outpatient_cost_2014*'2011 population'!M37</f>
        <v>22416607.30406614</v>
      </c>
      <c r="N37" s="2">
        <f>'2011 outpatient weights'!N37*ave_outpatient_cost_2014*'2011 population'!N37</f>
        <v>18577024.777435802</v>
      </c>
    </row>
    <row r="38" spans="2:14" x14ac:dyDescent="0.25">
      <c r="B38">
        <v>34</v>
      </c>
      <c r="D38" s="2">
        <f>'2011 outpatient weights'!D38*ave_outpatient_cost_2014*'2011 population'!D38</f>
        <v>93571157.361331567</v>
      </c>
      <c r="E38" s="2">
        <f>'2011 outpatient weights'!E38*ave_outpatient_cost_2014*'2011 population'!E38</f>
        <v>87779711.882309541</v>
      </c>
      <c r="F38" s="2">
        <f>'2011 outpatient weights'!F38*ave_outpatient_cost_2014*'2011 population'!F38</f>
        <v>75876104.033500224</v>
      </c>
      <c r="G38" s="2">
        <f>'2011 outpatient weights'!G38*ave_outpatient_cost_2014*'2011 population'!G38</f>
        <v>66326758.610964634</v>
      </c>
      <c r="H38" s="2">
        <f>'2011 outpatient weights'!H38*ave_outpatient_cost_2014*'2011 population'!H38</f>
        <v>64202510.329786636</v>
      </c>
      <c r="I38" s="2"/>
      <c r="J38" s="2">
        <f>'2011 outpatient weights'!J38*ave_outpatient_cost_2014*'2011 population'!J38</f>
        <v>39551909.433483735</v>
      </c>
      <c r="K38" s="2">
        <f>'2011 outpatient weights'!K38*ave_outpatient_cost_2014*'2011 population'!K38</f>
        <v>34275615.46025341</v>
      </c>
      <c r="L38" s="2">
        <f>'2011 outpatient weights'!L38*ave_outpatient_cost_2014*'2011 population'!L38</f>
        <v>27772078.259704139</v>
      </c>
      <c r="M38" s="2">
        <f>'2011 outpatient weights'!M38*ave_outpatient_cost_2014*'2011 population'!M38</f>
        <v>21178339.433627147</v>
      </c>
      <c r="N38" s="2">
        <f>'2011 outpatient weights'!N38*ave_outpatient_cost_2014*'2011 population'!N38</f>
        <v>17796780.716620948</v>
      </c>
    </row>
    <row r="39" spans="2:14" x14ac:dyDescent="0.25">
      <c r="B39">
        <v>35</v>
      </c>
      <c r="D39" s="2">
        <f>'2011 outpatient weights'!D39*ave_outpatient_cost_2014*'2011 population'!D39</f>
        <v>89448943.074714363</v>
      </c>
      <c r="E39" s="2">
        <f>'2011 outpatient weights'!E39*ave_outpatient_cost_2014*'2011 population'!E39</f>
        <v>84427218.133528948</v>
      </c>
      <c r="F39" s="2">
        <f>'2011 outpatient weights'!F39*ave_outpatient_cost_2014*'2011 population'!F39</f>
        <v>72228450.521187231</v>
      </c>
      <c r="G39" s="2">
        <f>'2011 outpatient weights'!G39*ave_outpatient_cost_2014*'2011 population'!G39</f>
        <v>66050641.412821442</v>
      </c>
      <c r="H39" s="2">
        <f>'2011 outpatient weights'!H39*ave_outpatient_cost_2014*'2011 population'!H39</f>
        <v>62669082.695815228</v>
      </c>
      <c r="I39" s="2"/>
      <c r="J39" s="2">
        <f>'2011 outpatient weights'!J39*ave_outpatient_cost_2014*'2011 population'!J39</f>
        <v>40375249.826495171</v>
      </c>
      <c r="K39" s="2">
        <f>'2011 outpatient weights'!K39*ave_outpatient_cost_2014*'2011 population'!K39</f>
        <v>33778504.279567249</v>
      </c>
      <c r="L39" s="2">
        <f>'2011 outpatient weights'!L39*ave_outpatient_cost_2014*'2011 population'!L39</f>
        <v>28243131.193015613</v>
      </c>
      <c r="M39" s="2">
        <f>'2011 outpatient weights'!M39*ave_outpatient_cost_2014*'2011 population'!M39</f>
        <v>22087371.370889924</v>
      </c>
      <c r="N39" s="2">
        <f>'2011 outpatient weights'!N39*ave_outpatient_cost_2014*'2011 population'!N39</f>
        <v>19245519.046624642</v>
      </c>
    </row>
    <row r="40" spans="2:14" x14ac:dyDescent="0.25">
      <c r="B40">
        <v>36</v>
      </c>
      <c r="D40" s="2">
        <f>'2011 outpatient weights'!D40*ave_outpatient_cost_2014*'2011 population'!D40</f>
        <v>86894232.591712326</v>
      </c>
      <c r="E40" s="2">
        <f>'2011 outpatient weights'!E40*ave_outpatient_cost_2014*'2011 population'!E40</f>
        <v>80684351.794270024</v>
      </c>
      <c r="F40" s="2">
        <f>'2011 outpatient weights'!F40*ave_outpatient_cost_2014*'2011 population'!F40</f>
        <v>70462503.141411021</v>
      </c>
      <c r="G40" s="2">
        <f>'2011 outpatient weights'!G40*ave_outpatient_cost_2014*'2011 population'!G40</f>
        <v>64206519.290921196</v>
      </c>
      <c r="H40" s="2">
        <f>'2011 outpatient weights'!H40*ave_outpatient_cost_2014*'2011 population'!H40</f>
        <v>62234110.412714846</v>
      </c>
      <c r="I40" s="2"/>
      <c r="J40" s="2">
        <f>'2011 outpatient weights'!J40*ave_outpatient_cost_2014*'2011 population'!J40</f>
        <v>42320598.217043199</v>
      </c>
      <c r="K40" s="2">
        <f>'2011 outpatient weights'!K40*ave_outpatient_cost_2014*'2011 population'!K40</f>
        <v>35139546.584752321</v>
      </c>
      <c r="L40" s="2">
        <f>'2011 outpatient weights'!L40*ave_outpatient_cost_2014*'2011 population'!L40</f>
        <v>28952717.313833751</v>
      </c>
      <c r="M40" s="2">
        <f>'2011 outpatient weights'!M40*ave_outpatient_cost_2014*'2011 population'!M40</f>
        <v>22917727.445886854</v>
      </c>
      <c r="N40" s="2">
        <f>'2011 outpatient weights'!N40*ave_outpatient_cost_2014*'2011 population'!N40</f>
        <v>20411124.496499628</v>
      </c>
    </row>
    <row r="41" spans="2:14" x14ac:dyDescent="0.25">
      <c r="B41">
        <v>37</v>
      </c>
      <c r="D41" s="2">
        <f>'2011 outpatient weights'!D41*ave_outpatient_cost_2014*'2011 population'!D41</f>
        <v>83888513.981071666</v>
      </c>
      <c r="E41" s="2">
        <f>'2011 outpatient weights'!E41*ave_outpatient_cost_2014*'2011 population'!E41</f>
        <v>77604968.522781715</v>
      </c>
      <c r="F41" s="2">
        <f>'2011 outpatient weights'!F41*ave_outpatient_cost_2014*'2011 population'!F41</f>
        <v>69008252.489847302</v>
      </c>
      <c r="G41" s="2">
        <f>'2011 outpatient weights'!G41*ave_outpatient_cost_2014*'2011 population'!G41</f>
        <v>64064201.170644112</v>
      </c>
      <c r="H41" s="2">
        <f>'2011 outpatient weights'!H41*ave_outpatient_cost_2014*'2011 population'!H41</f>
        <v>62282217.946329638</v>
      </c>
      <c r="I41" s="2"/>
      <c r="J41" s="2">
        <f>'2011 outpatient weights'!J41*ave_outpatient_cost_2014*'2011 population'!J41</f>
        <v>44698914.410124317</v>
      </c>
      <c r="K41" s="2">
        <f>'2011 outpatient weights'!K41*ave_outpatient_cost_2014*'2011 population'!K41</f>
        <v>36870916.674742907</v>
      </c>
      <c r="L41" s="2">
        <f>'2011 outpatient weights'!L41*ave_outpatient_cost_2014*'2011 population'!L41</f>
        <v>29515976.353240233</v>
      </c>
      <c r="M41" s="2">
        <f>'2011 outpatient weights'!M41*ave_outpatient_cost_2014*'2011 population'!M41</f>
        <v>25285018.995847922</v>
      </c>
      <c r="N41" s="2">
        <f>'2011 outpatient weights'!N41*ave_outpatient_cost_2014*'2011 population'!N41</f>
        <v>22573457.908456024</v>
      </c>
    </row>
    <row r="42" spans="2:14" x14ac:dyDescent="0.25">
      <c r="B42">
        <v>38</v>
      </c>
      <c r="D42" s="2">
        <f>'2011 outpatient weights'!D42*ave_outpatient_cost_2014*'2011 population'!D42</f>
        <v>80884799.850998297</v>
      </c>
      <c r="E42" s="2">
        <f>'2011 outpatient weights'!E42*ave_outpatient_cost_2014*'2011 population'!E42</f>
        <v>75060781.562757939</v>
      </c>
      <c r="F42" s="2">
        <f>'2011 outpatient weights'!F42*ave_outpatient_cost_2014*'2011 population'!F42</f>
        <v>67437741.965381175</v>
      </c>
      <c r="G42" s="2">
        <f>'2011 outpatient weights'!G42*ave_outpatient_cost_2014*'2011 population'!G42</f>
        <v>61709437.624228559</v>
      </c>
      <c r="H42" s="2">
        <f>'2011 outpatient weights'!H42*ave_outpatient_cost_2014*'2011 population'!H42</f>
        <v>60632530.439455852</v>
      </c>
      <c r="I42" s="2"/>
      <c r="J42" s="2">
        <f>'2011 outpatient weights'!J42*ave_outpatient_cost_2014*'2011 population'!J42</f>
        <v>45675597.566532902</v>
      </c>
      <c r="K42" s="2">
        <f>'2011 outpatient weights'!K42*ave_outpatient_cost_2014*'2011 population'!K42</f>
        <v>37705281.710874394</v>
      </c>
      <c r="L42" s="2">
        <f>'2011 outpatient weights'!L42*ave_outpatient_cost_2014*'2011 population'!L42</f>
        <v>32555771.133524705</v>
      </c>
      <c r="M42" s="2">
        <f>'2011 outpatient weights'!M42*ave_outpatient_cost_2014*'2011 population'!M42</f>
        <v>25875839.643054545</v>
      </c>
      <c r="N42" s="2">
        <f>'2011 outpatient weights'!N42*ave_outpatient_cost_2014*'2011 population'!N42</f>
        <v>23695967.026134428</v>
      </c>
    </row>
    <row r="43" spans="2:14" x14ac:dyDescent="0.25">
      <c r="B43">
        <v>39</v>
      </c>
      <c r="D43" s="2">
        <f>'2011 outpatient weights'!D43*ave_outpatient_cost_2014*'2011 population'!D43</f>
        <v>79300759.082703009</v>
      </c>
      <c r="E43" s="2">
        <f>'2011 outpatient weights'!E43*ave_outpatient_cost_2014*'2011 population'!E43</f>
        <v>75517803.132098421</v>
      </c>
      <c r="F43" s="2">
        <f>'2011 outpatient weights'!F43*ave_outpatient_cost_2014*'2011 population'!F43</f>
        <v>65213770.775980845</v>
      </c>
      <c r="G43" s="2">
        <f>'2011 outpatient weights'!G43*ave_outpatient_cost_2014*'2011 population'!G43</f>
        <v>61276469.821695462</v>
      </c>
      <c r="H43" s="2">
        <f>'2011 outpatient weights'!H43*ave_outpatient_cost_2014*'2011 population'!H43</f>
        <v>60337370.675923444</v>
      </c>
      <c r="I43" s="2"/>
      <c r="J43" s="2">
        <f>'2011 outpatient weights'!J43*ave_outpatient_cost_2014*'2011 population'!J43</f>
        <v>48243838.293364078</v>
      </c>
      <c r="K43" s="2">
        <f>'2011 outpatient weights'!K43*ave_outpatient_cost_2014*'2011 population'!K43</f>
        <v>40759608.975271665</v>
      </c>
      <c r="L43" s="2">
        <f>'2011 outpatient weights'!L43*ave_outpatient_cost_2014*'2011 population'!L43</f>
        <v>34044097.954732232</v>
      </c>
      <c r="M43" s="2">
        <f>'2011 outpatient weights'!M43*ave_outpatient_cost_2014*'2011 population'!M43</f>
        <v>28706667.324199777</v>
      </c>
      <c r="N43" s="2">
        <f>'2011 outpatient weights'!N43*ave_outpatient_cost_2014*'2011 population'!N43</f>
        <v>26165988.205168739</v>
      </c>
    </row>
    <row r="44" spans="2:14" x14ac:dyDescent="0.25">
      <c r="B44">
        <v>40</v>
      </c>
      <c r="D44" s="2">
        <f>'2011 outpatient weights'!D44*ave_outpatient_cost_2014*'2011 population'!D44</f>
        <v>77997345.593827322</v>
      </c>
      <c r="E44" s="2">
        <f>'2011 outpatient weights'!E44*ave_outpatient_cost_2014*'2011 population'!E44</f>
        <v>74072071.522945642</v>
      </c>
      <c r="F44" s="2">
        <f>'2011 outpatient weights'!F44*ave_outpatient_cost_2014*'2011 population'!F44</f>
        <v>66640960.939886242</v>
      </c>
      <c r="G44" s="2">
        <f>'2011 outpatient weights'!G44*ave_outpatient_cost_2014*'2011 population'!G44</f>
        <v>61431315.945518069</v>
      </c>
      <c r="H44" s="2">
        <f>'2011 outpatient weights'!H44*ave_outpatient_cost_2014*'2011 population'!H44</f>
        <v>59229895.162499651</v>
      </c>
      <c r="I44" s="2"/>
      <c r="J44" s="2">
        <f>'2011 outpatient weights'!J44*ave_outpatient_cost_2014*'2011 population'!J44</f>
        <v>51010021.476214431</v>
      </c>
      <c r="K44" s="2">
        <f>'2011 outpatient weights'!K44*ave_outpatient_cost_2014*'2011 population'!K44</f>
        <v>42439864.810796529</v>
      </c>
      <c r="L44" s="2">
        <f>'2011 outpatient weights'!L44*ave_outpatient_cost_2014*'2011 population'!L44</f>
        <v>36438449.992351614</v>
      </c>
      <c r="M44" s="2">
        <f>'2011 outpatient weights'!M44*ave_outpatient_cost_2014*'2011 population'!M44</f>
        <v>31069448.792884462</v>
      </c>
      <c r="N44" s="2">
        <f>'2011 outpatient weights'!N44*ave_outpatient_cost_2014*'2011 population'!N44</f>
        <v>27699415.839140136</v>
      </c>
    </row>
    <row r="45" spans="2:14" x14ac:dyDescent="0.25">
      <c r="B45">
        <v>41</v>
      </c>
      <c r="D45" s="2">
        <f>'2011 outpatient weights'!D45*ave_outpatient_cost_2014*'2011 population'!D45</f>
        <v>79132883.835193083</v>
      </c>
      <c r="E45" s="2">
        <f>'2011 outpatient weights'!E45*ave_outpatient_cost_2014*'2011 population'!E45</f>
        <v>72484021.793515787</v>
      </c>
      <c r="F45" s="2">
        <f>'2011 outpatient weights'!F45*ave_outpatient_cost_2014*'2011 population'!F45</f>
        <v>64819890.344509758</v>
      </c>
      <c r="G45" s="2">
        <f>'2011 outpatient weights'!G45*ave_outpatient_cost_2014*'2011 population'!G45</f>
        <v>58949267.883080043</v>
      </c>
      <c r="H45" s="2">
        <f>'2011 outpatient weights'!H45*ave_outpatient_cost_2014*'2011 population'!H45</f>
        <v>57703483.210513741</v>
      </c>
      <c r="I45" s="2"/>
      <c r="J45" s="2">
        <f>'2011 outpatient weights'!J45*ave_outpatient_cost_2014*'2011 population'!J45</f>
        <v>53209437.778665565</v>
      </c>
      <c r="K45" s="2">
        <f>'2011 outpatient weights'!K45*ave_outpatient_cost_2014*'2011 population'!K45</f>
        <v>45264679.050239913</v>
      </c>
      <c r="L45" s="2">
        <f>'2011 outpatient weights'!L45*ave_outpatient_cost_2014*'2011 population'!L45</f>
        <v>37271311.668057643</v>
      </c>
      <c r="M45" s="2">
        <f>'2011 outpatient weights'!M45*ave_outpatient_cost_2014*'2011 population'!M45</f>
        <v>33038850.950239878</v>
      </c>
      <c r="N45" s="2">
        <f>'2011 outpatient weights'!N45*ave_outpatient_cost_2014*'2011 population'!N45</f>
        <v>29365640.310694024</v>
      </c>
    </row>
    <row r="46" spans="2:14" x14ac:dyDescent="0.25">
      <c r="B46">
        <v>42</v>
      </c>
      <c r="D46" s="2">
        <f>'2011 outpatient weights'!D46*ave_outpatient_cost_2014*'2011 population'!D46</f>
        <v>75525821.054367542</v>
      </c>
      <c r="E46" s="2">
        <f>'2011 outpatient weights'!E46*ave_outpatient_cost_2014*'2011 population'!E46</f>
        <v>68854408.606308341</v>
      </c>
      <c r="F46" s="2">
        <f>'2011 outpatient weights'!F46*ave_outpatient_cost_2014*'2011 population'!F46</f>
        <v>60816942.651645869</v>
      </c>
      <c r="G46" s="2">
        <f>'2011 outpatient weights'!G46*ave_outpatient_cost_2014*'2011 population'!G46</f>
        <v>55304621.091617972</v>
      </c>
      <c r="H46" s="2">
        <f>'2011 outpatient weights'!H46*ave_outpatient_cost_2014*'2011 population'!H46</f>
        <v>54213682.542874277</v>
      </c>
      <c r="I46" s="2"/>
      <c r="J46" s="2">
        <f>'2011 outpatient weights'!J46*ave_outpatient_cost_2014*'2011 population'!J46</f>
        <v>52875190.644071132</v>
      </c>
      <c r="K46" s="2">
        <f>'2011 outpatient weights'!K46*ave_outpatient_cost_2014*'2011 population'!K46</f>
        <v>44762055.547993734</v>
      </c>
      <c r="L46" s="2">
        <f>'2011 outpatient weights'!L46*ave_outpatient_cost_2014*'2011 population'!L46</f>
        <v>38754126.167705156</v>
      </c>
      <c r="M46" s="2">
        <f>'2011 outpatient weights'!M46*ave_outpatient_cost_2014*'2011 population'!M46</f>
        <v>32485113.193527985</v>
      </c>
      <c r="N46" s="2">
        <f>'2011 outpatient weights'!N46*ave_outpatient_cost_2014*'2011 population'!N46</f>
        <v>30225061.353916552</v>
      </c>
    </row>
    <row r="47" spans="2:14" x14ac:dyDescent="0.25">
      <c r="B47">
        <v>43</v>
      </c>
      <c r="D47" s="2">
        <f>'2011 outpatient weights'!D47*ave_outpatient_cost_2014*'2011 population'!D47</f>
        <v>75619029.400746197</v>
      </c>
      <c r="E47" s="2">
        <f>'2011 outpatient weights'!E47*ave_outpatient_cost_2014*'2011 population'!E47</f>
        <v>69417166.525573015</v>
      </c>
      <c r="F47" s="2">
        <f>'2011 outpatient weights'!F47*ave_outpatient_cost_2014*'2011 population'!F47</f>
        <v>61123127.058298334</v>
      </c>
      <c r="G47" s="2">
        <f>'2011 outpatient weights'!G47*ave_outpatient_cost_2014*'2011 population'!G47</f>
        <v>56338933.064335935</v>
      </c>
      <c r="H47" s="2">
        <f>'2011 outpatient weights'!H47*ave_outpatient_cost_2014*'2011 population'!H47</f>
        <v>54143024.60287755</v>
      </c>
      <c r="I47" s="2"/>
      <c r="J47" s="2">
        <f>'2011 outpatient weights'!J47*ave_outpatient_cost_2014*'2011 population'!J47</f>
        <v>54684735.476185739</v>
      </c>
      <c r="K47" s="2">
        <f>'2011 outpatient weights'!K47*ave_outpatient_cost_2014*'2011 population'!K47</f>
        <v>46387689.288060136</v>
      </c>
      <c r="L47" s="2">
        <f>'2011 outpatient weights'!L47*ave_outpatient_cost_2014*'2011 population'!L47</f>
        <v>40531098.190601416</v>
      </c>
      <c r="M47" s="2">
        <f>'2011 outpatient weights'!M47*ave_outpatient_cost_2014*'2011 population'!M47</f>
        <v>34613871.555982389</v>
      </c>
      <c r="N47" s="2">
        <f>'2011 outpatient weights'!N47*ave_outpatient_cost_2014*'2011 population'!N47</f>
        <v>31692842.249309432</v>
      </c>
    </row>
    <row r="48" spans="2:14" x14ac:dyDescent="0.25">
      <c r="B48">
        <v>44</v>
      </c>
      <c r="D48" s="2">
        <f>'2011 outpatient weights'!D48*ave_outpatient_cost_2014*'2011 population'!D48</f>
        <v>73540884.172615692</v>
      </c>
      <c r="E48" s="2">
        <f>'2011 outpatient weights'!E48*ave_outpatient_cost_2014*'2011 population'!E48</f>
        <v>67128049.717735976</v>
      </c>
      <c r="F48" s="2">
        <f>'2011 outpatient weights'!F48*ave_outpatient_cost_2014*'2011 population'!F48</f>
        <v>60594946.428819291</v>
      </c>
      <c r="G48" s="2">
        <f>'2011 outpatient weights'!G48*ave_outpatient_cost_2014*'2011 population'!G48</f>
        <v>55573221.487633884</v>
      </c>
      <c r="H48" s="2">
        <f>'2011 outpatient weights'!H48*ave_outpatient_cost_2014*'2011 population'!H48</f>
        <v>53162833.605476238</v>
      </c>
      <c r="I48" s="2"/>
      <c r="J48" s="2">
        <f>'2011 outpatient weights'!J48*ave_outpatient_cost_2014*'2011 population'!J48</f>
        <v>56522343.036242321</v>
      </c>
      <c r="K48" s="2">
        <f>'2011 outpatient weights'!K48*ave_outpatient_cost_2014*'2011 population'!K48</f>
        <v>46665810.966770642</v>
      </c>
      <c r="L48" s="2">
        <f>'2011 outpatient weights'!L48*ave_outpatient_cost_2014*'2011 population'!L48</f>
        <v>41413570.760347687</v>
      </c>
      <c r="M48" s="2">
        <f>'2011 outpatient weights'!M48*ave_outpatient_cost_2014*'2011 population'!M48</f>
        <v>35958878.016629197</v>
      </c>
      <c r="N48" s="2">
        <f>'2011 outpatient weights'!N48*ave_outpatient_cost_2014*'2011 population'!N48</f>
        <v>33135066.017469458</v>
      </c>
    </row>
    <row r="49" spans="2:14" x14ac:dyDescent="0.25">
      <c r="B49">
        <v>45</v>
      </c>
      <c r="D49" s="2">
        <f>'2011 outpatient weights'!D49*ave_outpatient_cost_2014*'2011 population'!D49</f>
        <v>73704249.338849261</v>
      </c>
      <c r="E49" s="2">
        <f>'2011 outpatient weights'!E49*ave_outpatient_cost_2014*'2011 population'!E49</f>
        <v>68687034.478940219</v>
      </c>
      <c r="F49" s="2">
        <f>'2011 outpatient weights'!F49*ave_outpatient_cost_2014*'2011 population'!F49</f>
        <v>62276204.504627794</v>
      </c>
      <c r="G49" s="2">
        <f>'2011 outpatient weights'!G49*ave_outpatient_cost_2014*'2011 population'!G49</f>
        <v>57270014.287838824</v>
      </c>
      <c r="H49" s="2">
        <f>'2011 outpatient weights'!H49*ave_outpatient_cost_2014*'2011 population'!H49</f>
        <v>53577761.08290378</v>
      </c>
      <c r="I49" s="2"/>
      <c r="J49" s="2">
        <f>'2011 outpatient weights'!J49*ave_outpatient_cost_2014*'2011 population'!J49</f>
        <v>57125691.686994471</v>
      </c>
      <c r="K49" s="2">
        <f>'2011 outpatient weights'!K49*ave_outpatient_cost_2014*'2011 population'!K49</f>
        <v>49500146.488908611</v>
      </c>
      <c r="L49" s="2">
        <f>'2011 outpatient weights'!L49*ave_outpatient_cost_2014*'2011 population'!L49</f>
        <v>42802174.673332907</v>
      </c>
      <c r="M49" s="2">
        <f>'2011 outpatient weights'!M49*ave_outpatient_cost_2014*'2011 population'!M49</f>
        <v>38335189.729143038</v>
      </c>
      <c r="N49" s="2">
        <f>'2011 outpatient weights'!N49*ave_outpatient_cost_2014*'2011 population'!N49</f>
        <v>34490596.001094498</v>
      </c>
    </row>
    <row r="50" spans="2:14" x14ac:dyDescent="0.25">
      <c r="B50">
        <v>46</v>
      </c>
      <c r="D50" s="2">
        <f>'2011 outpatient weights'!D50*ave_outpatient_cost_2014*'2011 population'!D50</f>
        <v>74817738.293974876</v>
      </c>
      <c r="E50" s="2">
        <f>'2011 outpatient weights'!E50*ave_outpatient_cost_2014*'2011 population'!E50</f>
        <v>70787228.993310854</v>
      </c>
      <c r="F50" s="2">
        <f>'2011 outpatient weights'!F50*ave_outpatient_cost_2014*'2011 population'!F50</f>
        <v>63933408.813628905</v>
      </c>
      <c r="G50" s="2">
        <f>'2011 outpatient weights'!G50*ave_outpatient_cost_2014*'2011 population'!G50</f>
        <v>60238148.887842938</v>
      </c>
      <c r="H50" s="2">
        <f>'2011 outpatient weights'!H50*ave_outpatient_cost_2014*'2011 population'!H50</f>
        <v>56011200.491585195</v>
      </c>
      <c r="I50" s="2"/>
      <c r="J50" s="2">
        <f>'2011 outpatient weights'!J50*ave_outpatient_cost_2014*'2011 population'!J50</f>
        <v>57857327.094052702</v>
      </c>
      <c r="K50" s="2">
        <f>'2011 outpatient weights'!K50*ave_outpatient_cost_2014*'2011 population'!K50</f>
        <v>50694816.907009207</v>
      </c>
      <c r="L50" s="2">
        <f>'2011 outpatient weights'!L50*ave_outpatient_cost_2014*'2011 population'!L50</f>
        <v>44375691.918649949</v>
      </c>
      <c r="M50" s="2">
        <f>'2011 outpatient weights'!M50*ave_outpatient_cost_2014*'2011 population'!M50</f>
        <v>39593502.405254863</v>
      </c>
      <c r="N50" s="2">
        <f>'2011 outpatient weights'!N50*ave_outpatient_cost_2014*'2011 population'!N50</f>
        <v>36715569.430778481</v>
      </c>
    </row>
    <row r="51" spans="2:14" x14ac:dyDescent="0.25">
      <c r="B51">
        <v>47</v>
      </c>
      <c r="D51" s="2">
        <f>'2011 outpatient weights'!D51*ave_outpatient_cost_2014*'2011 population'!D51</f>
        <v>76686415.302824333</v>
      </c>
      <c r="E51" s="2">
        <f>'2011 outpatient weights'!E51*ave_outpatient_cost_2014*'2011 population'!E51</f>
        <v>71769925.591421276</v>
      </c>
      <c r="F51" s="2">
        <f>'2011 outpatient weights'!F51*ave_outpatient_cost_2014*'2011 population'!F51</f>
        <v>66566294.038754955</v>
      </c>
      <c r="G51" s="2">
        <f>'2011 outpatient weights'!G51*ave_outpatient_cost_2014*'2011 population'!G51</f>
        <v>61303029.189211965</v>
      </c>
      <c r="H51" s="2">
        <f>'2011 outpatient weights'!H51*ave_outpatient_cost_2014*'2011 population'!H51</f>
        <v>58239180.642120101</v>
      </c>
      <c r="I51" s="2"/>
      <c r="J51" s="2">
        <f>'2011 outpatient weights'!J51*ave_outpatient_cost_2014*'2011 population'!J51</f>
        <v>58922207.395421728</v>
      </c>
      <c r="K51" s="2">
        <f>'2011 outpatient weights'!K51*ave_outpatient_cost_2014*'2011 population'!K51</f>
        <v>51596332.042144671</v>
      </c>
      <c r="L51" s="2">
        <f>'2011 outpatient weights'!L51*ave_outpatient_cost_2014*'2011 population'!L51</f>
        <v>45634004.594761781</v>
      </c>
      <c r="M51" s="2">
        <f>'2011 outpatient weights'!M51*ave_outpatient_cost_2014*'2011 population'!M51</f>
        <v>41394528.194958515</v>
      </c>
      <c r="N51" s="2">
        <f>'2011 outpatient weights'!N51*ave_outpatient_cost_2014*'2011 population'!N51</f>
        <v>38298607.958790123</v>
      </c>
    </row>
    <row r="52" spans="2:14" x14ac:dyDescent="0.25">
      <c r="B52">
        <v>48</v>
      </c>
      <c r="D52" s="2">
        <f>'2011 outpatient weights'!D52*ave_outpatient_cost_2014*'2011 population'!D52</f>
        <v>76476445.963401452</v>
      </c>
      <c r="E52" s="2">
        <f>'2011 outpatient weights'!E52*ave_outpatient_cost_2014*'2011 population'!E52</f>
        <v>71755393.107308462</v>
      </c>
      <c r="F52" s="2">
        <f>'2011 outpatient weights'!F52*ave_outpatient_cost_2014*'2011 population'!F52</f>
        <v>66080708.621330664</v>
      </c>
      <c r="G52" s="2">
        <f>'2011 outpatient weights'!G52*ave_outpatient_cost_2014*'2011 population'!G52</f>
        <v>61889339.75514219</v>
      </c>
      <c r="H52" s="2">
        <f>'2011 outpatient weights'!H52*ave_outpatient_cost_2014*'2011 population'!H52</f>
        <v>58768363.511882767</v>
      </c>
      <c r="I52" s="2"/>
      <c r="J52" s="2">
        <f>'2011 outpatient weights'!J52*ave_outpatient_cost_2014*'2011 population'!J52</f>
        <v>58419082.773033738</v>
      </c>
      <c r="K52" s="2">
        <f>'2011 outpatient weights'!K52*ave_outpatient_cost_2014*'2011 population'!K52</f>
        <v>52466777.728487253</v>
      </c>
      <c r="L52" s="2">
        <f>'2011 outpatient weights'!L52*ave_outpatient_cost_2014*'2011 population'!L52</f>
        <v>45808394.404115394</v>
      </c>
      <c r="M52" s="2">
        <f>'2011 outpatient weights'!M52*ave_outpatient_cost_2014*'2011 population'!M52</f>
        <v>42280508.605697535</v>
      </c>
      <c r="N52" s="2">
        <f>'2011 outpatient weights'!N52*ave_outpatient_cost_2014*'2011 population'!N52</f>
        <v>38480514.570271045</v>
      </c>
    </row>
    <row r="53" spans="2:14" x14ac:dyDescent="0.25">
      <c r="B53">
        <v>49</v>
      </c>
      <c r="D53" s="2">
        <f>'2011 outpatient weights'!D53*ave_outpatient_cost_2014*'2011 population'!D53</f>
        <v>75142965.266016513</v>
      </c>
      <c r="E53" s="2">
        <f>'2011 outpatient weights'!E53*ave_outpatient_cost_2014*'2011 population'!E53</f>
        <v>72445435.54259561</v>
      </c>
      <c r="F53" s="2">
        <f>'2011 outpatient weights'!F53*ave_outpatient_cost_2014*'2011 population'!F53</f>
        <v>65138602.754707731</v>
      </c>
      <c r="G53" s="2">
        <f>'2011 outpatient weights'!G53*ave_outpatient_cost_2014*'2011 population'!G53</f>
        <v>62850989.307296157</v>
      </c>
      <c r="H53" s="2">
        <f>'2011 outpatient weights'!H53*ave_outpatient_cost_2014*'2011 population'!H53</f>
        <v>59021930.303644046</v>
      </c>
      <c r="I53" s="2"/>
      <c r="J53" s="2">
        <f>'2011 outpatient weights'!J53*ave_outpatient_cost_2014*'2011 population'!J53</f>
        <v>59688420.092265621</v>
      </c>
      <c r="K53" s="2">
        <f>'2011 outpatient weights'!K53*ave_outpatient_cost_2014*'2011 population'!K53</f>
        <v>52853642.477972858</v>
      </c>
      <c r="L53" s="2">
        <f>'2011 outpatient weights'!L53*ave_outpatient_cost_2014*'2011 population'!L53</f>
        <v>45929665.478436001</v>
      </c>
      <c r="M53" s="2">
        <f>'2011 outpatient weights'!M53*ave_outpatient_cost_2014*'2011 population'!M53</f>
        <v>42443372.651789278</v>
      </c>
      <c r="N53" s="2">
        <f>'2011 outpatient weights'!N53*ave_outpatient_cost_2014*'2011 population'!N53</f>
        <v>39640607.698586002</v>
      </c>
    </row>
    <row r="54" spans="2:14" x14ac:dyDescent="0.25">
      <c r="B54">
        <v>50</v>
      </c>
      <c r="D54" s="2">
        <f>'2011 outpatient weights'!D54*ave_outpatient_cost_2014*'2011 population'!D54</f>
        <v>76545099.42283088</v>
      </c>
      <c r="E54" s="2">
        <f>'2011 outpatient weights'!E54*ave_outpatient_cost_2014*'2011 population'!E54</f>
        <v>70442458.335738197</v>
      </c>
      <c r="F54" s="2">
        <f>'2011 outpatient weights'!F54*ave_outpatient_cost_2014*'2011 population'!F54</f>
        <v>65889781.847296976</v>
      </c>
      <c r="G54" s="2">
        <f>'2011 outpatient weights'!G54*ave_outpatient_cost_2014*'2011 population'!G54</f>
        <v>62213063.366758384</v>
      </c>
      <c r="H54" s="2">
        <f>'2011 outpatient weights'!H54*ave_outpatient_cost_2014*'2011 population'!H54</f>
        <v>58780891.515428305</v>
      </c>
      <c r="I54" s="2"/>
      <c r="J54" s="2">
        <f>'2011 outpatient weights'!J54*ave_outpatient_cost_2014*'2011 population'!J54</f>
        <v>59480956.353551827</v>
      </c>
      <c r="K54" s="2">
        <f>'2011 outpatient weights'!K54*ave_outpatient_cost_2014*'2011 population'!K54</f>
        <v>52800523.74293986</v>
      </c>
      <c r="L54" s="2">
        <f>'2011 outpatient weights'!L54*ave_outpatient_cost_2014*'2011 population'!L54</f>
        <v>47173946.790576838</v>
      </c>
      <c r="M54" s="2">
        <f>'2011 outpatient weights'!M54*ave_outpatient_cost_2014*'2011 population'!M54</f>
        <v>43416046.847063281</v>
      </c>
      <c r="N54" s="2">
        <f>'2011 outpatient weights'!N54*ave_outpatient_cost_2014*'2011 population'!N54</f>
        <v>40330650.13387312</v>
      </c>
    </row>
    <row r="55" spans="2:14" x14ac:dyDescent="0.25">
      <c r="B55">
        <v>51</v>
      </c>
      <c r="D55" s="2">
        <f>'2011 outpatient weights'!D55*ave_outpatient_cost_2014*'2011 population'!D55</f>
        <v>75468693.358199984</v>
      </c>
      <c r="E55" s="2">
        <f>'2011 outpatient weights'!E55*ave_outpatient_cost_2014*'2011 population'!E55</f>
        <v>70105204.480292857</v>
      </c>
      <c r="F55" s="2">
        <f>'2011 outpatient weights'!F55*ave_outpatient_cost_2014*'2011 population'!F55</f>
        <v>65701360.673972398</v>
      </c>
      <c r="G55" s="2">
        <f>'2011 outpatient weights'!G55*ave_outpatient_cost_2014*'2011 population'!G55</f>
        <v>62667078.215247944</v>
      </c>
      <c r="H55" s="2">
        <f>'2011 outpatient weights'!H55*ave_outpatient_cost_2014*'2011 population'!H55</f>
        <v>59604231.908439726</v>
      </c>
      <c r="I55" s="2"/>
      <c r="J55" s="2">
        <f>'2011 outpatient weights'!J55*ave_outpatient_cost_2014*'2011 population'!J55</f>
        <v>59074046.798393413</v>
      </c>
      <c r="K55" s="2">
        <f>'2011 outpatient weights'!K55*ave_outpatient_cost_2014*'2011 population'!K55</f>
        <v>52961884.428606123</v>
      </c>
      <c r="L55" s="2">
        <f>'2011 outpatient weights'!L55*ave_outpatient_cost_2014*'2011 population'!L55</f>
        <v>47299727.946173847</v>
      </c>
      <c r="M55" s="2">
        <f>'2011 outpatient weights'!M55*ave_outpatient_cost_2014*'2011 population'!M55</f>
        <v>43869560.575411037</v>
      </c>
      <c r="N55" s="2">
        <f>'2011 outpatient weights'!N55*ave_outpatient_cost_2014*'2011 population'!N55</f>
        <v>40032984.769631617</v>
      </c>
    </row>
    <row r="56" spans="2:14" x14ac:dyDescent="0.25">
      <c r="B56">
        <v>52</v>
      </c>
      <c r="D56" s="2">
        <f>'2011 outpatient weights'!D56*ave_outpatient_cost_2014*'2011 population'!D56</f>
        <v>72831298.051797539</v>
      </c>
      <c r="E56" s="2">
        <f>'2011 outpatient weights'!E56*ave_outpatient_cost_2014*'2011 population'!E56</f>
        <v>68418434.082924321</v>
      </c>
      <c r="F56" s="2">
        <f>'2011 outpatient weights'!F56*ave_outpatient_cost_2014*'2011 population'!F56</f>
        <v>64879022.5212446</v>
      </c>
      <c r="G56" s="2">
        <f>'2011 outpatient weights'!G56*ave_outpatient_cost_2014*'2011 population'!G56</f>
        <v>60455133.909251302</v>
      </c>
      <c r="H56" s="2">
        <f>'2011 outpatient weights'!H56*ave_outpatient_cost_2014*'2011 population'!H56</f>
        <v>57451920.899319753</v>
      </c>
      <c r="I56" s="2"/>
      <c r="J56" s="2">
        <f>'2011 outpatient weights'!J56*ave_outpatient_cost_2014*'2011 population'!J56</f>
        <v>58247699.684531048</v>
      </c>
      <c r="K56" s="2">
        <f>'2011 outpatient weights'!K56*ave_outpatient_cost_2014*'2011 population'!K56</f>
        <v>51685531.427388757</v>
      </c>
      <c r="L56" s="2">
        <f>'2011 outpatient weights'!L56*ave_outpatient_cost_2014*'2011 population'!L56</f>
        <v>47529742.091269553</v>
      </c>
      <c r="M56" s="2">
        <f>'2011 outpatient weights'!M56*ave_outpatient_cost_2014*'2011 population'!M56</f>
        <v>43423563.649190605</v>
      </c>
      <c r="N56" s="2">
        <f>'2011 outpatient weights'!N56*ave_outpatient_cost_2014*'2011 population'!N56</f>
        <v>40029978.048780702</v>
      </c>
    </row>
    <row r="57" spans="2:14" x14ac:dyDescent="0.25">
      <c r="B57">
        <v>53</v>
      </c>
      <c r="D57" s="2">
        <f>'2011 outpatient weights'!D57*ave_outpatient_cost_2014*'2011 population'!D57</f>
        <v>71491302.792568952</v>
      </c>
      <c r="E57" s="2">
        <f>'2011 outpatient weights'!E57*ave_outpatient_cost_2014*'2011 population'!E57</f>
        <v>68662980.712132826</v>
      </c>
      <c r="F57" s="2">
        <f>'2011 outpatient weights'!F57*ave_outpatient_cost_2014*'2011 population'!F57</f>
        <v>64893555.005357385</v>
      </c>
      <c r="G57" s="2">
        <f>'2011 outpatient weights'!G57*ave_outpatient_cost_2014*'2011 population'!G57</f>
        <v>61340112.079706691</v>
      </c>
      <c r="H57" s="2">
        <f>'2011 outpatient weights'!H57*ave_outpatient_cost_2014*'2011 population'!H57</f>
        <v>58345418.112186097</v>
      </c>
      <c r="I57" s="2"/>
      <c r="J57" s="2">
        <f>'2011 outpatient weights'!J57*ave_outpatient_cost_2014*'2011 population'!J57</f>
        <v>58938744.360101826</v>
      </c>
      <c r="K57" s="2">
        <f>'2011 outpatient weights'!K57*ave_outpatient_cost_2014*'2011 population'!K57</f>
        <v>52329470.809628367</v>
      </c>
      <c r="L57" s="2">
        <f>'2011 outpatient weights'!L57*ave_outpatient_cost_2014*'2011 population'!L57</f>
        <v>47714655.423601396</v>
      </c>
      <c r="M57" s="2">
        <f>'2011 outpatient weights'!M57*ave_outpatient_cost_2014*'2011 population'!M57</f>
        <v>43829470.964065365</v>
      </c>
      <c r="N57" s="2">
        <f>'2011 outpatient weights'!N57*ave_outpatient_cost_2014*'2011 population'!N57</f>
        <v>41016182.487883873</v>
      </c>
    </row>
    <row r="58" spans="2:14" x14ac:dyDescent="0.25">
      <c r="B58">
        <v>54</v>
      </c>
      <c r="D58" s="2">
        <f>'2011 outpatient weights'!D58*ave_outpatient_cost_2014*'2011 population'!D58</f>
        <v>69424182.207558498</v>
      </c>
      <c r="E58" s="2">
        <f>'2011 outpatient weights'!E58*ave_outpatient_cost_2014*'2011 population'!E58</f>
        <v>66161388.96416381</v>
      </c>
      <c r="F58" s="2">
        <f>'2011 outpatient weights'!F58*ave_outpatient_cost_2014*'2011 population'!F58</f>
        <v>63782571.650940873</v>
      </c>
      <c r="G58" s="2">
        <f>'2011 outpatient weights'!G58*ave_outpatient_cost_2014*'2011 population'!G58</f>
        <v>62108329.257117845</v>
      </c>
      <c r="H58" s="2">
        <f>'2011 outpatient weights'!H58*ave_outpatient_cost_2014*'2011 population'!H58</f>
        <v>57909443.588802062</v>
      </c>
      <c r="I58" s="2"/>
      <c r="J58" s="2">
        <f>'2011 outpatient weights'!J58*ave_outpatient_cost_2014*'2011 population'!J58</f>
        <v>57987117.210784279</v>
      </c>
      <c r="K58" s="2">
        <f>'2011 outpatient weights'!K58*ave_outpatient_cost_2014*'2011 population'!K58</f>
        <v>51878963.802131556</v>
      </c>
      <c r="L58" s="2">
        <f>'2011 outpatient weights'!L58*ave_outpatient_cost_2014*'2011 population'!L58</f>
        <v>47810870.49083098</v>
      </c>
      <c r="M58" s="2">
        <f>'2011 outpatient weights'!M58*ave_outpatient_cost_2014*'2011 population'!M58</f>
        <v>45384947.884276882</v>
      </c>
      <c r="N58" s="2">
        <f>'2011 outpatient weights'!N58*ave_outpatient_cost_2014*'2011 population'!N58</f>
        <v>42399775.199450873</v>
      </c>
    </row>
    <row r="59" spans="2:14" x14ac:dyDescent="0.25">
      <c r="B59">
        <v>55</v>
      </c>
      <c r="D59" s="2">
        <f>'2011 outpatient weights'!D59*ave_outpatient_cost_2014*'2011 population'!D59</f>
        <v>69058865.624171197</v>
      </c>
      <c r="E59" s="2">
        <f>'2011 outpatient weights'!E59*ave_outpatient_cost_2014*'2011 population'!E59</f>
        <v>65857209.038078643</v>
      </c>
      <c r="F59" s="2">
        <f>'2011 outpatient weights'!F59*ave_outpatient_cost_2014*'2011 population'!F59</f>
        <v>63282954.869545616</v>
      </c>
      <c r="G59" s="2">
        <f>'2011 outpatient weights'!G59*ave_outpatient_cost_2014*'2011 population'!G59</f>
        <v>60872065.867246144</v>
      </c>
      <c r="H59" s="2">
        <f>'2011 outpatient weights'!H59*ave_outpatient_cost_2014*'2011 population'!H59</f>
        <v>56325903.940648593</v>
      </c>
      <c r="I59" s="2"/>
      <c r="J59" s="2">
        <f>'2011 outpatient weights'!J59*ave_outpatient_cost_2014*'2011 population'!J59</f>
        <v>57013941.895368442</v>
      </c>
      <c r="K59" s="2">
        <f>'2011 outpatient weights'!K59*ave_outpatient_cost_2014*'2011 population'!K59</f>
        <v>53233491.545472942</v>
      </c>
      <c r="L59" s="2">
        <f>'2011 outpatient weights'!L59*ave_outpatient_cost_2014*'2011 population'!L59</f>
        <v>48843177.982981645</v>
      </c>
      <c r="M59" s="2">
        <f>'2011 outpatient weights'!M59*ave_outpatient_cost_2014*'2011 population'!M59</f>
        <v>45601932.905685246</v>
      </c>
      <c r="N59" s="2">
        <f>'2011 outpatient weights'!N59*ave_outpatient_cost_2014*'2011 population'!N59</f>
        <v>43193048.383953072</v>
      </c>
    </row>
    <row r="60" spans="2:14" x14ac:dyDescent="0.25">
      <c r="B60">
        <v>56</v>
      </c>
      <c r="D60" s="2">
        <f>'2011 outpatient weights'!D60*ave_outpatient_cost_2014*'2011 population'!D60</f>
        <v>66045129.091261409</v>
      </c>
      <c r="E60" s="2">
        <f>'2011 outpatient weights'!E60*ave_outpatient_cost_2014*'2011 population'!E60</f>
        <v>64361866.534885608</v>
      </c>
      <c r="F60" s="2">
        <f>'2011 outpatient weights'!F60*ave_outpatient_cost_2014*'2011 population'!F60</f>
        <v>61963505.536131665</v>
      </c>
      <c r="G60" s="2">
        <f>'2011 outpatient weights'!G60*ave_outpatient_cost_2014*'2011 population'!G60</f>
        <v>59902398.392823048</v>
      </c>
      <c r="H60" s="2">
        <f>'2011 outpatient weights'!H60*ave_outpatient_cost_2014*'2011 population'!H60</f>
        <v>55755128.099114805</v>
      </c>
      <c r="I60" s="2"/>
      <c r="J60" s="2">
        <f>'2011 outpatient weights'!J60*ave_outpatient_cost_2014*'2011 population'!J60</f>
        <v>57384770.800315775</v>
      </c>
      <c r="K60" s="2">
        <f>'2011 outpatient weights'!K60*ave_outpatient_cost_2014*'2011 population'!K60</f>
        <v>52747906.128048681</v>
      </c>
      <c r="L60" s="2">
        <f>'2011 outpatient weights'!L60*ave_outpatient_cost_2014*'2011 population'!L60</f>
        <v>50480838.60645175</v>
      </c>
      <c r="M60" s="2">
        <f>'2011 outpatient weights'!M60*ave_outpatient_cost_2014*'2011 population'!M60</f>
        <v>46123097.853178799</v>
      </c>
      <c r="N60" s="2">
        <f>'2011 outpatient weights'!N60*ave_outpatient_cost_2014*'2011 population'!N60</f>
        <v>42659856.553055815</v>
      </c>
    </row>
    <row r="61" spans="2:14" x14ac:dyDescent="0.25">
      <c r="B61">
        <v>57</v>
      </c>
      <c r="D61" s="2">
        <f>'2011 outpatient weights'!D61*ave_outpatient_cost_2014*'2011 population'!D61</f>
        <v>64249615.623117775</v>
      </c>
      <c r="E61" s="2">
        <f>'2011 outpatient weights'!E61*ave_outpatient_cost_2014*'2011 population'!E61</f>
        <v>62340347.882780842</v>
      </c>
      <c r="F61" s="2">
        <f>'2011 outpatient weights'!F61*ave_outpatient_cost_2014*'2011 population'!F61</f>
        <v>63009343.272111505</v>
      </c>
      <c r="G61" s="2">
        <f>'2011 outpatient weights'!G61*ave_outpatient_cost_2014*'2011 population'!G61</f>
        <v>60792387.76469665</v>
      </c>
      <c r="H61" s="2">
        <f>'2011 outpatient weights'!H61*ave_outpatient_cost_2014*'2011 population'!H61</f>
        <v>56181581.339804232</v>
      </c>
      <c r="I61" s="2"/>
      <c r="J61" s="2">
        <f>'2011 outpatient weights'!J61*ave_outpatient_cost_2014*'2011 population'!J61</f>
        <v>56807480.396938309</v>
      </c>
      <c r="K61" s="2">
        <f>'2011 outpatient weights'!K61*ave_outpatient_cost_2014*'2011 population'!K61</f>
        <v>53656436.945169643</v>
      </c>
      <c r="L61" s="2">
        <f>'2011 outpatient weights'!L61*ave_outpatient_cost_2014*'2011 population'!L61</f>
        <v>50555004.387441225</v>
      </c>
      <c r="M61" s="2">
        <f>'2011 outpatient weights'!M61*ave_outpatient_cost_2014*'2011 population'!M61</f>
        <v>47291710.023904718</v>
      </c>
      <c r="N61" s="2">
        <f>'2011 outpatient weights'!N61*ave_outpatient_cost_2014*'2011 population'!N61</f>
        <v>43844504.568319991</v>
      </c>
    </row>
    <row r="62" spans="2:14" x14ac:dyDescent="0.25">
      <c r="B62">
        <v>58</v>
      </c>
      <c r="D62" s="2">
        <f>'2011 outpatient weights'!D62*ave_outpatient_cost_2014*'2011 population'!D62</f>
        <v>64528739.542111926</v>
      </c>
      <c r="E62" s="2">
        <f>'2011 outpatient weights'!E62*ave_outpatient_cost_2014*'2011 population'!E62</f>
        <v>63753005.562573455</v>
      </c>
      <c r="F62" s="2">
        <f>'2011 outpatient weights'!F62*ave_outpatient_cost_2014*'2011 population'!F62</f>
        <v>64253123.464110523</v>
      </c>
      <c r="G62" s="2">
        <f>'2011 outpatient weights'!G62*ave_outpatient_cost_2014*'2011 population'!G62</f>
        <v>62577878.830003865</v>
      </c>
      <c r="H62" s="2">
        <f>'2011 outpatient weights'!H62*ave_outpatient_cost_2014*'2011 population'!H62</f>
        <v>58022195.620711729</v>
      </c>
      <c r="I62" s="2"/>
      <c r="J62" s="2">
        <f>'2011 outpatient weights'!J62*ave_outpatient_cost_2014*'2011 population'!J62</f>
        <v>58762851.190322742</v>
      </c>
      <c r="K62" s="2">
        <f>'2011 outpatient weights'!K62*ave_outpatient_cost_2014*'2011 population'!K62</f>
        <v>55302616.611050695</v>
      </c>
      <c r="L62" s="2">
        <f>'2011 outpatient weights'!L62*ave_outpatient_cost_2014*'2011 population'!L62</f>
        <v>53259549.792847641</v>
      </c>
      <c r="M62" s="2">
        <f>'2011 outpatient weights'!M62*ave_outpatient_cost_2014*'2011 population'!M62</f>
        <v>50614136.56417606</v>
      </c>
      <c r="N62" s="2">
        <f>'2011 outpatient weights'!N62*ave_outpatient_cost_2014*'2011 population'!N62</f>
        <v>46564584.698122859</v>
      </c>
    </row>
    <row r="63" spans="2:14" x14ac:dyDescent="0.25">
      <c r="B63">
        <v>59</v>
      </c>
      <c r="D63" s="2">
        <f>'2011 outpatient weights'!D63*ave_outpatient_cost_2014*'2011 population'!D63</f>
        <v>63687859.944136746</v>
      </c>
      <c r="E63" s="2">
        <f>'2011 outpatient weights'!E63*ave_outpatient_cost_2014*'2011 population'!E63</f>
        <v>63598660.558892682</v>
      </c>
      <c r="F63" s="2">
        <f>'2011 outpatient weights'!F63*ave_outpatient_cost_2014*'2011 population'!F63</f>
        <v>64498171.21346084</v>
      </c>
      <c r="G63" s="2">
        <f>'2011 outpatient weights'!G63*ave_outpatient_cost_2014*'2011 population'!G63</f>
        <v>63209791.328839786</v>
      </c>
      <c r="H63" s="2">
        <f>'2011 outpatient weights'!H63*ave_outpatient_cost_2014*'2011 population'!H63</f>
        <v>58873097.621523306</v>
      </c>
      <c r="I63" s="2"/>
      <c r="J63" s="2">
        <f>'2011 outpatient weights'!J63*ave_outpatient_cost_2014*'2011 population'!J63</f>
        <v>59139693.536971927</v>
      </c>
      <c r="K63" s="2">
        <f>'2011 outpatient weights'!K63*ave_outpatient_cost_2014*'2011 population'!K63</f>
        <v>56180077.979378775</v>
      </c>
      <c r="L63" s="2">
        <f>'2011 outpatient weights'!L63*ave_outpatient_cost_2014*'2011 population'!L63</f>
        <v>54711795.963844068</v>
      </c>
      <c r="M63" s="2">
        <f>'2011 outpatient weights'!M63*ave_outpatient_cost_2014*'2011 population'!M63</f>
        <v>52624129.453018963</v>
      </c>
      <c r="N63" s="2">
        <f>'2011 outpatient weights'!N63*ave_outpatient_cost_2014*'2011 population'!N63</f>
        <v>47818888.413100109</v>
      </c>
    </row>
    <row r="64" spans="2:14" x14ac:dyDescent="0.25">
      <c r="B64">
        <v>60</v>
      </c>
      <c r="D64" s="2">
        <f>'2011 outpatient weights'!D64*ave_outpatient_cost_2014*'2011 population'!D64</f>
        <v>61044451.196032465</v>
      </c>
      <c r="E64" s="2">
        <f>'2011 outpatient weights'!E64*ave_outpatient_cost_2014*'2011 population'!E64</f>
        <v>62705163.346026316</v>
      </c>
      <c r="F64" s="2">
        <f>'2011 outpatient weights'!F64*ave_outpatient_cost_2014*'2011 population'!F64</f>
        <v>65857209.038078651</v>
      </c>
      <c r="G64" s="2">
        <f>'2011 outpatient weights'!G64*ave_outpatient_cost_2014*'2011 population'!G64</f>
        <v>64253123.464110523</v>
      </c>
      <c r="H64" s="2">
        <f>'2011 outpatient weights'!H64*ave_outpatient_cost_2014*'2011 population'!H64</f>
        <v>59648831.601061784</v>
      </c>
      <c r="I64" s="2"/>
      <c r="J64" s="2">
        <f>'2011 outpatient weights'!J64*ave_outpatient_cost_2014*'2011 population'!J64</f>
        <v>58413069.331331879</v>
      </c>
      <c r="K64" s="2">
        <f>'2011 outpatient weights'!K64*ave_outpatient_cost_2014*'2011 population'!K64</f>
        <v>55570715.886924773</v>
      </c>
      <c r="L64" s="2">
        <f>'2011 outpatient weights'!L64*ave_outpatient_cost_2014*'2011 population'!L64</f>
        <v>55895942.858966425</v>
      </c>
      <c r="M64" s="2">
        <f>'2011 outpatient weights'!M64*ave_outpatient_cost_2014*'2011 population'!M64</f>
        <v>54829058.07703013</v>
      </c>
      <c r="N64" s="2">
        <f>'2011 outpatient weights'!N64*ave_outpatient_cost_2014*'2011 population'!N64</f>
        <v>50445760.196524307</v>
      </c>
    </row>
    <row r="65" spans="2:14" x14ac:dyDescent="0.25">
      <c r="B65">
        <v>61</v>
      </c>
      <c r="D65" s="2">
        <f>'2011 outpatient weights'!D65*ave_outpatient_cost_2014*'2011 population'!D65</f>
        <v>61996579.465491846</v>
      </c>
      <c r="E65" s="2">
        <f>'2011 outpatient weights'!E65*ave_outpatient_cost_2014*'2011 population'!E65</f>
        <v>63696378.986547701</v>
      </c>
      <c r="F65" s="2">
        <f>'2011 outpatient weights'!F65*ave_outpatient_cost_2014*'2011 population'!F65</f>
        <v>67334511.216166124</v>
      </c>
      <c r="G65" s="2">
        <f>'2011 outpatient weights'!G65*ave_outpatient_cost_2014*'2011 population'!G65</f>
        <v>66193961.773382157</v>
      </c>
      <c r="H65" s="2">
        <f>'2011 outpatient weights'!H65*ave_outpatient_cost_2014*'2011 population'!H65</f>
        <v>60679134.612645172</v>
      </c>
      <c r="I65" s="2"/>
      <c r="J65" s="2">
        <f>'2011 outpatient weights'!J65*ave_outpatient_cost_2014*'2011 population'!J65</f>
        <v>58439127.57870657</v>
      </c>
      <c r="K65" s="2">
        <f>'2011 outpatient weights'!K65*ave_outpatient_cost_2014*'2011 population'!K65</f>
        <v>58902663.709890723</v>
      </c>
      <c r="L65" s="2">
        <f>'2011 outpatient weights'!L65*ave_outpatient_cost_2014*'2011 population'!L65</f>
        <v>58771871.352875508</v>
      </c>
      <c r="M65" s="2">
        <f>'2011 outpatient weights'!M65*ave_outpatient_cost_2014*'2011 population'!M65</f>
        <v>57704986.570939206</v>
      </c>
      <c r="N65" s="2">
        <f>'2011 outpatient weights'!N65*ave_outpatient_cost_2014*'2011 population'!N65</f>
        <v>53340230.135680765</v>
      </c>
    </row>
    <row r="66" spans="2:14" x14ac:dyDescent="0.25">
      <c r="B66">
        <v>62</v>
      </c>
      <c r="D66" s="2">
        <f>'2011 outpatient weights'!D66*ave_outpatient_cost_2014*'2011 population'!D66</f>
        <v>62391963.257388383</v>
      </c>
      <c r="E66" s="2">
        <f>'2011 outpatient weights'!E66*ave_outpatient_cost_2014*'2011 population'!E66</f>
        <v>65849191.115809508</v>
      </c>
      <c r="F66" s="2">
        <f>'2011 outpatient weights'!F66*ave_outpatient_cost_2014*'2011 population'!F66</f>
        <v>68861925.408435658</v>
      </c>
      <c r="G66" s="2">
        <f>'2011 outpatient weights'!G66*ave_outpatient_cost_2014*'2011 population'!G66</f>
        <v>69742894.617756471</v>
      </c>
      <c r="H66" s="2">
        <f>'2011 outpatient weights'!H66*ave_outpatient_cost_2014*'2011 population'!H66</f>
        <v>66225532.342316873</v>
      </c>
      <c r="I66" s="2"/>
      <c r="J66" s="2">
        <f>'2011 outpatient weights'!J66*ave_outpatient_cost_2014*'2011 population'!J66</f>
        <v>59668876.406734593</v>
      </c>
      <c r="K66" s="2">
        <f>'2011 outpatient weights'!K66*ave_outpatient_cost_2014*'2011 population'!K66</f>
        <v>61336103.118572116</v>
      </c>
      <c r="L66" s="2">
        <f>'2011 outpatient weights'!L66*ave_outpatient_cost_2014*'2011 population'!L66</f>
        <v>63057450.80572629</v>
      </c>
      <c r="M66" s="2">
        <f>'2011 outpatient weights'!M66*ave_outpatient_cost_2014*'2011 population'!M66</f>
        <v>62176481.596405461</v>
      </c>
      <c r="N66" s="2">
        <f>'2011 outpatient weights'!N66*ave_outpatient_cost_2014*'2011 population'!N66</f>
        <v>57761613.14696496</v>
      </c>
    </row>
    <row r="67" spans="2:14" x14ac:dyDescent="0.25">
      <c r="B67">
        <v>63</v>
      </c>
      <c r="D67" s="2">
        <f>'2011 outpatient weights'!D67*ave_outpatient_cost_2014*'2011 population'!D67</f>
        <v>63426776.350248151</v>
      </c>
      <c r="E67" s="2">
        <f>'2011 outpatient weights'!E67*ave_outpatient_cost_2014*'2011 population'!E67</f>
        <v>67850664.962241441</v>
      </c>
      <c r="F67" s="2">
        <f>'2011 outpatient weights'!F67*ave_outpatient_cost_2014*'2011 population'!F67</f>
        <v>73089876.044977039</v>
      </c>
      <c r="G67" s="2">
        <f>'2011 outpatient weights'!G67*ave_outpatient_cost_2014*'2011 population'!G67</f>
        <v>74362721.205201671</v>
      </c>
      <c r="H67" s="2">
        <f>'2011 outpatient weights'!H67*ave_outpatient_cost_2014*'2011 population'!H67</f>
        <v>70641904.152182832</v>
      </c>
      <c r="I67" s="2"/>
      <c r="J67" s="2">
        <f>'2011 outpatient weights'!J67*ave_outpatient_cost_2014*'2011 population'!J67</f>
        <v>60698177.178034358</v>
      </c>
      <c r="K67" s="2">
        <f>'2011 outpatient weights'!K67*ave_outpatient_cost_2014*'2011 population'!K67</f>
        <v>63508458.933364928</v>
      </c>
      <c r="L67" s="2">
        <f>'2011 outpatient weights'!L67*ave_outpatient_cost_2014*'2011 population'!L67</f>
        <v>67902280.336848989</v>
      </c>
      <c r="M67" s="2">
        <f>'2011 outpatient weights'!M67*ave_outpatient_cost_2014*'2011 population'!M67</f>
        <v>68380850.072287753</v>
      </c>
      <c r="N67" s="2">
        <f>'2011 outpatient weights'!N67*ave_outpatient_cost_2014*'2011 population'!N67</f>
        <v>63656790.495343871</v>
      </c>
    </row>
    <row r="68" spans="2:14" x14ac:dyDescent="0.25">
      <c r="B68">
        <v>64</v>
      </c>
      <c r="D68" s="2">
        <f>'2011 outpatient weights'!D68*ave_outpatient_cost_2014*'2011 population'!D68</f>
        <v>67069919.781284772</v>
      </c>
      <c r="E68" s="2">
        <f>'2011 outpatient weights'!E68*ave_outpatient_cost_2014*'2011 population'!E68</f>
        <v>72791208.440451905</v>
      </c>
      <c r="F68" s="2">
        <f>'2011 outpatient weights'!F68*ave_outpatient_cost_2014*'2011 population'!F68</f>
        <v>81709142.484293357</v>
      </c>
      <c r="G68" s="2">
        <f>'2011 outpatient weights'!G68*ave_outpatient_cost_2014*'2011 population'!G68</f>
        <v>84031834.341632396</v>
      </c>
      <c r="H68" s="2">
        <f>'2011 outpatient weights'!H68*ave_outpatient_cost_2014*'2011 population'!H68</f>
        <v>78840229.672369778</v>
      </c>
      <c r="I68" s="2"/>
      <c r="J68" s="2">
        <f>'2011 outpatient weights'!J68*ave_outpatient_cost_2014*'2011 population'!J68</f>
        <v>65796072.38077651</v>
      </c>
      <c r="K68" s="2">
        <f>'2011 outpatient weights'!K68*ave_outpatient_cost_2014*'2011 population'!K68</f>
        <v>68623392.220928997</v>
      </c>
      <c r="L68" s="2">
        <f>'2011 outpatient weights'!L68*ave_outpatient_cost_2014*'2011 population'!L68</f>
        <v>76673887.299278811</v>
      </c>
      <c r="M68" s="2">
        <f>'2011 outpatient weights'!M68*ave_outpatient_cost_2014*'2011 population'!M68</f>
        <v>76850281.589199722</v>
      </c>
      <c r="N68" s="2">
        <f>'2011 outpatient weights'!N68*ave_outpatient_cost_2014*'2011 population'!N68</f>
        <v>72760138.991659015</v>
      </c>
    </row>
    <row r="69" spans="2:14" x14ac:dyDescent="0.25">
      <c r="B69">
        <v>65</v>
      </c>
      <c r="D69" s="2">
        <f>'2011 outpatient weights'!D69*ave_outpatient_cost_2014*'2011 population'!D69</f>
        <v>69521399.51507172</v>
      </c>
      <c r="E69" s="2">
        <f>'2011 outpatient weights'!E69*ave_outpatient_cost_2014*'2011 population'!E69</f>
        <v>74467455.314842209</v>
      </c>
      <c r="F69" s="2">
        <f>'2011 outpatient weights'!F69*ave_outpatient_cost_2014*'2011 population'!F69</f>
        <v>86302409.704222083</v>
      </c>
      <c r="G69" s="2">
        <f>'2011 outpatient weights'!G69*ave_outpatient_cost_2014*'2011 population'!G69</f>
        <v>90209643.449998185</v>
      </c>
      <c r="H69" s="2">
        <f>'2011 outpatient weights'!H69*ave_outpatient_cost_2014*'2011 population'!H69</f>
        <v>84747433.904152393</v>
      </c>
      <c r="I69" s="2"/>
      <c r="J69" s="2">
        <f>'2011 outpatient weights'!J69*ave_outpatient_cost_2014*'2011 population'!J69</f>
        <v>68060634.301664338</v>
      </c>
      <c r="K69" s="2">
        <f>'2011 outpatient weights'!K69*ave_outpatient_cost_2014*'2011 population'!K69</f>
        <v>71831563.368865237</v>
      </c>
      <c r="L69" s="2">
        <f>'2011 outpatient weights'!L69*ave_outpatient_cost_2014*'2011 population'!L69</f>
        <v>80853229.282063589</v>
      </c>
      <c r="M69" s="2">
        <f>'2011 outpatient weights'!M69*ave_outpatient_cost_2014*'2011 population'!M69</f>
        <v>84194197.267582327</v>
      </c>
      <c r="N69" s="2">
        <f>'2011 outpatient weights'!N69*ave_outpatient_cost_2014*'2011 population'!N69</f>
        <v>79424034.6375909</v>
      </c>
    </row>
    <row r="70" spans="2:14" x14ac:dyDescent="0.25">
      <c r="B70">
        <v>66</v>
      </c>
      <c r="D70" s="2">
        <f>'2011 outpatient weights'!D70*ave_outpatient_cost_2014*'2011 population'!D70</f>
        <v>58210616.794036314</v>
      </c>
      <c r="E70" s="2">
        <f>'2011 outpatient weights'!E70*ave_outpatient_cost_2014*'2011 population'!E70</f>
        <v>63542033.982866928</v>
      </c>
      <c r="F70" s="2">
        <f>'2011 outpatient weights'!F70*ave_outpatient_cost_2014*'2011 population'!F70</f>
        <v>72475001.630963027</v>
      </c>
      <c r="G70" s="2">
        <f>'2011 outpatient weights'!G70*ave_outpatient_cost_2014*'2011 population'!G70</f>
        <v>75472201.199192747</v>
      </c>
      <c r="H70" s="2">
        <f>'2011 outpatient weights'!H70*ave_outpatient_cost_2014*'2011 population'!H70</f>
        <v>69891226.179735392</v>
      </c>
      <c r="I70" s="2"/>
      <c r="J70" s="2">
        <f>'2011 outpatient weights'!J70*ave_outpatient_cost_2014*'2011 population'!J70</f>
        <v>55510581.469906293</v>
      </c>
      <c r="K70" s="2">
        <f>'2011 outpatient weights'!K70*ave_outpatient_cost_2014*'2011 population'!K70</f>
        <v>59863311.021761037</v>
      </c>
      <c r="L70" s="2">
        <f>'2011 outpatient weights'!L70*ave_outpatient_cost_2014*'2011 population'!L70</f>
        <v>68065645.503082529</v>
      </c>
      <c r="M70" s="2">
        <f>'2011 outpatient weights'!M70*ave_outpatient_cost_2014*'2011 population'!M70</f>
        <v>70558718.208640605</v>
      </c>
      <c r="N70" s="2">
        <f>'2011 outpatient weights'!N70*ave_outpatient_cost_2014*'2011 population'!N70</f>
        <v>67165132.60823071</v>
      </c>
    </row>
    <row r="71" spans="2:14" x14ac:dyDescent="0.25">
      <c r="B71">
        <v>67</v>
      </c>
      <c r="D71" s="2">
        <f>'2011 outpatient weights'!D71*ave_outpatient_cost_2014*'2011 population'!D71</f>
        <v>58016683.299151689</v>
      </c>
      <c r="E71" s="2">
        <f>'2011 outpatient weights'!E71*ave_outpatient_cost_2014*'2011 population'!E71</f>
        <v>67026823.449088186</v>
      </c>
      <c r="F71" s="2">
        <f>'2011 outpatient weights'!F71*ave_outpatient_cost_2014*'2011 population'!F71</f>
        <v>73991391.180112511</v>
      </c>
      <c r="G71" s="2">
        <f>'2011 outpatient weights'!G71*ave_outpatient_cost_2014*'2011 population'!G71</f>
        <v>77571393.473279715</v>
      </c>
      <c r="H71" s="2">
        <f>'2011 outpatient weights'!H71*ave_outpatient_cost_2014*'2011 population'!H71</f>
        <v>75262732.97991167</v>
      </c>
      <c r="I71" s="2"/>
      <c r="J71" s="2">
        <f>'2011 outpatient weights'!J71*ave_outpatient_cost_2014*'2011 population'!J71</f>
        <v>56196113.823917024</v>
      </c>
      <c r="K71" s="2">
        <f>'2011 outpatient weights'!K71*ave_outpatient_cost_2014*'2011 population'!K71</f>
        <v>62266182.101791374</v>
      </c>
      <c r="L71" s="2">
        <f>'2011 outpatient weights'!L71*ave_outpatient_cost_2014*'2011 population'!L71</f>
        <v>71972879.24885866</v>
      </c>
      <c r="M71" s="2">
        <f>'2011 outpatient weights'!M71*ave_outpatient_cost_2014*'2011 population'!M71</f>
        <v>75231663.53111881</v>
      </c>
      <c r="N71" s="2">
        <f>'2011 outpatient weights'!N71*ave_outpatient_cost_2014*'2011 population'!N71</f>
        <v>72203895.634238005</v>
      </c>
    </row>
    <row r="72" spans="2:14" x14ac:dyDescent="0.25">
      <c r="B72">
        <v>68</v>
      </c>
      <c r="D72" s="2">
        <f>'2011 outpatient weights'!D72*ave_outpatient_cost_2014*'2011 population'!D72</f>
        <v>58744810.865217194</v>
      </c>
      <c r="E72" s="2">
        <f>'2011 outpatient weights'!E72*ave_outpatient_cost_2014*'2011 population'!E72</f>
        <v>65263882.790162906</v>
      </c>
      <c r="F72" s="2">
        <f>'2011 outpatient weights'!F72*ave_outpatient_cost_2014*'2011 population'!F72</f>
        <v>74721523.226745293</v>
      </c>
      <c r="G72" s="2">
        <f>'2011 outpatient weights'!G72*ave_outpatient_cost_2014*'2011 population'!G72</f>
        <v>78021900.480776533</v>
      </c>
      <c r="H72" s="2">
        <f>'2011 outpatient weights'!H72*ave_outpatient_cost_2014*'2011 population'!H72</f>
        <v>74242953.491306514</v>
      </c>
      <c r="I72" s="2"/>
      <c r="J72" s="2">
        <f>'2011 outpatient weights'!J72*ave_outpatient_cost_2014*'2011 population'!J72</f>
        <v>56328910.661499515</v>
      </c>
      <c r="K72" s="2">
        <f>'2011 outpatient weights'!K72*ave_outpatient_cost_2014*'2011 population'!K72</f>
        <v>62295247.070016973</v>
      </c>
      <c r="L72" s="2">
        <f>'2011 outpatient weights'!L72*ave_outpatient_cost_2014*'2011 population'!L72</f>
        <v>72261023.330405593</v>
      </c>
      <c r="M72" s="2">
        <f>'2011 outpatient weights'!M72*ave_outpatient_cost_2014*'2011 population'!M72</f>
        <v>76967042.582243934</v>
      </c>
      <c r="N72" s="2">
        <f>'2011 outpatient weights'!N72*ave_outpatient_cost_2014*'2011 population'!N72</f>
        <v>72839315.974066675</v>
      </c>
    </row>
    <row r="73" spans="2:14" x14ac:dyDescent="0.25">
      <c r="B73">
        <v>69</v>
      </c>
      <c r="D73" s="2">
        <f>'2011 outpatient weights'!D73*ave_outpatient_cost_2014*'2011 population'!D73</f>
        <v>58317856.504385948</v>
      </c>
      <c r="E73" s="2">
        <f>'2011 outpatient weights'!E73*ave_outpatient_cost_2014*'2011 population'!E73</f>
        <v>64541768.665799245</v>
      </c>
      <c r="F73" s="2">
        <f>'2011 outpatient weights'!F73*ave_outpatient_cost_2014*'2011 population'!F73</f>
        <v>72306124.143169448</v>
      </c>
      <c r="G73" s="2">
        <f>'2011 outpatient weights'!G73*ave_outpatient_cost_2014*'2011 population'!G73</f>
        <v>74505039.325478747</v>
      </c>
      <c r="H73" s="2">
        <f>'2011 outpatient weights'!H73*ave_outpatient_cost_2014*'2011 population'!H73</f>
        <v>71039793.54478848</v>
      </c>
      <c r="I73" s="2"/>
      <c r="J73" s="2">
        <f>'2011 outpatient weights'!J73*ave_outpatient_cost_2014*'2011 population'!J73</f>
        <v>55459968.335582413</v>
      </c>
      <c r="K73" s="2">
        <f>'2011 outpatient weights'!K73*ave_outpatient_cost_2014*'2011 population'!K73</f>
        <v>62087282.21116139</v>
      </c>
      <c r="L73" s="2">
        <f>'2011 outpatient weights'!L73*ave_outpatient_cost_2014*'2011 population'!L73</f>
        <v>70341232.067090422</v>
      </c>
      <c r="M73" s="2">
        <f>'2011 outpatient weights'!M73*ave_outpatient_cost_2014*'2011 population'!M73</f>
        <v>74707491.862774312</v>
      </c>
      <c r="N73" s="2">
        <f>'2011 outpatient weights'!N73*ave_outpatient_cost_2014*'2011 population'!N73</f>
        <v>69921794.508386478</v>
      </c>
    </row>
    <row r="74" spans="2:14" x14ac:dyDescent="0.25">
      <c r="B74">
        <v>70</v>
      </c>
      <c r="D74" s="2">
        <f>'2011 outpatient weights'!D74*ave_outpatient_cost_2014*'2011 population'!D74</f>
        <v>55746107.936562024</v>
      </c>
      <c r="E74" s="2">
        <f>'2011 outpatient weights'!E74*ave_outpatient_cost_2014*'2011 population'!E74</f>
        <v>59771606.035807855</v>
      </c>
      <c r="F74" s="2">
        <f>'2011 outpatient weights'!F74*ave_outpatient_cost_2014*'2011 population'!F74</f>
        <v>66811842.908247098</v>
      </c>
      <c r="G74" s="2">
        <f>'2011 outpatient weights'!G74*ave_outpatient_cost_2014*'2011 population'!G74</f>
        <v>68790766.348297119</v>
      </c>
      <c r="H74" s="2">
        <f>'2011 outpatient weights'!H74*ave_outpatient_cost_2014*'2011 population'!H74</f>
        <v>63549049.664852418</v>
      </c>
      <c r="I74" s="2"/>
      <c r="J74" s="2">
        <f>'2011 outpatient weights'!J74*ave_outpatient_cost_2014*'2011 population'!J74</f>
        <v>52073398.417158</v>
      </c>
      <c r="K74" s="2">
        <f>'2011 outpatient weights'!K74*ave_outpatient_cost_2014*'2011 population'!K74</f>
        <v>56376015.954830669</v>
      </c>
      <c r="L74" s="2">
        <f>'2011 outpatient weights'!L74*ave_outpatient_cost_2014*'2011 population'!L74</f>
        <v>65004803.676841602</v>
      </c>
      <c r="M74" s="2">
        <f>'2011 outpatient weights'!M74*ave_outpatient_cost_2014*'2011 population'!M74</f>
        <v>67298931.686096832</v>
      </c>
      <c r="N74" s="2">
        <f>'2011 outpatient weights'!N74*ave_outpatient_cost_2014*'2011 population'!N74</f>
        <v>62881557.63594722</v>
      </c>
    </row>
    <row r="75" spans="2:14" x14ac:dyDescent="0.25">
      <c r="B75">
        <v>71</v>
      </c>
      <c r="D75" s="2">
        <f>'2011 outpatient weights'!D75*ave_outpatient_cost_2014*'2011 population'!D75</f>
        <v>55284576.285945147</v>
      </c>
      <c r="E75" s="2">
        <f>'2011 outpatient weights'!E75*ave_outpatient_cost_2014*'2011 population'!E75</f>
        <v>58940748.840669096</v>
      </c>
      <c r="F75" s="2">
        <f>'2011 outpatient weights'!F75*ave_outpatient_cost_2014*'2011 population'!F75</f>
        <v>64317767.962405384</v>
      </c>
      <c r="G75" s="2">
        <f>'2011 outpatient weights'!G75*ave_outpatient_cost_2014*'2011 population'!G75</f>
        <v>65797074.621060148</v>
      </c>
      <c r="H75" s="2">
        <f>'2011 outpatient weights'!H75*ave_outpatient_cost_2014*'2011 population'!H75</f>
        <v>60984316.779013984</v>
      </c>
      <c r="I75" s="2"/>
      <c r="J75" s="2">
        <f>'2011 outpatient weights'!J75*ave_outpatient_cost_2014*'2011 population'!J75</f>
        <v>52148065.31828928</v>
      </c>
      <c r="K75" s="2">
        <f>'2011 outpatient weights'!K75*ave_outpatient_cost_2014*'2011 population'!K75</f>
        <v>55897446.219391882</v>
      </c>
      <c r="L75" s="2">
        <f>'2011 outpatient weights'!L75*ave_outpatient_cost_2014*'2011 population'!L75</f>
        <v>63191249.883592427</v>
      </c>
      <c r="M75" s="2">
        <f>'2011 outpatient weights'!M75*ave_outpatient_cost_2014*'2011 population'!M75</f>
        <v>64842440.750891693</v>
      </c>
      <c r="N75" s="2">
        <f>'2011 outpatient weights'!N75*ave_outpatient_cost_2014*'2011 population'!N75</f>
        <v>60649067.40413592</v>
      </c>
    </row>
    <row r="76" spans="2:14" x14ac:dyDescent="0.25">
      <c r="B76">
        <v>72</v>
      </c>
      <c r="D76" s="2">
        <f>'2011 outpatient weights'!D76*ave_outpatient_cost_2014*'2011 population'!D76</f>
        <v>58092352.440566629</v>
      </c>
      <c r="E76" s="2">
        <f>'2011 outpatient weights'!E76*ave_outpatient_cost_2014*'2011 population'!E76</f>
        <v>61777088.843374364</v>
      </c>
      <c r="F76" s="2">
        <f>'2011 outpatient weights'!F76*ave_outpatient_cost_2014*'2011 population'!F76</f>
        <v>68931079.988006905</v>
      </c>
      <c r="G76" s="2">
        <f>'2011 outpatient weights'!G76*ave_outpatient_cost_2014*'2011 population'!G76</f>
        <v>69457256.136918649</v>
      </c>
      <c r="H76" s="2">
        <f>'2011 outpatient weights'!H76*ave_outpatient_cost_2014*'2011 population'!H76</f>
        <v>65500912.61724411</v>
      </c>
      <c r="I76" s="2"/>
      <c r="J76" s="2">
        <f>'2011 outpatient weights'!J76*ave_outpatient_cost_2014*'2011 population'!J76</f>
        <v>53836840.196225092</v>
      </c>
      <c r="K76" s="2">
        <f>'2011 outpatient weights'!K76*ave_outpatient_cost_2014*'2011 population'!K76</f>
        <v>58249203.04495652</v>
      </c>
      <c r="L76" s="2">
        <f>'2011 outpatient weights'!L76*ave_outpatient_cost_2014*'2011 population'!L76</f>
        <v>66170409.126716584</v>
      </c>
      <c r="M76" s="2">
        <f>'2011 outpatient weights'!M76*ave_outpatient_cost_2014*'2011 population'!M76</f>
        <v>69251295.758630365</v>
      </c>
      <c r="N76" s="2">
        <f>'2011 outpatient weights'!N76*ave_outpatient_cost_2014*'2011 population'!N76</f>
        <v>66167903.526007473</v>
      </c>
    </row>
    <row r="77" spans="2:14" x14ac:dyDescent="0.25">
      <c r="B77">
        <v>73</v>
      </c>
      <c r="D77" s="2">
        <f>'2011 outpatient weights'!D77*ave_outpatient_cost_2014*'2011 population'!D77</f>
        <v>58797929.600250199</v>
      </c>
      <c r="E77" s="2">
        <f>'2011 outpatient weights'!E77*ave_outpatient_cost_2014*'2011 population'!E77</f>
        <v>64182465.524113797</v>
      </c>
      <c r="F77" s="2">
        <f>'2011 outpatient weights'!F77*ave_outpatient_cost_2014*'2011 population'!F77</f>
        <v>69059366.744313031</v>
      </c>
      <c r="G77" s="2">
        <f>'2011 outpatient weights'!G77*ave_outpatient_cost_2014*'2011 population'!G77</f>
        <v>72238472.924023628</v>
      </c>
      <c r="H77" s="2">
        <f>'2011 outpatient weights'!H77*ave_outpatient_cost_2014*'2011 population'!H77</f>
        <v>68130290.001377404</v>
      </c>
      <c r="I77" s="2"/>
      <c r="J77" s="2">
        <f>'2011 outpatient weights'!J77*ave_outpatient_cost_2014*'2011 population'!J77</f>
        <v>54805004.310222715</v>
      </c>
      <c r="K77" s="2">
        <f>'2011 outpatient weights'!K77*ave_outpatient_cost_2014*'2011 population'!K77</f>
        <v>59866818.862753786</v>
      </c>
      <c r="L77" s="2">
        <f>'2011 outpatient weights'!L77*ave_outpatient_cost_2014*'2011 population'!L77</f>
        <v>68397387.036967859</v>
      </c>
      <c r="M77" s="2">
        <f>'2011 outpatient weights'!M77*ave_outpatient_cost_2014*'2011 population'!M77</f>
        <v>71676717.245042637</v>
      </c>
      <c r="N77" s="2">
        <f>'2011 outpatient weights'!N77*ave_outpatient_cost_2014*'2011 population'!N77</f>
        <v>69134534.765586123</v>
      </c>
    </row>
    <row r="78" spans="2:14" x14ac:dyDescent="0.25">
      <c r="B78">
        <v>74</v>
      </c>
      <c r="D78" s="2">
        <f>'2011 outpatient weights'!D78*ave_outpatient_cost_2014*'2011 population'!D78</f>
        <v>58778887.034860998</v>
      </c>
      <c r="E78" s="2">
        <f>'2011 outpatient weights'!E78*ave_outpatient_cost_2014*'2011 population'!E78</f>
        <v>63319035.519756705</v>
      </c>
      <c r="F78" s="2">
        <f>'2011 outpatient weights'!F78*ave_outpatient_cost_2014*'2011 population'!F78</f>
        <v>68604349.655539811</v>
      </c>
      <c r="G78" s="2">
        <f>'2011 outpatient weights'!G78*ave_outpatient_cost_2014*'2011 population'!G78</f>
        <v>71155051.177407265</v>
      </c>
      <c r="H78" s="2">
        <f>'2011 outpatient weights'!H78*ave_outpatient_cost_2014*'2011 population'!H78</f>
        <v>68456519.213702694</v>
      </c>
      <c r="I78" s="2"/>
      <c r="J78" s="2">
        <f>'2011 outpatient weights'!J78*ave_outpatient_cost_2014*'2011 population'!J78</f>
        <v>54379052.189675108</v>
      </c>
      <c r="K78" s="2">
        <f>'2011 outpatient weights'!K78*ave_outpatient_cost_2014*'2011 population'!K78</f>
        <v>59796662.042898886</v>
      </c>
      <c r="L78" s="2">
        <f>'2011 outpatient weights'!L78*ave_outpatient_cost_2014*'2011 population'!L78</f>
        <v>69030301.776087403</v>
      </c>
      <c r="M78" s="2">
        <f>'2011 outpatient weights'!M78*ave_outpatient_cost_2014*'2011 population'!M78</f>
        <v>72996166.578456566</v>
      </c>
      <c r="N78" s="2">
        <f>'2011 outpatient weights'!N78*ave_outpatient_cost_2014*'2011 population'!N78</f>
        <v>71102934.682657897</v>
      </c>
    </row>
    <row r="79" spans="2:14" x14ac:dyDescent="0.25">
      <c r="B79">
        <v>75</v>
      </c>
      <c r="D79" s="2">
        <f>'2011 outpatient weights'!D79*ave_outpatient_cost_2014*'2011 population'!D79</f>
        <v>57145736.49266728</v>
      </c>
      <c r="E79" s="2">
        <f>'2011 outpatient weights'!E79*ave_outpatient_cost_2014*'2011 population'!E79</f>
        <v>61876811.751596682</v>
      </c>
      <c r="F79" s="2">
        <f>'2011 outpatient weights'!F79*ave_outpatient_cost_2014*'2011 population'!F79</f>
        <v>67974942.757412985</v>
      </c>
      <c r="G79" s="2">
        <f>'2011 outpatient weights'!G79*ave_outpatient_cost_2014*'2011 population'!G79</f>
        <v>70114725.76298745</v>
      </c>
      <c r="H79" s="2">
        <f>'2011 outpatient weights'!H79*ave_outpatient_cost_2014*'2011 population'!H79</f>
        <v>67971936.036562055</v>
      </c>
      <c r="I79" s="2"/>
      <c r="J79" s="2">
        <f>'2011 outpatient weights'!J79*ave_outpatient_cost_2014*'2011 population'!J79</f>
        <v>53185885.131999992</v>
      </c>
      <c r="K79" s="2">
        <f>'2011 outpatient weights'!K79*ave_outpatient_cost_2014*'2011 population'!K79</f>
        <v>58750323.186777227</v>
      </c>
      <c r="L79" s="2">
        <f>'2011 outpatient weights'!L79*ave_outpatient_cost_2014*'2011 population'!L79</f>
        <v>68712090.486031264</v>
      </c>
      <c r="M79" s="2">
        <f>'2011 outpatient weights'!M79*ave_outpatient_cost_2014*'2011 population'!M79</f>
        <v>70400364.243825257</v>
      </c>
      <c r="N79" s="2">
        <f>'2011 outpatient weights'!N79*ave_outpatient_cost_2014*'2011 population'!N79</f>
        <v>68995724.48630178</v>
      </c>
    </row>
    <row r="80" spans="2:14" x14ac:dyDescent="0.25">
      <c r="B80">
        <v>76</v>
      </c>
      <c r="D80" s="2">
        <f>'2011 outpatient weights'!D80*ave_outpatient_cost_2014*'2011 population'!D80</f>
        <v>55695494.802238137</v>
      </c>
      <c r="E80" s="2">
        <f>'2011 outpatient weights'!E80*ave_outpatient_cost_2014*'2011 population'!E80</f>
        <v>61211324.203258775</v>
      </c>
      <c r="F80" s="2">
        <f>'2011 outpatient weights'!F80*ave_outpatient_cost_2014*'2011 population'!F80</f>
        <v>67111011.632914081</v>
      </c>
      <c r="G80" s="2">
        <f>'2011 outpatient weights'!G80*ave_outpatient_cost_2014*'2011 population'!G80</f>
        <v>68742658.814682335</v>
      </c>
      <c r="H80" s="2">
        <f>'2011 outpatient weights'!H80*ave_outpatient_cost_2014*'2011 population'!H80</f>
        <v>66161890.084305644</v>
      </c>
      <c r="I80" s="2"/>
      <c r="J80" s="2">
        <f>'2011 outpatient weights'!J80*ave_outpatient_cost_2014*'2011 population'!J80</f>
        <v>51055122.288978286</v>
      </c>
      <c r="K80" s="2">
        <f>'2011 outpatient weights'!K80*ave_outpatient_cost_2014*'2011 population'!K80</f>
        <v>57230425.796635002</v>
      </c>
      <c r="L80" s="2">
        <f>'2011 outpatient weights'!L80*ave_outpatient_cost_2014*'2011 population'!L80</f>
        <v>65202245.012718961</v>
      </c>
      <c r="M80" s="2">
        <f>'2011 outpatient weights'!M80*ave_outpatient_cost_2014*'2011 population'!M80</f>
        <v>70043065.582707077</v>
      </c>
      <c r="N80" s="2">
        <f>'2011 outpatient weights'!N80*ave_outpatient_cost_2014*'2011 population'!N80</f>
        <v>67840642.559405044</v>
      </c>
    </row>
    <row r="81" spans="2:14" x14ac:dyDescent="0.25">
      <c r="B81">
        <v>77</v>
      </c>
      <c r="D81" s="2">
        <f>'2011 outpatient weights'!D81*ave_outpatient_cost_2014*'2011 population'!D81</f>
        <v>55093148.391769625</v>
      </c>
      <c r="E81" s="2">
        <f>'2011 outpatient weights'!E81*ave_outpatient_cost_2014*'2011 population'!E81</f>
        <v>59198324.593564942</v>
      </c>
      <c r="F81" s="2">
        <f>'2011 outpatient weights'!F81*ave_outpatient_cost_2014*'2011 population'!F81</f>
        <v>67142582.20184879</v>
      </c>
      <c r="G81" s="2">
        <f>'2011 outpatient weights'!G81*ave_outpatient_cost_2014*'2011 population'!G81</f>
        <v>67557509.679276332</v>
      </c>
      <c r="H81" s="2">
        <f>'2011 outpatient weights'!H81*ave_outpatient_cost_2014*'2011 population'!H81</f>
        <v>65851195.596376784</v>
      </c>
      <c r="I81" s="2"/>
      <c r="J81" s="2">
        <f>'2011 outpatient weights'!J81*ave_outpatient_cost_2014*'2011 population'!J81</f>
        <v>49344298.124802366</v>
      </c>
      <c r="K81" s="2">
        <f>'2011 outpatient weights'!K81*ave_outpatient_cost_2014*'2011 population'!K81</f>
        <v>56022726.254847065</v>
      </c>
      <c r="L81" s="2">
        <f>'2011 outpatient weights'!L81*ave_outpatient_cost_2014*'2011 population'!L81</f>
        <v>63986026.428520069</v>
      </c>
      <c r="M81" s="2">
        <f>'2011 outpatient weights'!M81*ave_outpatient_cost_2014*'2011 population'!M81</f>
        <v>68456519.213702708</v>
      </c>
      <c r="N81" s="2">
        <f>'2011 outpatient weights'!N81*ave_outpatient_cost_2014*'2011 population'!N81</f>
        <v>68171381.853006706</v>
      </c>
    </row>
    <row r="82" spans="2:14" x14ac:dyDescent="0.25">
      <c r="B82">
        <v>78</v>
      </c>
      <c r="D82" s="2">
        <f>'2011 outpatient weights'!D82*ave_outpatient_cost_2014*'2011 population'!D82</f>
        <v>51932583.657306373</v>
      </c>
      <c r="E82" s="2">
        <f>'2011 outpatient weights'!E82*ave_outpatient_cost_2014*'2011 population'!E82</f>
        <v>57885389.82199467</v>
      </c>
      <c r="F82" s="2">
        <f>'2011 outpatient weights'!F82*ave_outpatient_cost_2014*'2011 population'!F82</f>
        <v>64596891.881399527</v>
      </c>
      <c r="G82" s="2">
        <f>'2011 outpatient weights'!G82*ave_outpatient_cost_2014*'2011 population'!G82</f>
        <v>65467337.567742109</v>
      </c>
      <c r="H82" s="2">
        <f>'2011 outpatient weights'!H82*ave_outpatient_cost_2014*'2011 population'!H82</f>
        <v>63072484.409980908</v>
      </c>
      <c r="I82" s="2"/>
      <c r="J82" s="2">
        <f>'2011 outpatient weights'!J82*ave_outpatient_cost_2014*'2011 population'!J82</f>
        <v>46558571.256421</v>
      </c>
      <c r="K82" s="2">
        <f>'2011 outpatient weights'!K82*ave_outpatient_cost_2014*'2011 population'!K82</f>
        <v>52335985.371472053</v>
      </c>
      <c r="L82" s="2">
        <f>'2011 outpatient weights'!L82*ave_outpatient_cost_2014*'2011 population'!L82</f>
        <v>61642788.645366408</v>
      </c>
      <c r="M82" s="2">
        <f>'2011 outpatient weights'!M82*ave_outpatient_cost_2014*'2011 population'!M82</f>
        <v>65423740.115403719</v>
      </c>
      <c r="N82" s="2">
        <f>'2011 outpatient weights'!N82*ave_outpatient_cost_2014*'2011 population'!N82</f>
        <v>64794834.33741872</v>
      </c>
    </row>
    <row r="83" spans="2:14" x14ac:dyDescent="0.25">
      <c r="B83">
        <v>79</v>
      </c>
      <c r="D83" s="2">
        <f>'2011 outpatient weights'!D83*ave_outpatient_cost_2014*'2011 population'!D83</f>
        <v>52225237.820129678</v>
      </c>
      <c r="E83" s="2">
        <f>'2011 outpatient weights'!E83*ave_outpatient_cost_2014*'2011 population'!E83</f>
        <v>56850075.608993068</v>
      </c>
      <c r="F83" s="2">
        <f>'2011 outpatient weights'!F83*ave_outpatient_cost_2014*'2011 population'!F83</f>
        <v>63727448.435340583</v>
      </c>
      <c r="G83" s="2">
        <f>'2011 outpatient weights'!G83*ave_outpatient_cost_2014*'2011 population'!G83</f>
        <v>65876251.60346783</v>
      </c>
      <c r="H83" s="2">
        <f>'2011 outpatient weights'!H83*ave_outpatient_cost_2014*'2011 population'!H83</f>
        <v>62894085.639492735</v>
      </c>
      <c r="I83" s="2"/>
      <c r="J83" s="2">
        <f>'2011 outpatient weights'!J83*ave_outpatient_cost_2014*'2011 population'!J83</f>
        <v>44354143.752551667</v>
      </c>
      <c r="K83" s="2">
        <f>'2011 outpatient weights'!K83*ave_outpatient_cost_2014*'2011 population'!K83</f>
        <v>50434735.553404242</v>
      </c>
      <c r="L83" s="2">
        <f>'2011 outpatient weights'!L83*ave_outpatient_cost_2014*'2011 population'!L83</f>
        <v>58676658.525929578</v>
      </c>
      <c r="M83" s="2">
        <f>'2011 outpatient weights'!M83*ave_outpatient_cost_2014*'2011 population'!M83</f>
        <v>62536786.978374563</v>
      </c>
      <c r="N83" s="2">
        <f>'2011 outpatient weights'!N83*ave_outpatient_cost_2014*'2011 population'!N83</f>
        <v>63202274.52671247</v>
      </c>
    </row>
    <row r="84" spans="2:14" x14ac:dyDescent="0.25">
      <c r="B84">
        <v>80</v>
      </c>
      <c r="D84" s="2">
        <f>'2011 outpatient weights'!D84*ave_outpatient_cost_2014*'2011 population'!D84</f>
        <v>50057392.086613245</v>
      </c>
      <c r="E84" s="2">
        <f>'2011 outpatient weights'!E84*ave_outpatient_cost_2014*'2011 population'!E84</f>
        <v>56377519.315256126</v>
      </c>
      <c r="F84" s="2">
        <f>'2011 outpatient weights'!F84*ave_outpatient_cost_2014*'2011 population'!F84</f>
        <v>62660062.533262469</v>
      </c>
      <c r="G84" s="2">
        <f>'2011 outpatient weights'!G84*ave_outpatient_cost_2014*'2011 population'!G84</f>
        <v>64179959.923404686</v>
      </c>
      <c r="H84" s="2">
        <f>'2011 outpatient weights'!H84*ave_outpatient_cost_2014*'2011 population'!H84</f>
        <v>61064496.001705304</v>
      </c>
      <c r="I84" s="2"/>
      <c r="J84" s="2">
        <f>'2011 outpatient weights'!J84*ave_outpatient_cost_2014*'2011 population'!J84</f>
        <v>41856560.965717219</v>
      </c>
      <c r="K84" s="2">
        <f>'2011 outpatient weights'!K84*ave_outpatient_cost_2014*'2011 population'!K84</f>
        <v>48582094.389093056</v>
      </c>
      <c r="L84" s="2">
        <f>'2011 outpatient weights'!L84*ave_outpatient_cost_2014*'2011 population'!L84</f>
        <v>56125455.883920312</v>
      </c>
      <c r="M84" s="2">
        <f>'2011 outpatient weights'!M84*ave_outpatient_cost_2014*'2011 population'!M84</f>
        <v>60528798.570098959</v>
      </c>
      <c r="N84" s="2">
        <f>'2011 outpatient weights'!N84*ave_outpatient_cost_2014*'2011 population'!N84</f>
        <v>60669112.209808744</v>
      </c>
    </row>
    <row r="85" spans="2:14" x14ac:dyDescent="0.25">
      <c r="B85">
        <v>81</v>
      </c>
      <c r="D85" s="2">
        <f>'2011 outpatient weights'!D85*ave_outpatient_cost_2014*'2011 population'!D85</f>
        <v>48756484.198446669</v>
      </c>
      <c r="E85" s="2">
        <f>'2011 outpatient weights'!E85*ave_outpatient_cost_2014*'2011 population'!E85</f>
        <v>55311135.65346165</v>
      </c>
      <c r="F85" s="2">
        <f>'2011 outpatient weights'!F85*ave_outpatient_cost_2014*'2011 population'!F85</f>
        <v>59489475.395962782</v>
      </c>
      <c r="G85" s="2">
        <f>'2011 outpatient weights'!G85*ave_outpatient_cost_2014*'2011 population'!G85</f>
        <v>61792623.567770794</v>
      </c>
      <c r="H85" s="2">
        <f>'2011 outpatient weights'!H85*ave_outpatient_cost_2014*'2011 population'!H85</f>
        <v>59650334.961487234</v>
      </c>
      <c r="I85" s="2"/>
      <c r="J85" s="2">
        <f>'2011 outpatient weights'!J85*ave_outpatient_cost_2014*'2011 population'!J85</f>
        <v>38798725.860327199</v>
      </c>
      <c r="K85" s="2">
        <f>'2011 outpatient weights'!K85*ave_outpatient_cost_2014*'2011 population'!K85</f>
        <v>45657557.241427362</v>
      </c>
      <c r="L85" s="2">
        <f>'2011 outpatient weights'!L85*ave_outpatient_cost_2014*'2011 population'!L85</f>
        <v>52709319.877128489</v>
      </c>
      <c r="M85" s="2">
        <f>'2011 outpatient weights'!M85*ave_outpatient_cost_2014*'2011 population'!M85</f>
        <v>56994899.329979263</v>
      </c>
      <c r="N85" s="2">
        <f>'2011 outpatient weights'!N85*ave_outpatient_cost_2014*'2011 population'!N85</f>
        <v>57131204.008554488</v>
      </c>
    </row>
    <row r="86" spans="2:14" x14ac:dyDescent="0.25">
      <c r="B86">
        <v>82</v>
      </c>
      <c r="D86" s="2">
        <f>'2011 outpatient weights'!D86*ave_outpatient_cost_2014*'2011 population'!D86</f>
        <v>45183497.587264955</v>
      </c>
      <c r="E86" s="2">
        <f>'2011 outpatient weights'!E86*ave_outpatient_cost_2014*'2011 population'!E86</f>
        <v>50689304.585449174</v>
      </c>
      <c r="F86" s="2">
        <f>'2011 outpatient weights'!F86*ave_outpatient_cost_2014*'2011 population'!F86</f>
        <v>57091114.397208832</v>
      </c>
      <c r="G86" s="2">
        <f>'2011 outpatient weights'!G86*ave_outpatient_cost_2014*'2011 population'!G86</f>
        <v>59333627.031856537</v>
      </c>
      <c r="H86" s="2">
        <f>'2011 outpatient weights'!H86*ave_outpatient_cost_2014*'2011 population'!H86</f>
        <v>57451920.899319746</v>
      </c>
      <c r="I86" s="2"/>
      <c r="J86" s="2">
        <f>'2011 outpatient weights'!J86*ave_outpatient_cost_2014*'2011 population'!J86</f>
        <v>34445495.188330628</v>
      </c>
      <c r="K86" s="2">
        <f>'2011 outpatient weights'!K86*ave_outpatient_cost_2014*'2011 population'!K86</f>
        <v>40252976.511890918</v>
      </c>
      <c r="L86" s="2">
        <f>'2011 outpatient weights'!L86*ave_outpatient_cost_2014*'2011 population'!L86</f>
        <v>49141344.467364974</v>
      </c>
      <c r="M86" s="2">
        <f>'2011 outpatient weights'!M86*ave_outpatient_cost_2014*'2011 population'!M86</f>
        <v>51356295.494212553</v>
      </c>
      <c r="N86" s="2">
        <f>'2011 outpatient weights'!N86*ave_outpatient_cost_2014*'2011 population'!N86</f>
        <v>53246520.669160292</v>
      </c>
    </row>
    <row r="87" spans="2:14" x14ac:dyDescent="0.25">
      <c r="B87">
        <v>83</v>
      </c>
      <c r="D87" s="2">
        <f>'2011 outpatient weights'!D87*ave_outpatient_cost_2014*'2011 population'!D87</f>
        <v>40958553.671574496</v>
      </c>
      <c r="E87" s="2">
        <f>'2011 outpatient weights'!E87*ave_outpatient_cost_2014*'2011 population'!E87</f>
        <v>47853465.70288574</v>
      </c>
      <c r="F87" s="2">
        <f>'2011 outpatient weights'!F87*ave_outpatient_cost_2014*'2011 population'!F87</f>
        <v>52992953.877399012</v>
      </c>
      <c r="G87" s="2">
        <f>'2011 outpatient weights'!G87*ave_outpatient_cost_2014*'2011 population'!G87</f>
        <v>53941073.185723804</v>
      </c>
      <c r="H87" s="2">
        <f>'2011 outpatient weights'!H87*ave_outpatient_cost_2014*'2011 population'!H87</f>
        <v>52937329.541656911</v>
      </c>
      <c r="I87" s="2"/>
      <c r="J87" s="2">
        <f>'2011 outpatient weights'!J87*ave_outpatient_cost_2014*'2011 population'!J87</f>
        <v>30152900.053494364</v>
      </c>
      <c r="K87" s="2">
        <f>'2011 outpatient weights'!K87*ave_outpatient_cost_2014*'2011 population'!K87</f>
        <v>36943579.095306903</v>
      </c>
      <c r="L87" s="2">
        <f>'2011 outpatient weights'!L87*ave_outpatient_cost_2014*'2011 population'!L87</f>
        <v>44631263.190978527</v>
      </c>
      <c r="M87" s="2">
        <f>'2011 outpatient weights'!M87*ave_outpatient_cost_2014*'2011 population'!M87</f>
        <v>47424005.741345383</v>
      </c>
      <c r="N87" s="2">
        <f>'2011 outpatient weights'!N87*ave_outpatient_cost_2014*'2011 population'!N87</f>
        <v>47895058.674656853</v>
      </c>
    </row>
    <row r="88" spans="2:14" x14ac:dyDescent="0.25">
      <c r="B88">
        <v>84</v>
      </c>
      <c r="D88" s="2">
        <f>'2011 outpatient weights'!D88*ave_outpatient_cost_2014*'2011 population'!D88</f>
        <v>37456225.000389494</v>
      </c>
      <c r="E88" s="2">
        <f>'2011 outpatient weights'!E88*ave_outpatient_cost_2014*'2011 population'!E88</f>
        <v>43774848.868606918</v>
      </c>
      <c r="F88" s="2">
        <f>'2011 outpatient weights'!F88*ave_outpatient_cost_2014*'2011 population'!F88</f>
        <v>49673032.937836751</v>
      </c>
      <c r="G88" s="2">
        <f>'2011 outpatient weights'!G88*ave_outpatient_cost_2014*'2011 population'!G88</f>
        <v>51370326.858183526</v>
      </c>
      <c r="H88" s="2">
        <f>'2011 outpatient weights'!H88*ave_outpatient_cost_2014*'2011 population'!H88</f>
        <v>48308482.791658953</v>
      </c>
      <c r="I88" s="2"/>
      <c r="J88" s="2">
        <f>'2011 outpatient weights'!J88*ave_outpatient_cost_2014*'2011 population'!J88</f>
        <v>27201302.418170344</v>
      </c>
      <c r="K88" s="2">
        <f>'2011 outpatient weights'!K88*ave_outpatient_cost_2014*'2011 population'!K88</f>
        <v>32720138.540041901</v>
      </c>
      <c r="L88" s="2">
        <f>'2011 outpatient weights'!L88*ave_outpatient_cost_2014*'2011 population'!L88</f>
        <v>39812993.02737233</v>
      </c>
      <c r="M88" s="2">
        <f>'2011 outpatient weights'!M88*ave_outpatient_cost_2014*'2011 population'!M88</f>
        <v>42835248.602693073</v>
      </c>
      <c r="N88" s="2">
        <f>'2011 outpatient weights'!N88*ave_outpatient_cost_2014*'2011 population'!N88</f>
        <v>42785637.708652817</v>
      </c>
    </row>
    <row r="89" spans="2:14" x14ac:dyDescent="0.25">
      <c r="B89" s="15" t="s">
        <v>21</v>
      </c>
      <c r="C89" s="5"/>
      <c r="D89" s="9">
        <f>'2011 outpatient weights'!D89*ave_outpatient_cost_2014*'2011 population'!D89</f>
        <v>209548398.50375107</v>
      </c>
      <c r="E89" s="9">
        <f>'2011 outpatient weights'!E89*ave_outpatient_cost_2014*'2011 population'!E89</f>
        <v>254350042.5429486</v>
      </c>
      <c r="F89" s="9">
        <f>'2011 outpatient weights'!F89*ave_outpatient_cost_2014*'2011 population'!F89</f>
        <v>287544240.73715293</v>
      </c>
      <c r="G89" s="9">
        <f>'2011 outpatient weights'!G89*ave_outpatient_cost_2014*'2011 population'!G89</f>
        <v>295017445.41212529</v>
      </c>
      <c r="H89" s="9">
        <f>'2011 outpatient weights'!H89*ave_outpatient_cost_2014*'2011 population'!H89</f>
        <v>276669432.53950155</v>
      </c>
      <c r="I89" s="9"/>
      <c r="J89" s="9">
        <f>'2011 outpatient weights'!J89*ave_outpatient_cost_2014*'2011 population'!J89</f>
        <v>124100398.64133331</v>
      </c>
      <c r="K89" s="9">
        <f>'2011 outpatient weights'!K89*ave_outpatient_cost_2014*'2011 population'!K89</f>
        <v>155015502.43053699</v>
      </c>
      <c r="L89" s="9">
        <f>'2011 outpatient weights'!L89*ave_outpatient_cost_2014*'2011 population'!L89</f>
        <v>189878931.81714606</v>
      </c>
      <c r="M89" s="9">
        <f>'2011 outpatient weights'!M89*ave_outpatient_cost_2014*'2011 population'!M89</f>
        <v>204159352.49861103</v>
      </c>
      <c r="N89" s="9">
        <f>'2011 outpatient weights'!N89*ave_outpatient_cost_2014*'2011 population'!N89</f>
        <v>204089195.67875615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bestFit="1" customWidth="1"/>
    <col min="4" max="4" width="9" bestFit="1" customWidth="1"/>
  </cols>
  <sheetData>
    <row r="2" spans="2:14" x14ac:dyDescent="0.25">
      <c r="B2" s="8" t="s">
        <v>13</v>
      </c>
      <c r="C2" s="8"/>
      <c r="D2" s="106" t="s">
        <v>14</v>
      </c>
      <c r="E2" s="106"/>
      <c r="F2" s="106"/>
      <c r="G2" s="106"/>
      <c r="H2" s="106"/>
      <c r="I2" s="8"/>
      <c r="J2" s="106" t="s">
        <v>15</v>
      </c>
      <c r="K2" s="106"/>
      <c r="L2" s="106"/>
      <c r="M2" s="106"/>
      <c r="N2" s="106"/>
    </row>
    <row r="3" spans="2:14" x14ac:dyDescent="0.25">
      <c r="B3" s="5"/>
      <c r="C3" s="6" t="s">
        <v>26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56">
        <f>VLOOKUP(B4,'Primary care summary'!$C$19:$E$24,2,TRUE)*SUM('2014 population'!D4:H4)</f>
        <v>1110386.6420469999</v>
      </c>
      <c r="D4" s="2">
        <f>('2011 outpatient appointments'!D4/SUM('2011 outpatient appointments'!$D4:$H4))*'2014 GP visits'!$C4</f>
        <v>284472.95130439248</v>
      </c>
      <c r="E4" s="2">
        <f>('2011 outpatient appointments'!E4/SUM('2011 outpatient appointments'!$D4:$H4))*'2014 GP visits'!$C4</f>
        <v>237158.98059339999</v>
      </c>
      <c r="F4" s="2">
        <f>('2011 outpatient appointments'!F4/SUM('2011 outpatient appointments'!$D4:$H4))*'2014 GP visits'!$C4</f>
        <v>205888.11739313748</v>
      </c>
      <c r="G4" s="2">
        <f>('2011 outpatient appointments'!G4/SUM('2011 outpatient appointments'!$D4:$H4))*'2014 GP visits'!$C4</f>
        <v>197974.96301284499</v>
      </c>
      <c r="H4" s="2">
        <f>('2011 outpatient appointments'!H4/SUM('2011 outpatient appointments'!$D4:$H4))*'2014 GP visits'!$C4</f>
        <v>184891.62974322497</v>
      </c>
      <c r="I4" s="56">
        <f>VLOOKUP(B4,'Primary care summary'!$C$19:$E$24,3,TRUE)*SUM('2014 population'!J4:N4)</f>
        <v>1280055.4852799999</v>
      </c>
      <c r="J4" s="2">
        <f>('2011 outpatient appointments'!J4/SUM('2011 outpatient appointments'!$J4:$N4))*'2014 GP visits'!$I4</f>
        <v>336259.03087936912</v>
      </c>
      <c r="K4" s="2">
        <f>('2011 outpatient appointments'!K4/SUM('2011 outpatient appointments'!$J4:$N4))*'2014 GP visits'!$I4</f>
        <v>277512.9712963163</v>
      </c>
      <c r="L4" s="2">
        <f>('2011 outpatient appointments'!L4/SUM('2011 outpatient appointments'!$J4:$N4))*'2014 GP visits'!$I4</f>
        <v>236329.49711925199</v>
      </c>
      <c r="M4" s="2">
        <f>('2011 outpatient appointments'!M4/SUM('2011 outpatient appointments'!$J4:$N4))*'2014 GP visits'!$I4</f>
        <v>223261.93159134142</v>
      </c>
      <c r="N4" s="2">
        <f>('2011 outpatient appointments'!N4/SUM('2011 outpatient appointments'!$J4:$N4))*'2014 GP visits'!$I4</f>
        <v>206692.05439372102</v>
      </c>
    </row>
    <row r="5" spans="2:14" x14ac:dyDescent="0.25">
      <c r="B5">
        <v>1</v>
      </c>
      <c r="C5" s="56">
        <f>VLOOKUP(B5,'Primary care summary'!$C$19:$E$24,2,TRUE)*SUM('2014 population'!D5:H5)</f>
        <v>1139508.907133</v>
      </c>
      <c r="D5" s="2">
        <f>('2011 outpatient appointments'!D5/SUM('2011 outpatient appointments'!$D5:$H5))*'2014 GP visits'!$C5</f>
        <v>315692.27623971837</v>
      </c>
      <c r="E5" s="2">
        <f>('2011 outpatient appointments'!E5/SUM('2011 outpatient appointments'!$D5:$H5))*'2014 GP visits'!$C5</f>
        <v>249641.40330099445</v>
      </c>
      <c r="F5" s="2">
        <f>('2011 outpatient appointments'!F5/SUM('2011 outpatient appointments'!$D5:$H5))*'2014 GP visits'!$C5</f>
        <v>207872.44037708218</v>
      </c>
      <c r="G5" s="2">
        <f>('2011 outpatient appointments'!G5/SUM('2011 outpatient appointments'!$D5:$H5))*'2014 GP visits'!$C5</f>
        <v>190487.32992888664</v>
      </c>
      <c r="H5" s="2">
        <f>('2011 outpatient appointments'!H5/SUM('2011 outpatient appointments'!$D5:$H5))*'2014 GP visits'!$C5</f>
        <v>175815.45728631839</v>
      </c>
      <c r="I5" s="56">
        <f>VLOOKUP(B5,'Primary care summary'!$C$19:$E$24,3,TRUE)*SUM('2014 population'!J5:N5)</f>
        <v>1317766.569834</v>
      </c>
      <c r="J5" s="2">
        <f>('2011 outpatient appointments'!J5/SUM('2011 outpatient appointments'!$J5:$N5))*'2014 GP visits'!$I5</f>
        <v>366105.38868585887</v>
      </c>
      <c r="K5" s="2">
        <f>('2011 outpatient appointments'!K5/SUM('2011 outpatient appointments'!$J5:$N5))*'2014 GP visits'!$I5</f>
        <v>293785.6647482987</v>
      </c>
      <c r="L5" s="2">
        <f>('2011 outpatient appointments'!L5/SUM('2011 outpatient appointments'!$J5:$N5))*'2014 GP visits'!$I5</f>
        <v>245395.15759401518</v>
      </c>
      <c r="M5" s="2">
        <f>('2011 outpatient appointments'!M5/SUM('2011 outpatient appointments'!$J5:$N5))*'2014 GP visits'!$I5</f>
        <v>212346.69283030555</v>
      </c>
      <c r="N5" s="2">
        <f>('2011 outpatient appointments'!N5/SUM('2011 outpatient appointments'!$J5:$N5))*'2014 GP visits'!$I5</f>
        <v>200133.66597552167</v>
      </c>
    </row>
    <row r="6" spans="2:14" x14ac:dyDescent="0.25">
      <c r="B6">
        <v>2</v>
      </c>
      <c r="C6" s="56">
        <f>VLOOKUP(B6,'Primary care summary'!$C$19:$E$24,2,TRUE)*SUM('2014 population'!D6:H6)</f>
        <v>1182760.305068</v>
      </c>
      <c r="D6" s="2">
        <f>('2011 outpatient appointments'!D6/SUM('2011 outpatient appointments'!$D6:$H6))*'2014 GP visits'!$C6</f>
        <v>335031.75189868809</v>
      </c>
      <c r="E6" s="2">
        <f>('2011 outpatient appointments'!E6/SUM('2011 outpatient appointments'!$D6:$H6))*'2014 GP visits'!$C6</f>
        <v>256791.62703186134</v>
      </c>
      <c r="F6" s="2">
        <f>('2011 outpatient appointments'!F6/SUM('2011 outpatient appointments'!$D6:$H6))*'2014 GP visits'!$C6</f>
        <v>216673.71265755326</v>
      </c>
      <c r="G6" s="2">
        <f>('2011 outpatient appointments'!G6/SUM('2011 outpatient appointments'!$D6:$H6))*'2014 GP visits'!$C6</f>
        <v>192734.74685461627</v>
      </c>
      <c r="H6" s="2">
        <f>('2011 outpatient appointments'!H6/SUM('2011 outpatient appointments'!$D6:$H6))*'2014 GP visits'!$C6</f>
        <v>181528.46662528103</v>
      </c>
      <c r="I6" s="56">
        <f>VLOOKUP(B6,'Primary care summary'!$C$19:$E$24,3,TRUE)*SUM('2014 population'!J6:N6)</f>
        <v>1361796.687108</v>
      </c>
      <c r="J6" s="2">
        <f>('2011 outpatient appointments'!J6/SUM('2011 outpatient appointments'!$J6:$N6))*'2014 GP visits'!$I6</f>
        <v>387748.12991454545</v>
      </c>
      <c r="K6" s="2">
        <f>('2011 outpatient appointments'!K6/SUM('2011 outpatient appointments'!$J6:$N6))*'2014 GP visits'!$I6</f>
        <v>302775.03234509996</v>
      </c>
      <c r="L6" s="2">
        <f>('2011 outpatient appointments'!L6/SUM('2011 outpatient appointments'!$J6:$N6))*'2014 GP visits'!$I6</f>
        <v>244848.62619876335</v>
      </c>
      <c r="M6" s="2">
        <f>('2011 outpatient appointments'!M6/SUM('2011 outpatient appointments'!$J6:$N6))*'2014 GP visits'!$I6</f>
        <v>217776.57850244525</v>
      </c>
      <c r="N6" s="2">
        <f>('2011 outpatient appointments'!N6/SUM('2011 outpatient appointments'!$J6:$N6))*'2014 GP visits'!$I6</f>
        <v>208648.32014714601</v>
      </c>
    </row>
    <row r="7" spans="2:14" x14ac:dyDescent="0.25">
      <c r="B7">
        <v>3</v>
      </c>
      <c r="C7" s="56">
        <f>VLOOKUP(B7,'Primary care summary'!$C$19:$E$24,2,TRUE)*SUM('2014 population'!D7:H7)</f>
        <v>1160676.8921389999</v>
      </c>
      <c r="D7" s="2">
        <f>('2011 outpatient appointments'!D7/SUM('2011 outpatient appointments'!$D7:$H7))*'2014 GP visits'!$C7</f>
        <v>319271.37470415956</v>
      </c>
      <c r="E7" s="2">
        <f>('2011 outpatient appointments'!E7/SUM('2011 outpatient appointments'!$D7:$H7))*'2014 GP visits'!$C7</f>
        <v>250711.76367965093</v>
      </c>
      <c r="F7" s="2">
        <f>('2011 outpatient appointments'!F7/SUM('2011 outpatient appointments'!$D7:$H7))*'2014 GP visits'!$C7</f>
        <v>213591.78297444154</v>
      </c>
      <c r="G7" s="2">
        <f>('2011 outpatient appointments'!G7/SUM('2011 outpatient appointments'!$D7:$H7))*'2014 GP visits'!$C7</f>
        <v>190045.81443929765</v>
      </c>
      <c r="H7" s="2">
        <f>('2011 outpatient appointments'!H7/SUM('2011 outpatient appointments'!$D7:$H7))*'2014 GP visits'!$C7</f>
        <v>187056.15634145017</v>
      </c>
      <c r="I7" s="56">
        <f>VLOOKUP(B7,'Primary care summary'!$C$19:$E$24,3,TRUE)*SUM('2014 population'!J7:N7)</f>
        <v>1337438.3205039999</v>
      </c>
      <c r="J7" s="2">
        <f>('2011 outpatient appointments'!J7/SUM('2011 outpatient appointments'!$J7:$N7))*'2014 GP visits'!$I7</f>
        <v>370653.96169430384</v>
      </c>
      <c r="K7" s="2">
        <f>('2011 outpatient appointments'!K7/SUM('2011 outpatient appointments'!$J7:$N7))*'2014 GP visits'!$I7</f>
        <v>290280.01462904632</v>
      </c>
      <c r="L7" s="2">
        <f>('2011 outpatient appointments'!L7/SUM('2011 outpatient appointments'!$J7:$N7))*'2014 GP visits'!$I7</f>
        <v>244515.22257083069</v>
      </c>
      <c r="M7" s="2">
        <f>('2011 outpatient appointments'!M7/SUM('2011 outpatient appointments'!$J7:$N7))*'2014 GP visits'!$I7</f>
        <v>219098.21244339939</v>
      </c>
      <c r="N7" s="2">
        <f>('2011 outpatient appointments'!N7/SUM('2011 outpatient appointments'!$J7:$N7))*'2014 GP visits'!$I7</f>
        <v>212890.9091664197</v>
      </c>
    </row>
    <row r="8" spans="2:14" x14ac:dyDescent="0.25">
      <c r="B8">
        <v>4</v>
      </c>
      <c r="C8" s="56">
        <f>VLOOKUP(B8,'Primary care summary'!$C$19:$E$24,2,TRUE)*SUM('2014 population'!D8:H8)</f>
        <v>1143407.1900859999</v>
      </c>
      <c r="D8" s="2">
        <f>('2011 outpatient appointments'!D8/SUM('2011 outpatient appointments'!$D8:$H8))*'2014 GP visits'!$C8</f>
        <v>307464.39247494494</v>
      </c>
      <c r="E8" s="2">
        <f>('2011 outpatient appointments'!E8/SUM('2011 outpatient appointments'!$D8:$H8))*'2014 GP visits'!$C8</f>
        <v>243050.02785294372</v>
      </c>
      <c r="F8" s="2">
        <f>('2011 outpatient appointments'!F8/SUM('2011 outpatient appointments'!$D8:$H8))*'2014 GP visits'!$C8</f>
        <v>211505.78768453523</v>
      </c>
      <c r="G8" s="2">
        <f>('2011 outpatient appointments'!G8/SUM('2011 outpatient appointments'!$D8:$H8))*'2014 GP visits'!$C8</f>
        <v>193361.15205578035</v>
      </c>
      <c r="H8" s="2">
        <f>('2011 outpatient appointments'!H8/SUM('2011 outpatient appointments'!$D8:$H8))*'2014 GP visits'!$C8</f>
        <v>188025.83001779564</v>
      </c>
      <c r="I8" s="56">
        <f>VLOOKUP(B8,'Primary care summary'!$C$19:$E$24,3,TRUE)*SUM('2014 population'!J8:N8)</f>
        <v>1314381.3737339999</v>
      </c>
      <c r="J8" s="2">
        <f>('2011 outpatient appointments'!J8/SUM('2011 outpatient appointments'!$J8:$N8))*'2014 GP visits'!$I8</f>
        <v>356501.51512060018</v>
      </c>
      <c r="K8" s="2">
        <f>('2011 outpatient appointments'!K8/SUM('2011 outpatient appointments'!$J8:$N8))*'2014 GP visits'!$I8</f>
        <v>282908.47409824922</v>
      </c>
      <c r="L8" s="2">
        <f>('2011 outpatient appointments'!L8/SUM('2011 outpatient appointments'!$J8:$N8))*'2014 GP visits'!$I8</f>
        <v>238314.36657870206</v>
      </c>
      <c r="M8" s="2">
        <f>('2011 outpatient appointments'!M8/SUM('2011 outpatient appointments'!$J8:$N8))*'2014 GP visits'!$I8</f>
        <v>218513.09047887317</v>
      </c>
      <c r="N8" s="2">
        <f>('2011 outpatient appointments'!N8/SUM('2011 outpatient appointments'!$J8:$N8))*'2014 GP visits'!$I8</f>
        <v>218143.92745757528</v>
      </c>
    </row>
    <row r="9" spans="2:14" x14ac:dyDescent="0.25">
      <c r="B9">
        <v>5</v>
      </c>
      <c r="C9" s="56">
        <f>VLOOKUP(B9,'Primary care summary'!$C$19:$E$24,2,TRUE)*SUM('2014 population'!D9:H9)</f>
        <v>549999.06120400003</v>
      </c>
      <c r="D9" s="2">
        <f>('2011 outpatient appointments'!D9/SUM('2011 outpatient appointments'!$D9:$H9))*'2014 GP visits'!$C9</f>
        <v>148220.88502426739</v>
      </c>
      <c r="E9" s="2">
        <f>('2011 outpatient appointments'!E9/SUM('2011 outpatient appointments'!$D9:$H9))*'2014 GP visits'!$C9</f>
        <v>116525.47769173019</v>
      </c>
      <c r="F9" s="2">
        <f>('2011 outpatient appointments'!F9/SUM('2011 outpatient appointments'!$D9:$H9))*'2014 GP visits'!$C9</f>
        <v>99456.424703120822</v>
      </c>
      <c r="G9" s="2">
        <f>('2011 outpatient appointments'!G9/SUM('2011 outpatient appointments'!$D9:$H9))*'2014 GP visits'!$C9</f>
        <v>94879.348496759078</v>
      </c>
      <c r="H9" s="2">
        <f>('2011 outpatient appointments'!H9/SUM('2011 outpatient appointments'!$D9:$H9))*'2014 GP visits'!$C9</f>
        <v>90916.925288122569</v>
      </c>
      <c r="I9" s="56">
        <f>VLOOKUP(B9,'Primary care summary'!$C$19:$E$24,3,TRUE)*SUM('2014 population'!J9:N9)</f>
        <v>546080.90200800006</v>
      </c>
      <c r="J9" s="2">
        <f>('2011 outpatient appointments'!J9/SUM('2011 outpatient appointments'!$J9:$N9))*'2014 GP visits'!$I9</f>
        <v>149612.08281730203</v>
      </c>
      <c r="K9" s="2">
        <f>('2011 outpatient appointments'!K9/SUM('2011 outpatient appointments'!$J9:$N9))*'2014 GP visits'!$I9</f>
        <v>115651.69956649505</v>
      </c>
      <c r="L9" s="2">
        <f>('2011 outpatient appointments'!L9/SUM('2011 outpatient appointments'!$J9:$N9))*'2014 GP visits'!$I9</f>
        <v>98957.191040057165</v>
      </c>
      <c r="M9" s="2">
        <f>('2011 outpatient appointments'!M9/SUM('2011 outpatient appointments'!$J9:$N9))*'2014 GP visits'!$I9</f>
        <v>92733.046146200053</v>
      </c>
      <c r="N9" s="2">
        <f>('2011 outpatient appointments'!N9/SUM('2011 outpatient appointments'!$J9:$N9))*'2014 GP visits'!$I9</f>
        <v>89126.882437945751</v>
      </c>
    </row>
    <row r="10" spans="2:14" x14ac:dyDescent="0.25">
      <c r="B10">
        <v>6</v>
      </c>
      <c r="C10" s="56">
        <f>VLOOKUP(B10,'Primary care summary'!$C$19:$E$24,2,TRUE)*SUM('2014 population'!D10:H10)</f>
        <v>553917.19507400005</v>
      </c>
      <c r="D10" s="2">
        <f>('2011 outpatient appointments'!D10/SUM('2011 outpatient appointments'!$D10:$H10))*'2014 GP visits'!$C10</f>
        <v>149347.29699104946</v>
      </c>
      <c r="E10" s="2">
        <f>('2011 outpatient appointments'!E10/SUM('2011 outpatient appointments'!$D10:$H10))*'2014 GP visits'!$C10</f>
        <v>116010.27322359142</v>
      </c>
      <c r="F10" s="2">
        <f>('2011 outpatient appointments'!F10/SUM('2011 outpatient appointments'!$D10:$H10))*'2014 GP visits'!$C10</f>
        <v>99729.256581316557</v>
      </c>
      <c r="G10" s="2">
        <f>('2011 outpatient appointments'!G10/SUM('2011 outpatient appointments'!$D10:$H10))*'2014 GP visits'!$C10</f>
        <v>94841.014471207556</v>
      </c>
      <c r="H10" s="2">
        <f>('2011 outpatient appointments'!H10/SUM('2011 outpatient appointments'!$D10:$H10))*'2014 GP visits'!$C10</f>
        <v>93989.353806835032</v>
      </c>
      <c r="I10" s="56">
        <f>VLOOKUP(B10,'Primary care summary'!$C$19:$E$24,3,TRUE)*SUM('2014 population'!J10:N10)</f>
        <v>551377.27634400001</v>
      </c>
      <c r="J10" s="2">
        <f>('2011 outpatient appointments'!J10/SUM('2011 outpatient appointments'!$J10:$N10))*'2014 GP visits'!$I10</f>
        <v>148871.58285060743</v>
      </c>
      <c r="K10" s="2">
        <f>('2011 outpatient appointments'!K10/SUM('2011 outpatient appointments'!$J10:$N10))*'2014 GP visits'!$I10</f>
        <v>115633.5792380215</v>
      </c>
      <c r="L10" s="2">
        <f>('2011 outpatient appointments'!L10/SUM('2011 outpatient appointments'!$J10:$N10))*'2014 GP visits'!$I10</f>
        <v>99786.937543599735</v>
      </c>
      <c r="M10" s="2">
        <f>('2011 outpatient appointments'!M10/SUM('2011 outpatient appointments'!$J10:$N10))*'2014 GP visits'!$I10</f>
        <v>94295.888078730015</v>
      </c>
      <c r="N10" s="2">
        <f>('2011 outpatient appointments'!N10/SUM('2011 outpatient appointments'!$J10:$N10))*'2014 GP visits'!$I10</f>
        <v>92789.288633041346</v>
      </c>
    </row>
    <row r="11" spans="2:14" x14ac:dyDescent="0.25">
      <c r="B11">
        <v>7</v>
      </c>
      <c r="C11" s="56">
        <f>VLOOKUP(B11,'Primary care summary'!$C$19:$E$24,2,TRUE)*SUM('2014 population'!D11:H11)</f>
        <v>535699.961136</v>
      </c>
      <c r="D11" s="2">
        <f>('2011 outpatient appointments'!D11/SUM('2011 outpatient appointments'!$D11:$H11))*'2014 GP visits'!$C11</f>
        <v>141118.39532920736</v>
      </c>
      <c r="E11" s="2">
        <f>('2011 outpatient appointments'!E11/SUM('2011 outpatient appointments'!$D11:$H11))*'2014 GP visits'!$C11</f>
        <v>112898.97937278439</v>
      </c>
      <c r="F11" s="2">
        <f>('2011 outpatient appointments'!F11/SUM('2011 outpatient appointments'!$D11:$H11))*'2014 GP visits'!$C11</f>
        <v>96358.114828960825</v>
      </c>
      <c r="G11" s="2">
        <f>('2011 outpatient appointments'!G11/SUM('2011 outpatient appointments'!$D11:$H11))*'2014 GP visits'!$C11</f>
        <v>92554.473870000234</v>
      </c>
      <c r="H11" s="2">
        <f>('2011 outpatient appointments'!H11/SUM('2011 outpatient appointments'!$D11:$H11))*'2014 GP visits'!$C11</f>
        <v>92769.997735047189</v>
      </c>
      <c r="I11" s="56">
        <f>VLOOKUP(B11,'Primary care summary'!$C$19:$E$24,3,TRUE)*SUM('2014 population'!J11:N11)</f>
        <v>534021.51379200001</v>
      </c>
      <c r="J11" s="2">
        <f>('2011 outpatient appointments'!J11/SUM('2011 outpatient appointments'!$J11:$N11))*'2014 GP visits'!$I11</f>
        <v>142332.57048782342</v>
      </c>
      <c r="K11" s="2">
        <f>('2011 outpatient appointments'!K11/SUM('2011 outpatient appointments'!$J11:$N11))*'2014 GP visits'!$I11</f>
        <v>113565.78696127368</v>
      </c>
      <c r="L11" s="2">
        <f>('2011 outpatient appointments'!L11/SUM('2011 outpatient appointments'!$J11:$N11))*'2014 GP visits'!$I11</f>
        <v>97079.013456976565</v>
      </c>
      <c r="M11" s="2">
        <f>('2011 outpatient appointments'!M11/SUM('2011 outpatient appointments'!$J11:$N11))*'2014 GP visits'!$I11</f>
        <v>90032.217206387344</v>
      </c>
      <c r="N11" s="2">
        <f>('2011 outpatient appointments'!N11/SUM('2011 outpatient appointments'!$J11:$N11))*'2014 GP visits'!$I11</f>
        <v>91011.925679539025</v>
      </c>
    </row>
    <row r="12" spans="2:14" x14ac:dyDescent="0.25">
      <c r="B12">
        <v>8</v>
      </c>
      <c r="C12" s="56">
        <f>VLOOKUP(B12,'Primary care summary'!$C$19:$E$24,2,TRUE)*SUM('2014 population'!D12:H12)</f>
        <v>525808.55281600007</v>
      </c>
      <c r="D12" s="2">
        <f>('2011 outpatient appointments'!D12/SUM('2011 outpatient appointments'!$D12:$H12))*'2014 GP visits'!$C12</f>
        <v>136977.54488426464</v>
      </c>
      <c r="E12" s="2">
        <f>('2011 outpatient appointments'!E12/SUM('2011 outpatient appointments'!$D12:$H12))*'2014 GP visits'!$C12</f>
        <v>108329.54847646688</v>
      </c>
      <c r="F12" s="2">
        <f>('2011 outpatient appointments'!F12/SUM('2011 outpatient appointments'!$D12:$H12))*'2014 GP visits'!$C12</f>
        <v>95656.073963346993</v>
      </c>
      <c r="G12" s="2">
        <f>('2011 outpatient appointments'!G12/SUM('2011 outpatient appointments'!$D12:$H12))*'2014 GP visits'!$C12</f>
        <v>90229.512954274527</v>
      </c>
      <c r="H12" s="2">
        <f>('2011 outpatient appointments'!H12/SUM('2011 outpatient appointments'!$D12:$H12))*'2014 GP visits'!$C12</f>
        <v>94615.872537647039</v>
      </c>
      <c r="I12" s="56">
        <f>VLOOKUP(B12,'Primary care summary'!$C$19:$E$24,3,TRUE)*SUM('2014 population'!J12:N12)</f>
        <v>522004.889364</v>
      </c>
      <c r="J12" s="2">
        <f>('2011 outpatient appointments'!J12/SUM('2011 outpatient appointments'!$J12:$N12))*'2014 GP visits'!$I12</f>
        <v>137709.90754480727</v>
      </c>
      <c r="K12" s="2">
        <f>('2011 outpatient appointments'!K12/SUM('2011 outpatient appointments'!$J12:$N12))*'2014 GP visits'!$I12</f>
        <v>110275.19845132831</v>
      </c>
      <c r="L12" s="2">
        <f>('2011 outpatient appointments'!L12/SUM('2011 outpatient appointments'!$J12:$N12))*'2014 GP visits'!$I12</f>
        <v>95128.248918729441</v>
      </c>
      <c r="M12" s="2">
        <f>('2011 outpatient appointments'!M12/SUM('2011 outpatient appointments'!$J12:$N12))*'2014 GP visits'!$I12</f>
        <v>87308.765561805747</v>
      </c>
      <c r="N12" s="2">
        <f>('2011 outpatient appointments'!N12/SUM('2011 outpatient appointments'!$J12:$N12))*'2014 GP visits'!$I12</f>
        <v>91582.768887329265</v>
      </c>
    </row>
    <row r="13" spans="2:14" x14ac:dyDescent="0.25">
      <c r="B13">
        <v>9</v>
      </c>
      <c r="C13" s="56">
        <f>VLOOKUP(B13,'Primary care summary'!$C$19:$E$24,2,TRUE)*SUM('2014 population'!D13:H13)</f>
        <v>503277.19450600003</v>
      </c>
      <c r="D13" s="2">
        <f>('2011 outpatient appointments'!D13/SUM('2011 outpatient appointments'!$D13:$H13))*'2014 GP visits'!$C13</f>
        <v>130340.28572016864</v>
      </c>
      <c r="E13" s="2">
        <f>('2011 outpatient appointments'!E13/SUM('2011 outpatient appointments'!$D13:$H13))*'2014 GP visits'!$C13</f>
        <v>105847.29105176695</v>
      </c>
      <c r="F13" s="2">
        <f>('2011 outpatient appointments'!F13/SUM('2011 outpatient appointments'!$D13:$H13))*'2014 GP visits'!$C13</f>
        <v>89958.599809153297</v>
      </c>
      <c r="G13" s="2">
        <f>('2011 outpatient appointments'!G13/SUM('2011 outpatient appointments'!$D13:$H13))*'2014 GP visits'!$C13</f>
        <v>86269.463295400783</v>
      </c>
      <c r="H13" s="2">
        <f>('2011 outpatient appointments'!H13/SUM('2011 outpatient appointments'!$D13:$H13))*'2014 GP visits'!$C13</f>
        <v>90861.55462951037</v>
      </c>
      <c r="I13" s="56">
        <f>VLOOKUP(B13,'Primary care summary'!$C$19:$E$24,3,TRUE)*SUM('2014 population'!J13:N13)</f>
        <v>499690.111248</v>
      </c>
      <c r="J13" s="2">
        <f>('2011 outpatient appointments'!J13/SUM('2011 outpatient appointments'!$J13:$N13))*'2014 GP visits'!$I13</f>
        <v>132989.48379034176</v>
      </c>
      <c r="K13" s="2">
        <f>('2011 outpatient appointments'!K13/SUM('2011 outpatient appointments'!$J13:$N13))*'2014 GP visits'!$I13</f>
        <v>102059.57777737052</v>
      </c>
      <c r="L13" s="2">
        <f>('2011 outpatient appointments'!L13/SUM('2011 outpatient appointments'!$J13:$N13))*'2014 GP visits'!$I13</f>
        <v>90716.167538798618</v>
      </c>
      <c r="M13" s="2">
        <f>('2011 outpatient appointments'!M13/SUM('2011 outpatient appointments'!$J13:$N13))*'2014 GP visits'!$I13</f>
        <v>84586.636692799148</v>
      </c>
      <c r="N13" s="2">
        <f>('2011 outpatient appointments'!N13/SUM('2011 outpatient appointments'!$J13:$N13))*'2014 GP visits'!$I13</f>
        <v>89338.245448689966</v>
      </c>
    </row>
    <row r="14" spans="2:14" x14ac:dyDescent="0.25">
      <c r="B14">
        <v>10</v>
      </c>
      <c r="C14" s="56">
        <f>VLOOKUP(B14,'Primary care summary'!$C$19:$E$24,2,TRUE)*SUM('2014 population'!D14:H14)</f>
        <v>494548.69500200002</v>
      </c>
      <c r="D14" s="2">
        <f>('2011 outpatient appointments'!D14/SUM('2011 outpatient appointments'!$D14:$H14))*'2014 GP visits'!$C14</f>
        <v>124605.13243279049</v>
      </c>
      <c r="E14" s="2">
        <f>('2011 outpatient appointments'!E14/SUM('2011 outpatient appointments'!$D14:$H14))*'2014 GP visits'!$C14</f>
        <v>99791.417243043412</v>
      </c>
      <c r="F14" s="2">
        <f>('2011 outpatient appointments'!F14/SUM('2011 outpatient appointments'!$D14:$H14))*'2014 GP visits'!$C14</f>
        <v>93096.594379179238</v>
      </c>
      <c r="G14" s="2">
        <f>('2011 outpatient appointments'!G14/SUM('2011 outpatient appointments'!$D14:$H14))*'2014 GP visits'!$C14</f>
        <v>87803.828659579827</v>
      </c>
      <c r="H14" s="2">
        <f>('2011 outpatient appointments'!H14/SUM('2011 outpatient appointments'!$D14:$H14))*'2014 GP visits'!$C14</f>
        <v>89251.722287407072</v>
      </c>
      <c r="I14" s="56">
        <f>VLOOKUP(B14,'Primary care summary'!$C$19:$E$24,3,TRUE)*SUM('2014 population'!J14:N14)</f>
        <v>490925.11855200003</v>
      </c>
      <c r="J14" s="2">
        <f>('2011 outpatient appointments'!J14/SUM('2011 outpatient appointments'!$J14:$N14))*'2014 GP visits'!$I14</f>
        <v>127662.72371730531</v>
      </c>
      <c r="K14" s="2">
        <f>('2011 outpatient appointments'!K14/SUM('2011 outpatient appointments'!$J14:$N14))*'2014 GP visits'!$I14</f>
        <v>102757.11705985169</v>
      </c>
      <c r="L14" s="2">
        <f>('2011 outpatient appointments'!L14/SUM('2011 outpatient appointments'!$J14:$N14))*'2014 GP visits'!$I14</f>
        <v>88671.10429410763</v>
      </c>
      <c r="M14" s="2">
        <f>('2011 outpatient appointments'!M14/SUM('2011 outpatient appointments'!$J14:$N14))*'2014 GP visits'!$I14</f>
        <v>84875.538958592515</v>
      </c>
      <c r="N14" s="2">
        <f>('2011 outpatient appointments'!N14/SUM('2011 outpatient appointments'!$J14:$N14))*'2014 GP visits'!$I14</f>
        <v>86958.634522142878</v>
      </c>
    </row>
    <row r="15" spans="2:14" x14ac:dyDescent="0.25">
      <c r="B15">
        <v>11</v>
      </c>
      <c r="C15" s="56">
        <f>VLOOKUP(B15,'Primary care summary'!$C$19:$E$24,2,TRUE)*SUM('2014 population'!D15:H15)</f>
        <v>479288.85848400003</v>
      </c>
      <c r="D15" s="2">
        <f>('2011 outpatient appointments'!D15/SUM('2011 outpatient appointments'!$D15:$H15))*'2014 GP visits'!$C15</f>
        <v>116611.51038508282</v>
      </c>
      <c r="E15" s="2">
        <f>('2011 outpatient appointments'!E15/SUM('2011 outpatient appointments'!$D15:$H15))*'2014 GP visits'!$C15</f>
        <v>97916.424798075896</v>
      </c>
      <c r="F15" s="2">
        <f>('2011 outpatient appointments'!F15/SUM('2011 outpatient appointments'!$D15:$H15))*'2014 GP visits'!$C15</f>
        <v>88858.936135583353</v>
      </c>
      <c r="G15" s="2">
        <f>('2011 outpatient appointments'!G15/SUM('2011 outpatient appointments'!$D15:$H15))*'2014 GP visits'!$C15</f>
        <v>85809.711615460066</v>
      </c>
      <c r="H15" s="2">
        <f>('2011 outpatient appointments'!H15/SUM('2011 outpatient appointments'!$D15:$H15))*'2014 GP visits'!$C15</f>
        <v>90092.275549797894</v>
      </c>
      <c r="I15" s="56">
        <f>VLOOKUP(B15,'Primary care summary'!$C$19:$E$24,3,TRUE)*SUM('2014 population'!J15:N15)</f>
        <v>477511.54371599999</v>
      </c>
      <c r="J15" s="2">
        <f>('2011 outpatient appointments'!J15/SUM('2011 outpatient appointments'!$J15:$N15))*'2014 GP visits'!$I15</f>
        <v>118544.59756548038</v>
      </c>
      <c r="K15" s="2">
        <f>('2011 outpatient appointments'!K15/SUM('2011 outpatient appointments'!$J15:$N15))*'2014 GP visits'!$I15</f>
        <v>98280.351192923845</v>
      </c>
      <c r="L15" s="2">
        <f>('2011 outpatient appointments'!L15/SUM('2011 outpatient appointments'!$J15:$N15))*'2014 GP visits'!$I15</f>
        <v>88666.442163063242</v>
      </c>
      <c r="M15" s="2">
        <f>('2011 outpatient appointments'!M15/SUM('2011 outpatient appointments'!$J15:$N15))*'2014 GP visits'!$I15</f>
        <v>83374.439197725995</v>
      </c>
      <c r="N15" s="2">
        <f>('2011 outpatient appointments'!N15/SUM('2011 outpatient appointments'!$J15:$N15))*'2014 GP visits'!$I15</f>
        <v>88645.713596806527</v>
      </c>
    </row>
    <row r="16" spans="2:14" x14ac:dyDescent="0.25">
      <c r="B16">
        <v>12</v>
      </c>
      <c r="C16" s="56">
        <f>VLOOKUP(B16,'Primary care summary'!$C$19:$E$24,2,TRUE)*SUM('2014 population'!D16:H16)</f>
        <v>471160.19269400003</v>
      </c>
      <c r="D16" s="2">
        <f>('2011 outpatient appointments'!D16/SUM('2011 outpatient appointments'!$D16:$H16))*'2014 GP visits'!$C16</f>
        <v>108490.94795600366</v>
      </c>
      <c r="E16" s="2">
        <f>('2011 outpatient appointments'!E16/SUM('2011 outpatient appointments'!$D16:$H16))*'2014 GP visits'!$C16</f>
        <v>95503.862317672319</v>
      </c>
      <c r="F16" s="2">
        <f>('2011 outpatient appointments'!F16/SUM('2011 outpatient appointments'!$D16:$H16))*'2014 GP visits'!$C16</f>
        <v>88416.252475985311</v>
      </c>
      <c r="G16" s="2">
        <f>('2011 outpatient appointments'!G16/SUM('2011 outpatient appointments'!$D16:$H16))*'2014 GP visits'!$C16</f>
        <v>87811.344814366879</v>
      </c>
      <c r="H16" s="2">
        <f>('2011 outpatient appointments'!H16/SUM('2011 outpatient appointments'!$D16:$H16))*'2014 GP visits'!$C16</f>
        <v>90937.785129971846</v>
      </c>
      <c r="I16" s="56">
        <f>VLOOKUP(B16,'Primary care summary'!$C$19:$E$24,3,TRUE)*SUM('2014 population'!J16:N16)</f>
        <v>468535.899768</v>
      </c>
      <c r="J16" s="2">
        <f>('2011 outpatient appointments'!J16/SUM('2011 outpatient appointments'!$J16:$N16))*'2014 GP visits'!$I16</f>
        <v>113416.37926302786</v>
      </c>
      <c r="K16" s="2">
        <f>('2011 outpatient appointments'!K16/SUM('2011 outpatient appointments'!$J16:$N16))*'2014 GP visits'!$I16</f>
        <v>96629.633539796996</v>
      </c>
      <c r="L16" s="2">
        <f>('2011 outpatient appointments'!L16/SUM('2011 outpatient appointments'!$J16:$N16))*'2014 GP visits'!$I16</f>
        <v>87226.084829349958</v>
      </c>
      <c r="M16" s="2">
        <f>('2011 outpatient appointments'!M16/SUM('2011 outpatient appointments'!$J16:$N16))*'2014 GP visits'!$I16</f>
        <v>84687.646620980857</v>
      </c>
      <c r="N16" s="2">
        <f>('2011 outpatient appointments'!N16/SUM('2011 outpatient appointments'!$J16:$N16))*'2014 GP visits'!$I16</f>
        <v>86576.155514844329</v>
      </c>
    </row>
    <row r="17" spans="2:14" x14ac:dyDescent="0.25">
      <c r="B17">
        <v>13</v>
      </c>
      <c r="C17" s="56">
        <f>VLOOKUP(B17,'Primary care summary'!$C$19:$E$24,2,TRUE)*SUM('2014 population'!D17:H17)</f>
        <v>484897.88850599999</v>
      </c>
      <c r="D17" s="2">
        <f>('2011 outpatient appointments'!D17/SUM('2011 outpatient appointments'!$D17:$H17))*'2014 GP visits'!$C17</f>
        <v>108920.15443596157</v>
      </c>
      <c r="E17" s="2">
        <f>('2011 outpatient appointments'!E17/SUM('2011 outpatient appointments'!$D17:$H17))*'2014 GP visits'!$C17</f>
        <v>95517.228274929628</v>
      </c>
      <c r="F17" s="2">
        <f>('2011 outpatient appointments'!F17/SUM('2011 outpatient appointments'!$D17:$H17))*'2014 GP visits'!$C17</f>
        <v>93659.166005505831</v>
      </c>
      <c r="G17" s="2">
        <f>('2011 outpatient appointments'!G17/SUM('2011 outpatient appointments'!$D17:$H17))*'2014 GP visits'!$C17</f>
        <v>91179.158206567794</v>
      </c>
      <c r="H17" s="2">
        <f>('2011 outpatient appointments'!H17/SUM('2011 outpatient appointments'!$D17:$H17))*'2014 GP visits'!$C17</f>
        <v>95622.18158303517</v>
      </c>
      <c r="I17" s="56">
        <f>VLOOKUP(B17,'Primary care summary'!$C$19:$E$24,3,TRUE)*SUM('2014 population'!J17:N17)</f>
        <v>479120.72922000004</v>
      </c>
      <c r="J17" s="2">
        <f>('2011 outpatient appointments'!J17/SUM('2011 outpatient appointments'!$J17:$N17))*'2014 GP visits'!$I17</f>
        <v>113473.78946907485</v>
      </c>
      <c r="K17" s="2">
        <f>('2011 outpatient appointments'!K17/SUM('2011 outpatient appointments'!$J17:$N17))*'2014 GP visits'!$I17</f>
        <v>98344.512527314917</v>
      </c>
      <c r="L17" s="2">
        <f>('2011 outpatient appointments'!L17/SUM('2011 outpatient appointments'!$J17:$N17))*'2014 GP visits'!$I17</f>
        <v>88495.907590842384</v>
      </c>
      <c r="M17" s="2">
        <f>('2011 outpatient appointments'!M17/SUM('2011 outpatient appointments'!$J17:$N17))*'2014 GP visits'!$I17</f>
        <v>88195.984292520385</v>
      </c>
      <c r="N17" s="2">
        <f>('2011 outpatient appointments'!N17/SUM('2011 outpatient appointments'!$J17:$N17))*'2014 GP visits'!$I17</f>
        <v>90610.535340247516</v>
      </c>
    </row>
    <row r="18" spans="2:14" x14ac:dyDescent="0.25">
      <c r="B18">
        <v>14</v>
      </c>
      <c r="C18" s="56">
        <f>VLOOKUP(B18,'Primary care summary'!$C$19:$E$24,2,TRUE)*SUM('2014 population'!D18:H18)</f>
        <v>495434.24338200002</v>
      </c>
      <c r="D18" s="2">
        <f>('2011 outpatient appointments'!D18/SUM('2011 outpatient appointments'!$D18:$H18))*'2014 GP visits'!$C18</f>
        <v>106717.12016176156</v>
      </c>
      <c r="E18" s="2">
        <f>('2011 outpatient appointments'!E18/SUM('2011 outpatient appointments'!$D18:$H18))*'2014 GP visits'!$C18</f>
        <v>100225.93374466739</v>
      </c>
      <c r="F18" s="2">
        <f>('2011 outpatient appointments'!F18/SUM('2011 outpatient appointments'!$D18:$H18))*'2014 GP visits'!$C18</f>
        <v>97221.848810203825</v>
      </c>
      <c r="G18" s="2">
        <f>('2011 outpatient appointments'!G18/SUM('2011 outpatient appointments'!$D18:$H18))*'2014 GP visits'!$C18</f>
        <v>92975.473113368149</v>
      </c>
      <c r="H18" s="2">
        <f>('2011 outpatient appointments'!H18/SUM('2011 outpatient appointments'!$D18:$H18))*'2014 GP visits'!$C18</f>
        <v>98293.867551999094</v>
      </c>
      <c r="I18" s="56">
        <f>VLOOKUP(B18,'Primary care summary'!$C$19:$E$24,3,TRUE)*SUM('2014 population'!J18:N18)</f>
        <v>493720.60321199999</v>
      </c>
      <c r="J18" s="2">
        <f>('2011 outpatient appointments'!J18/SUM('2011 outpatient appointments'!$J18:$N18))*'2014 GP visits'!$I18</f>
        <v>113686.53830066331</v>
      </c>
      <c r="K18" s="2">
        <f>('2011 outpatient appointments'!K18/SUM('2011 outpatient appointments'!$J18:$N18))*'2014 GP visits'!$I18</f>
        <v>98614.324492132175</v>
      </c>
      <c r="L18" s="2">
        <f>('2011 outpatient appointments'!L18/SUM('2011 outpatient appointments'!$J18:$N18))*'2014 GP visits'!$I18</f>
        <v>94113.537785214416</v>
      </c>
      <c r="M18" s="2">
        <f>('2011 outpatient appointments'!M18/SUM('2011 outpatient appointments'!$J18:$N18))*'2014 GP visits'!$I18</f>
        <v>92419.066845932539</v>
      </c>
      <c r="N18" s="2">
        <f>('2011 outpatient appointments'!N18/SUM('2011 outpatient appointments'!$J18:$N18))*'2014 GP visits'!$I18</f>
        <v>94887.135788057538</v>
      </c>
    </row>
    <row r="19" spans="2:14" x14ac:dyDescent="0.25">
      <c r="B19">
        <v>15</v>
      </c>
      <c r="C19" s="56">
        <f>VLOOKUP(B19,'Primary care summary'!$C$19:$E$24,2,TRUE)*SUM('2014 population'!D19:H19)</f>
        <v>510817.722504</v>
      </c>
      <c r="D19" s="2">
        <f>('2011 outpatient appointments'!D19/SUM('2011 outpatient appointments'!$D19:$H19))*'2014 GP visits'!$C19</f>
        <v>114809.23133619942</v>
      </c>
      <c r="E19" s="2">
        <f>('2011 outpatient appointments'!E19/SUM('2011 outpatient appointments'!$D19:$H19))*'2014 GP visits'!$C19</f>
        <v>103153.61757753514</v>
      </c>
      <c r="F19" s="2">
        <f>('2011 outpatient appointments'!F19/SUM('2011 outpatient appointments'!$D19:$H19))*'2014 GP visits'!$C19</f>
        <v>101229.62767978685</v>
      </c>
      <c r="G19" s="2">
        <f>('2011 outpatient appointments'!G19/SUM('2011 outpatient appointments'!$D19:$H19))*'2014 GP visits'!$C19</f>
        <v>94731.774567408051</v>
      </c>
      <c r="H19" s="2">
        <f>('2011 outpatient appointments'!H19/SUM('2011 outpatient appointments'!$D19:$H19))*'2014 GP visits'!$C19</f>
        <v>96893.471343070545</v>
      </c>
      <c r="I19" s="56">
        <f>VLOOKUP(B19,'Primary care summary'!$C$19:$E$24,3,TRUE)*SUM('2014 population'!J19:N19)</f>
        <v>509134.57302000001</v>
      </c>
      <c r="J19" s="2">
        <f>('2011 outpatient appointments'!J19/SUM('2011 outpatient appointments'!$J19:$N19))*'2014 GP visits'!$I19</f>
        <v>116014.00433158422</v>
      </c>
      <c r="K19" s="2">
        <f>('2011 outpatient appointments'!K19/SUM('2011 outpatient appointments'!$J19:$N19))*'2014 GP visits'!$I19</f>
        <v>101168.83817617637</v>
      </c>
      <c r="L19" s="2">
        <f>('2011 outpatient appointments'!L19/SUM('2011 outpatient appointments'!$J19:$N19))*'2014 GP visits'!$I19</f>
        <v>96854.817192415358</v>
      </c>
      <c r="M19" s="2">
        <f>('2011 outpatient appointments'!M19/SUM('2011 outpatient appointments'!$J19:$N19))*'2014 GP visits'!$I19</f>
        <v>95486.761522110159</v>
      </c>
      <c r="N19" s="2">
        <f>('2011 outpatient appointments'!N19/SUM('2011 outpatient appointments'!$J19:$N19))*'2014 GP visits'!$I19</f>
        <v>99610.151797713886</v>
      </c>
    </row>
    <row r="20" spans="2:14" x14ac:dyDescent="0.25">
      <c r="B20">
        <v>16</v>
      </c>
      <c r="C20" s="56">
        <f>VLOOKUP(B20,'Primary care summary'!$C$19:$E$24,2,TRUE)*SUM('2014 population'!D20:H20)</f>
        <v>989327.85084199999</v>
      </c>
      <c r="D20" s="2">
        <f>('2011 outpatient appointments'!D20/SUM('2011 outpatient appointments'!$D20:$H20))*'2014 GP visits'!$C20</f>
        <v>229912.27247495897</v>
      </c>
      <c r="E20" s="2">
        <f>('2011 outpatient appointments'!E20/SUM('2011 outpatient appointments'!$D20:$H20))*'2014 GP visits'!$C20</f>
        <v>201135.74984262884</v>
      </c>
      <c r="F20" s="2">
        <f>('2011 outpatient appointments'!F20/SUM('2011 outpatient appointments'!$D20:$H20))*'2014 GP visits'!$C20</f>
        <v>186607.82521543527</v>
      </c>
      <c r="G20" s="2">
        <f>('2011 outpatient appointments'!G20/SUM('2011 outpatient appointments'!$D20:$H20))*'2014 GP visits'!$C20</f>
        <v>187622.22189553682</v>
      </c>
      <c r="H20" s="2">
        <f>('2011 outpatient appointments'!H20/SUM('2011 outpatient appointments'!$D20:$H20))*'2014 GP visits'!$C20</f>
        <v>184049.78141344007</v>
      </c>
      <c r="I20" s="56">
        <f>VLOOKUP(B20,'Primary care summary'!$C$19:$E$24,3,TRUE)*SUM('2014 population'!J20:N20)</f>
        <v>515071.89756000001</v>
      </c>
      <c r="J20" s="2">
        <f>('2011 outpatient appointments'!J20/SUM('2011 outpatient appointments'!$J20:$N20))*'2014 GP visits'!$I20</f>
        <v>114320.55857469536</v>
      </c>
      <c r="K20" s="2">
        <f>('2011 outpatient appointments'!K20/SUM('2011 outpatient appointments'!$J20:$N20))*'2014 GP visits'!$I20</f>
        <v>102598.07000475495</v>
      </c>
      <c r="L20" s="2">
        <f>('2011 outpatient appointments'!L20/SUM('2011 outpatient appointments'!$J20:$N20))*'2014 GP visits'!$I20</f>
        <v>98450.243007142155</v>
      </c>
      <c r="M20" s="2">
        <f>('2011 outpatient appointments'!M20/SUM('2011 outpatient appointments'!$J20:$N20))*'2014 GP visits'!$I20</f>
        <v>98267.026109088096</v>
      </c>
      <c r="N20" s="2">
        <f>('2011 outpatient appointments'!N20/SUM('2011 outpatient appointments'!$J20:$N20))*'2014 GP visits'!$I20</f>
        <v>101435.99986431946</v>
      </c>
    </row>
    <row r="21" spans="2:14" x14ac:dyDescent="0.25">
      <c r="B21">
        <v>17</v>
      </c>
      <c r="C21" s="56">
        <f>VLOOKUP(B21,'Primary care summary'!$C$19:$E$24,2,TRUE)*SUM('2014 population'!D21:H21)</f>
        <v>1017152.5567559999</v>
      </c>
      <c r="D21" s="2">
        <f>('2011 outpatient appointments'!D21/SUM('2011 outpatient appointments'!$D21:$H21))*'2014 GP visits'!$C21</f>
        <v>250128.95577680116</v>
      </c>
      <c r="E21" s="2">
        <f>('2011 outpatient appointments'!E21/SUM('2011 outpatient appointments'!$D21:$H21))*'2014 GP visits'!$C21</f>
        <v>211379.697202037</v>
      </c>
      <c r="F21" s="2">
        <f>('2011 outpatient appointments'!F21/SUM('2011 outpatient appointments'!$D21:$H21))*'2014 GP visits'!$C21</f>
        <v>191808.97738157358</v>
      </c>
      <c r="G21" s="2">
        <f>('2011 outpatient appointments'!G21/SUM('2011 outpatient appointments'!$D21:$H21))*'2014 GP visits'!$C21</f>
        <v>181948.4248609122</v>
      </c>
      <c r="H21" s="2">
        <f>('2011 outpatient appointments'!H21/SUM('2011 outpatient appointments'!$D21:$H21))*'2014 GP visits'!$C21</f>
        <v>181886.501534676</v>
      </c>
      <c r="I21" s="56">
        <f>VLOOKUP(B21,'Primary care summary'!$C$19:$E$24,3,TRUE)*SUM('2014 population'!J21:N21)</f>
        <v>530408.37022799999</v>
      </c>
      <c r="J21" s="2">
        <f>('2011 outpatient appointments'!J21/SUM('2011 outpatient appointments'!$J21:$N21))*'2014 GP visits'!$I21</f>
        <v>113835.59431748195</v>
      </c>
      <c r="K21" s="2">
        <f>('2011 outpatient appointments'!K21/SUM('2011 outpatient appointments'!$J21:$N21))*'2014 GP visits'!$I21</f>
        <v>105266.71842741963</v>
      </c>
      <c r="L21" s="2">
        <f>('2011 outpatient appointments'!L21/SUM('2011 outpatient appointments'!$J21:$N21))*'2014 GP visits'!$I21</f>
        <v>103969.93340373099</v>
      </c>
      <c r="M21" s="2">
        <f>('2011 outpatient appointments'!M21/SUM('2011 outpatient appointments'!$J21:$N21))*'2014 GP visits'!$I21</f>
        <v>101560.78637618967</v>
      </c>
      <c r="N21" s="2">
        <f>('2011 outpatient appointments'!N21/SUM('2011 outpatient appointments'!$J21:$N21))*'2014 GP visits'!$I21</f>
        <v>105775.33770317775</v>
      </c>
    </row>
    <row r="22" spans="2:14" x14ac:dyDescent="0.25">
      <c r="B22">
        <v>18</v>
      </c>
      <c r="C22" s="56">
        <f>VLOOKUP(B22,'Primary care summary'!$C$19:$E$24,2,TRUE)*SUM('2014 population'!D22:H22)</f>
        <v>1014853.549223</v>
      </c>
      <c r="D22" s="2">
        <f>('2011 outpatient appointments'!D22/SUM('2011 outpatient appointments'!$D22:$H22))*'2014 GP visits'!$C22</f>
        <v>276622.58195103024</v>
      </c>
      <c r="E22" s="2">
        <f>('2011 outpatient appointments'!E22/SUM('2011 outpatient appointments'!$D22:$H22))*'2014 GP visits'!$C22</f>
        <v>218364.9850587016</v>
      </c>
      <c r="F22" s="2">
        <f>('2011 outpatient appointments'!F22/SUM('2011 outpatient appointments'!$D22:$H22))*'2014 GP visits'!$C22</f>
        <v>187860.61802997318</v>
      </c>
      <c r="G22" s="2">
        <f>('2011 outpatient appointments'!G22/SUM('2011 outpatient appointments'!$D22:$H22))*'2014 GP visits'!$C22</f>
        <v>169792.71021423658</v>
      </c>
      <c r="H22" s="2">
        <f>('2011 outpatient appointments'!H22/SUM('2011 outpatient appointments'!$D22:$H22))*'2014 GP visits'!$C22</f>
        <v>162212.65396905836</v>
      </c>
      <c r="I22" s="56">
        <f>VLOOKUP(B22,'Primary care summary'!$C$19:$E$24,3,TRUE)*SUM('2014 population'!J22:N22)</f>
        <v>535477.27147200005</v>
      </c>
      <c r="J22" s="2">
        <f>('2011 outpatient appointments'!J22/SUM('2011 outpatient appointments'!$J22:$N22))*'2014 GP visits'!$I22</f>
        <v>118091.91464599114</v>
      </c>
      <c r="K22" s="2">
        <f>('2011 outpatient appointments'!K22/SUM('2011 outpatient appointments'!$J22:$N22))*'2014 GP visits'!$I22</f>
        <v>106701.1755082946</v>
      </c>
      <c r="L22" s="2">
        <f>('2011 outpatient appointments'!L22/SUM('2011 outpatient appointments'!$J22:$N22))*'2014 GP visits'!$I22</f>
        <v>103944.14150185982</v>
      </c>
      <c r="M22" s="2">
        <f>('2011 outpatient appointments'!M22/SUM('2011 outpatient appointments'!$J22:$N22))*'2014 GP visits'!$I22</f>
        <v>100782.82586485182</v>
      </c>
      <c r="N22" s="2">
        <f>('2011 outpatient appointments'!N22/SUM('2011 outpatient appointments'!$J22:$N22))*'2014 GP visits'!$I22</f>
        <v>105957.21395100268</v>
      </c>
    </row>
    <row r="23" spans="2:14" x14ac:dyDescent="0.25">
      <c r="B23">
        <v>19</v>
      </c>
      <c r="C23" s="56">
        <f>VLOOKUP(B23,'Primary care summary'!$C$19:$E$24,2,TRUE)*SUM('2014 population'!D23:H23)</f>
        <v>1028196.745934</v>
      </c>
      <c r="D23" s="2">
        <f>('2011 outpatient appointments'!D23/SUM('2011 outpatient appointments'!$D23:$H23))*'2014 GP visits'!$C23</f>
        <v>309921.02467290341</v>
      </c>
      <c r="E23" s="2">
        <f>('2011 outpatient appointments'!E23/SUM('2011 outpatient appointments'!$D23:$H23))*'2014 GP visits'!$C23</f>
        <v>230279.61846342889</v>
      </c>
      <c r="F23" s="2">
        <f>('2011 outpatient appointments'!F23/SUM('2011 outpatient appointments'!$D23:$H23))*'2014 GP visits'!$C23</f>
        <v>185848.37419273908</v>
      </c>
      <c r="G23" s="2">
        <f>('2011 outpatient appointments'!G23/SUM('2011 outpatient appointments'!$D23:$H23))*'2014 GP visits'!$C23</f>
        <v>159609.22241299879</v>
      </c>
      <c r="H23" s="2">
        <f>('2011 outpatient appointments'!H23/SUM('2011 outpatient appointments'!$D23:$H23))*'2014 GP visits'!$C23</f>
        <v>142538.5061919298</v>
      </c>
      <c r="I23" s="56">
        <f>VLOOKUP(B23,'Primary care summary'!$C$19:$E$24,3,TRUE)*SUM('2014 population'!J23:N23)</f>
        <v>535399.72661999997</v>
      </c>
      <c r="J23" s="2">
        <f>('2011 outpatient appointments'!J23/SUM('2011 outpatient appointments'!$J23:$N23))*'2014 GP visits'!$I23</f>
        <v>124716.38403819295</v>
      </c>
      <c r="K23" s="2">
        <f>('2011 outpatient appointments'!K23/SUM('2011 outpatient appointments'!$J23:$N23))*'2014 GP visits'!$I23</f>
        <v>110654.04656998372</v>
      </c>
      <c r="L23" s="2">
        <f>('2011 outpatient appointments'!L23/SUM('2011 outpatient appointments'!$J23:$N23))*'2014 GP visits'!$I23</f>
        <v>104070.89769019787</v>
      </c>
      <c r="M23" s="2">
        <f>('2011 outpatient appointments'!M23/SUM('2011 outpatient appointments'!$J23:$N23))*'2014 GP visits'!$I23</f>
        <v>98879.810500616746</v>
      </c>
      <c r="N23" s="2">
        <f>('2011 outpatient appointments'!N23/SUM('2011 outpatient appointments'!$J23:$N23))*'2014 GP visits'!$I23</f>
        <v>97078.587821008667</v>
      </c>
    </row>
    <row r="24" spans="2:14" x14ac:dyDescent="0.25">
      <c r="B24">
        <v>20</v>
      </c>
      <c r="C24" s="56">
        <f>VLOOKUP(B24,'Primary care summary'!$C$19:$E$24,2,TRUE)*SUM('2014 population'!D24:H24)</f>
        <v>1073422.2849419999</v>
      </c>
      <c r="D24" s="2">
        <f>('2011 outpatient appointments'!D24/SUM('2011 outpatient appointments'!$D24:$H24))*'2014 GP visits'!$C24</f>
        <v>337438.00092924095</v>
      </c>
      <c r="E24" s="2">
        <f>('2011 outpatient appointments'!E24/SUM('2011 outpatient appointments'!$D24:$H24))*'2014 GP visits'!$C24</f>
        <v>251406.54138730944</v>
      </c>
      <c r="F24" s="2">
        <f>('2011 outpatient appointments'!F24/SUM('2011 outpatient appointments'!$D24:$H24))*'2014 GP visits'!$C24</f>
        <v>194569.68812622566</v>
      </c>
      <c r="G24" s="2">
        <f>('2011 outpatient appointments'!G24/SUM('2011 outpatient appointments'!$D24:$H24))*'2014 GP visits'!$C24</f>
        <v>155731.41581280282</v>
      </c>
      <c r="H24" s="2">
        <f>('2011 outpatient appointments'!H24/SUM('2011 outpatient appointments'!$D24:$H24))*'2014 GP visits'!$C24</f>
        <v>134276.63868642104</v>
      </c>
      <c r="I24" s="56">
        <f>VLOOKUP(B24,'Primary care summary'!$C$19:$E$24,3,TRUE)*SUM('2014 population'!J24:N24)</f>
        <v>558454.28588400001</v>
      </c>
      <c r="J24" s="2">
        <f>('2011 outpatient appointments'!J24/SUM('2011 outpatient appointments'!$J24:$N24))*'2014 GP visits'!$I24</f>
        <v>135609.88853051071</v>
      </c>
      <c r="K24" s="2">
        <f>('2011 outpatient appointments'!K24/SUM('2011 outpatient appointments'!$J24:$N24))*'2014 GP visits'!$I24</f>
        <v>117804.05118550052</v>
      </c>
      <c r="L24" s="2">
        <f>('2011 outpatient appointments'!L24/SUM('2011 outpatient appointments'!$J24:$N24))*'2014 GP visits'!$I24</f>
        <v>107944.60082645176</v>
      </c>
      <c r="M24" s="2">
        <f>('2011 outpatient appointments'!M24/SUM('2011 outpatient appointments'!$J24:$N24))*'2014 GP visits'!$I24</f>
        <v>100818.43976170152</v>
      </c>
      <c r="N24" s="2">
        <f>('2011 outpatient appointments'!N24/SUM('2011 outpatient appointments'!$J24:$N24))*'2014 GP visits'!$I24</f>
        <v>96277.305579835505</v>
      </c>
    </row>
    <row r="25" spans="2:14" x14ac:dyDescent="0.25">
      <c r="B25">
        <v>21</v>
      </c>
      <c r="C25" s="56">
        <f>VLOOKUP(B25,'Primary care summary'!$C$19:$E$24,2,TRUE)*SUM('2014 population'!D25:H25)</f>
        <v>1089470.5725749999</v>
      </c>
      <c r="D25" s="2">
        <f>('2011 outpatient appointments'!D25/SUM('2011 outpatient appointments'!$D25:$H25))*'2014 GP visits'!$C25</f>
        <v>354107.29821773875</v>
      </c>
      <c r="E25" s="2">
        <f>('2011 outpatient appointments'!E25/SUM('2011 outpatient appointments'!$D25:$H25))*'2014 GP visits'!$C25</f>
        <v>255567.98703873952</v>
      </c>
      <c r="F25" s="2">
        <f>('2011 outpatient appointments'!F25/SUM('2011 outpatient appointments'!$D25:$H25))*'2014 GP visits'!$C25</f>
        <v>196245.18956655613</v>
      </c>
      <c r="G25" s="2">
        <f>('2011 outpatient appointments'!G25/SUM('2011 outpatient appointments'!$D25:$H25))*'2014 GP visits'!$C25</f>
        <v>154627.75700525969</v>
      </c>
      <c r="H25" s="2">
        <f>('2011 outpatient appointments'!H25/SUM('2011 outpatient appointments'!$D25:$H25))*'2014 GP visits'!$C25</f>
        <v>128922.34074670577</v>
      </c>
      <c r="I25" s="56">
        <f>VLOOKUP(B25,'Primary care summary'!$C$19:$E$24,3,TRUE)*SUM('2014 population'!J25:N25)</f>
        <v>562814.20562400005</v>
      </c>
      <c r="J25" s="2">
        <f>('2011 outpatient appointments'!J25/SUM('2011 outpatient appointments'!$J25:$N25))*'2014 GP visits'!$I25</f>
        <v>138873.75047336507</v>
      </c>
      <c r="K25" s="2">
        <f>('2011 outpatient appointments'!K25/SUM('2011 outpatient appointments'!$J25:$N25))*'2014 GP visits'!$I25</f>
        <v>122885.70260807256</v>
      </c>
      <c r="L25" s="2">
        <f>('2011 outpatient appointments'!L25/SUM('2011 outpatient appointments'!$J25:$N25))*'2014 GP visits'!$I25</f>
        <v>110856.91452996434</v>
      </c>
      <c r="M25" s="2">
        <f>('2011 outpatient appointments'!M25/SUM('2011 outpatient appointments'!$J25:$N25))*'2014 GP visits'!$I25</f>
        <v>98519.030485156996</v>
      </c>
      <c r="N25" s="2">
        <f>('2011 outpatient appointments'!N25/SUM('2011 outpatient appointments'!$J25:$N25))*'2014 GP visits'!$I25</f>
        <v>91678.807527441095</v>
      </c>
    </row>
    <row r="26" spans="2:14" x14ac:dyDescent="0.25">
      <c r="B26">
        <v>22</v>
      </c>
      <c r="C26" s="56">
        <f>VLOOKUP(B26,'Primary care summary'!$C$19:$E$24,2,TRUE)*SUM('2014 population'!D26:H26)</f>
        <v>1147310.276698</v>
      </c>
      <c r="D26" s="2">
        <f>('2011 outpatient appointments'!D26/SUM('2011 outpatient appointments'!$D26:$H26))*'2014 GP visits'!$C26</f>
        <v>378702.69578260975</v>
      </c>
      <c r="E26" s="2">
        <f>('2011 outpatient appointments'!E26/SUM('2011 outpatient appointments'!$D26:$H26))*'2014 GP visits'!$C26</f>
        <v>273506.89864409616</v>
      </c>
      <c r="F26" s="2">
        <f>('2011 outpatient appointments'!F26/SUM('2011 outpatient appointments'!$D26:$H26))*'2014 GP visits'!$C26</f>
        <v>205791.58793800895</v>
      </c>
      <c r="G26" s="2">
        <f>('2011 outpatient appointments'!G26/SUM('2011 outpatient appointments'!$D26:$H26))*'2014 GP visits'!$C26</f>
        <v>157965.43507486986</v>
      </c>
      <c r="H26" s="2">
        <f>('2011 outpatient appointments'!H26/SUM('2011 outpatient appointments'!$D26:$H26))*'2014 GP visits'!$C26</f>
        <v>131343.65925841528</v>
      </c>
      <c r="I26" s="56">
        <f>VLOOKUP(B26,'Primary care summary'!$C$19:$E$24,3,TRUE)*SUM('2014 population'!J26:N26)</f>
        <v>580546.65596400003</v>
      </c>
      <c r="J26" s="2">
        <f>('2011 outpatient appointments'!J26/SUM('2011 outpatient appointments'!$J26:$N26))*'2014 GP visits'!$I26</f>
        <v>150585.76498000379</v>
      </c>
      <c r="K26" s="2">
        <f>('2011 outpatient appointments'!K26/SUM('2011 outpatient appointments'!$J26:$N26))*'2014 GP visits'!$I26</f>
        <v>127995.69560684449</v>
      </c>
      <c r="L26" s="2">
        <f>('2011 outpatient appointments'!L26/SUM('2011 outpatient appointments'!$J26:$N26))*'2014 GP visits'!$I26</f>
        <v>112886.65766565531</v>
      </c>
      <c r="M26" s="2">
        <f>('2011 outpatient appointments'!M26/SUM('2011 outpatient appointments'!$J26:$N26))*'2014 GP visits'!$I26</f>
        <v>94994.891595219873</v>
      </c>
      <c r="N26" s="2">
        <f>('2011 outpatient appointments'!N26/SUM('2011 outpatient appointments'!$J26:$N26))*'2014 GP visits'!$I26</f>
        <v>94083.646116276563</v>
      </c>
    </row>
    <row r="27" spans="2:14" x14ac:dyDescent="0.25">
      <c r="B27">
        <v>23</v>
      </c>
      <c r="C27" s="56">
        <f>VLOOKUP(B27,'Primary care summary'!$C$19:$E$24,2,TRUE)*SUM('2014 population'!D27:H27)</f>
        <v>1179000.7685749999</v>
      </c>
      <c r="D27" s="2">
        <f>('2011 outpatient appointments'!D27/SUM('2011 outpatient appointments'!$D27:$H27))*'2014 GP visits'!$C27</f>
        <v>391804.05192957754</v>
      </c>
      <c r="E27" s="2">
        <f>('2011 outpatient appointments'!E27/SUM('2011 outpatient appointments'!$D27:$H27))*'2014 GP visits'!$C27</f>
        <v>283807.77286650916</v>
      </c>
      <c r="F27" s="2">
        <f>('2011 outpatient appointments'!F27/SUM('2011 outpatient appointments'!$D27:$H27))*'2014 GP visits'!$C27</f>
        <v>211766.82917305091</v>
      </c>
      <c r="G27" s="2">
        <f>('2011 outpatient appointments'!G27/SUM('2011 outpatient appointments'!$D27:$H27))*'2014 GP visits'!$C27</f>
        <v>160815.8554617333</v>
      </c>
      <c r="H27" s="2">
        <f>('2011 outpatient appointments'!H27/SUM('2011 outpatient appointments'!$D27:$H27))*'2014 GP visits'!$C27</f>
        <v>130806.25914412893</v>
      </c>
      <c r="I27" s="56">
        <f>VLOOKUP(B27,'Primary care summary'!$C$19:$E$24,3,TRUE)*SUM('2014 population'!J27:N27)</f>
        <v>605827.86026400002</v>
      </c>
      <c r="J27" s="2">
        <f>('2011 outpatient appointments'!J27/SUM('2011 outpatient appointments'!$J27:$N27))*'2014 GP visits'!$I27</f>
        <v>157315.49383121839</v>
      </c>
      <c r="K27" s="2">
        <f>('2011 outpatient appointments'!K27/SUM('2011 outpatient appointments'!$J27:$N27))*'2014 GP visits'!$I27</f>
        <v>134131.31600435585</v>
      </c>
      <c r="L27" s="2">
        <f>('2011 outpatient appointments'!L27/SUM('2011 outpatient appointments'!$J27:$N27))*'2014 GP visits'!$I27</f>
        <v>120394.76562311001</v>
      </c>
      <c r="M27" s="2">
        <f>('2011 outpatient appointments'!M27/SUM('2011 outpatient appointments'!$J27:$N27))*'2014 GP visits'!$I27</f>
        <v>100552.24861497486</v>
      </c>
      <c r="N27" s="2">
        <f>('2011 outpatient appointments'!N27/SUM('2011 outpatient appointments'!$J27:$N27))*'2014 GP visits'!$I27</f>
        <v>93434.036190340907</v>
      </c>
    </row>
    <row r="28" spans="2:14" x14ac:dyDescent="0.25">
      <c r="B28">
        <v>24</v>
      </c>
      <c r="C28" s="56">
        <f>VLOOKUP(B28,'Primary care summary'!$C$19:$E$24,2,TRUE)*SUM('2014 population'!D28:H28)</f>
        <v>1167368.238109</v>
      </c>
      <c r="D28" s="2">
        <f>('2011 outpatient appointments'!D28/SUM('2011 outpatient appointments'!$D28:$H28))*'2014 GP visits'!$C28</f>
        <v>397692.0324253242</v>
      </c>
      <c r="E28" s="2">
        <f>('2011 outpatient appointments'!E28/SUM('2011 outpatient appointments'!$D28:$H28))*'2014 GP visits'!$C28</f>
        <v>282040.97299026366</v>
      </c>
      <c r="F28" s="2">
        <f>('2011 outpatient appointments'!F28/SUM('2011 outpatient appointments'!$D28:$H28))*'2014 GP visits'!$C28</f>
        <v>205648.03795575199</v>
      </c>
      <c r="G28" s="2">
        <f>('2011 outpatient appointments'!G28/SUM('2011 outpatient appointments'!$D28:$H28))*'2014 GP visits'!$C28</f>
        <v>157112.23776984905</v>
      </c>
      <c r="H28" s="2">
        <f>('2011 outpatient appointments'!H28/SUM('2011 outpatient appointments'!$D28:$H28))*'2014 GP visits'!$C28</f>
        <v>124874.95696781114</v>
      </c>
      <c r="I28" s="56">
        <f>VLOOKUP(B28,'Primary care summary'!$C$19:$E$24,3,TRUE)*SUM('2014 population'!J28:N28)</f>
        <v>600067.38554400008</v>
      </c>
      <c r="J28" s="2">
        <f>('2011 outpatient appointments'!J28/SUM('2011 outpatient appointments'!$J28:$N28))*'2014 GP visits'!$I28</f>
        <v>162085.14927381783</v>
      </c>
      <c r="K28" s="2">
        <f>('2011 outpatient appointments'!K28/SUM('2011 outpatient appointments'!$J28:$N28))*'2014 GP visits'!$I28</f>
        <v>138245.12029184724</v>
      </c>
      <c r="L28" s="2">
        <f>('2011 outpatient appointments'!L28/SUM('2011 outpatient appointments'!$J28:$N28))*'2014 GP visits'!$I28</f>
        <v>116538.07160991561</v>
      </c>
      <c r="M28" s="2">
        <f>('2011 outpatient appointments'!M28/SUM('2011 outpatient appointments'!$J28:$N28))*'2014 GP visits'!$I28</f>
        <v>95941.406443465879</v>
      </c>
      <c r="N28" s="2">
        <f>('2011 outpatient appointments'!N28/SUM('2011 outpatient appointments'!$J28:$N28))*'2014 GP visits'!$I28</f>
        <v>87257.637924953495</v>
      </c>
    </row>
    <row r="29" spans="2:14" x14ac:dyDescent="0.25">
      <c r="B29">
        <v>25</v>
      </c>
      <c r="C29" s="56">
        <f>VLOOKUP(B29,'Primary care summary'!$C$19:$E$24,2,TRUE)*SUM('2014 population'!D29:H29)</f>
        <v>1173958.3000359999</v>
      </c>
      <c r="D29" s="2">
        <f>('2011 outpatient appointments'!D29/SUM('2011 outpatient appointments'!$D29:$H29))*'2014 GP visits'!$C29</f>
        <v>393785.27309289074</v>
      </c>
      <c r="E29" s="2">
        <f>('2011 outpatient appointments'!E29/SUM('2011 outpatient appointments'!$D29:$H29))*'2014 GP visits'!$C29</f>
        <v>285843.76141601213</v>
      </c>
      <c r="F29" s="2">
        <f>('2011 outpatient appointments'!F29/SUM('2011 outpatient appointments'!$D29:$H29))*'2014 GP visits'!$C29</f>
        <v>207214.02831367278</v>
      </c>
      <c r="G29" s="2">
        <f>('2011 outpatient appointments'!G29/SUM('2011 outpatient appointments'!$D29:$H29))*'2014 GP visits'!$C29</f>
        <v>162077.50718803224</v>
      </c>
      <c r="H29" s="2">
        <f>('2011 outpatient appointments'!H29/SUM('2011 outpatient appointments'!$D29:$H29))*'2014 GP visits'!$C29</f>
        <v>125037.73002539195</v>
      </c>
      <c r="I29" s="56">
        <f>VLOOKUP(B29,'Primary care summary'!$C$19:$E$24,3,TRUE)*SUM('2014 population'!J29:N29)</f>
        <v>589551.35408399999</v>
      </c>
      <c r="J29" s="2">
        <f>('2011 outpatient appointments'!J29/SUM('2011 outpatient appointments'!$J29:$N29))*'2014 GP visits'!$I29</f>
        <v>166739.55363674389</v>
      </c>
      <c r="K29" s="2">
        <f>('2011 outpatient appointments'!K29/SUM('2011 outpatient appointments'!$J29:$N29))*'2014 GP visits'!$I29</f>
        <v>135757.17075428437</v>
      </c>
      <c r="L29" s="2">
        <f>('2011 outpatient appointments'!L29/SUM('2011 outpatient appointments'!$J29:$N29))*'2014 GP visits'!$I29</f>
        <v>113960.55472552116</v>
      </c>
      <c r="M29" s="2">
        <f>('2011 outpatient appointments'!M29/SUM('2011 outpatient appointments'!$J29:$N29))*'2014 GP visits'!$I29</f>
        <v>91144.596790875657</v>
      </c>
      <c r="N29" s="2">
        <f>('2011 outpatient appointments'!N29/SUM('2011 outpatient appointments'!$J29:$N29))*'2014 GP visits'!$I29</f>
        <v>81949.478176574921</v>
      </c>
    </row>
    <row r="30" spans="2:14" x14ac:dyDescent="0.25">
      <c r="B30">
        <v>26</v>
      </c>
      <c r="C30" s="56">
        <f>VLOOKUP(B30,'Primary care summary'!$C$19:$E$24,2,TRUE)*SUM('2014 population'!D30:H30)</f>
        <v>1198166.6255329999</v>
      </c>
      <c r="D30" s="2">
        <f>('2011 outpatient appointments'!D30/SUM('2011 outpatient appointments'!$D30:$H30))*'2014 GP visits'!$C30</f>
        <v>389955.71229352558</v>
      </c>
      <c r="E30" s="2">
        <f>('2011 outpatient appointments'!E30/SUM('2011 outpatient appointments'!$D30:$H30))*'2014 GP visits'!$C30</f>
        <v>296634.48513794091</v>
      </c>
      <c r="F30" s="2">
        <f>('2011 outpatient appointments'!F30/SUM('2011 outpatient appointments'!$D30:$H30))*'2014 GP visits'!$C30</f>
        <v>219059.37104057727</v>
      </c>
      <c r="G30" s="2">
        <f>('2011 outpatient appointments'!G30/SUM('2011 outpatient appointments'!$D30:$H30))*'2014 GP visits'!$C30</f>
        <v>162869.16962167688</v>
      </c>
      <c r="H30" s="2">
        <f>('2011 outpatient appointments'!H30/SUM('2011 outpatient appointments'!$D30:$H30))*'2014 GP visits'!$C30</f>
        <v>129647.88743927919</v>
      </c>
      <c r="I30" s="56">
        <f>VLOOKUP(B30,'Primary care summary'!$C$19:$E$24,3,TRUE)*SUM('2014 population'!J30:N30)</f>
        <v>594289.50279599999</v>
      </c>
      <c r="J30" s="2">
        <f>('2011 outpatient appointments'!J30/SUM('2011 outpatient appointments'!$J30:$N30))*'2014 GP visits'!$I30</f>
        <v>170277.25279085548</v>
      </c>
      <c r="K30" s="2">
        <f>('2011 outpatient appointments'!K30/SUM('2011 outpatient appointments'!$J30:$N30))*'2014 GP visits'!$I30</f>
        <v>139563.79109464935</v>
      </c>
      <c r="L30" s="2">
        <f>('2011 outpatient appointments'!L30/SUM('2011 outpatient appointments'!$J30:$N30))*'2014 GP visits'!$I30</f>
        <v>113302.02228186428</v>
      </c>
      <c r="M30" s="2">
        <f>('2011 outpatient appointments'!M30/SUM('2011 outpatient appointments'!$J30:$N30))*'2014 GP visits'!$I30</f>
        <v>91577.025193763984</v>
      </c>
      <c r="N30" s="2">
        <f>('2011 outpatient appointments'!N30/SUM('2011 outpatient appointments'!$J30:$N30))*'2014 GP visits'!$I30</f>
        <v>79569.411434866881</v>
      </c>
    </row>
    <row r="31" spans="2:14" x14ac:dyDescent="0.25">
      <c r="B31">
        <v>27</v>
      </c>
      <c r="C31" s="56">
        <f>VLOOKUP(B31,'Primary care summary'!$C$19:$E$24,2,TRUE)*SUM('2014 population'!D31:H31)</f>
        <v>1184826.6263289999</v>
      </c>
      <c r="D31" s="2">
        <f>('2011 outpatient appointments'!D31/SUM('2011 outpatient appointments'!$D31:$H31))*'2014 GP visits'!$C31</f>
        <v>378775.4013368733</v>
      </c>
      <c r="E31" s="2">
        <f>('2011 outpatient appointments'!E31/SUM('2011 outpatient appointments'!$D31:$H31))*'2014 GP visits'!$C31</f>
        <v>294326.04391346639</v>
      </c>
      <c r="F31" s="2">
        <f>('2011 outpatient appointments'!F31/SUM('2011 outpatient appointments'!$D31:$H31))*'2014 GP visits'!$C31</f>
        <v>218096.35516209944</v>
      </c>
      <c r="G31" s="2">
        <f>('2011 outpatient appointments'!G31/SUM('2011 outpatient appointments'!$D31:$H31))*'2014 GP visits'!$C31</f>
        <v>164204.21788558603</v>
      </c>
      <c r="H31" s="2">
        <f>('2011 outpatient appointments'!H31/SUM('2011 outpatient appointments'!$D31:$H31))*'2014 GP visits'!$C31</f>
        <v>129424.6080309747</v>
      </c>
      <c r="I31" s="56">
        <f>VLOOKUP(B31,'Primary care summary'!$C$19:$E$24,3,TRUE)*SUM('2014 population'!J31:N31)</f>
        <v>576740.62802399998</v>
      </c>
      <c r="J31" s="2">
        <f>('2011 outpatient appointments'!J31/SUM('2011 outpatient appointments'!$J31:$N31))*'2014 GP visits'!$I31</f>
        <v>168443.85906643336</v>
      </c>
      <c r="K31" s="2">
        <f>('2011 outpatient appointments'!K31/SUM('2011 outpatient appointments'!$J31:$N31))*'2014 GP visits'!$I31</f>
        <v>137641.57674813364</v>
      </c>
      <c r="L31" s="2">
        <f>('2011 outpatient appointments'!L31/SUM('2011 outpatient appointments'!$J31:$N31))*'2014 GP visits'!$I31</f>
        <v>110404.95792364134</v>
      </c>
      <c r="M31" s="2">
        <f>('2011 outpatient appointments'!M31/SUM('2011 outpatient appointments'!$J31:$N31))*'2014 GP visits'!$I31</f>
        <v>85737.009992123858</v>
      </c>
      <c r="N31" s="2">
        <f>('2011 outpatient appointments'!N31/SUM('2011 outpatient appointments'!$J31:$N31))*'2014 GP visits'!$I31</f>
        <v>74513.224293667779</v>
      </c>
    </row>
    <row r="32" spans="2:14" x14ac:dyDescent="0.25">
      <c r="B32">
        <v>28</v>
      </c>
      <c r="C32" s="56">
        <f>VLOOKUP(B32,'Primary care summary'!$C$19:$E$24,2,TRUE)*SUM('2014 population'!D32:H32)</f>
        <v>1187103.251313</v>
      </c>
      <c r="D32" s="2">
        <f>('2011 outpatient appointments'!D32/SUM('2011 outpatient appointments'!$D32:$H32))*'2014 GP visits'!$C32</f>
        <v>363668.78364368895</v>
      </c>
      <c r="E32" s="2">
        <f>('2011 outpatient appointments'!E32/SUM('2011 outpatient appointments'!$D32:$H32))*'2014 GP visits'!$C32</f>
        <v>292465.87288615177</v>
      </c>
      <c r="F32" s="2">
        <f>('2011 outpatient appointments'!F32/SUM('2011 outpatient appointments'!$D32:$H32))*'2014 GP visits'!$C32</f>
        <v>220423.39775695591</v>
      </c>
      <c r="G32" s="2">
        <f>('2011 outpatient appointments'!G32/SUM('2011 outpatient appointments'!$D32:$H32))*'2014 GP visits'!$C32</f>
        <v>172148.44638658507</v>
      </c>
      <c r="H32" s="2">
        <f>('2011 outpatient appointments'!H32/SUM('2011 outpatient appointments'!$D32:$H32))*'2014 GP visits'!$C32</f>
        <v>138396.75063961829</v>
      </c>
      <c r="I32" s="56">
        <f>VLOOKUP(B32,'Primary care summary'!$C$19:$E$24,3,TRUE)*SUM('2014 population'!J32:N32)</f>
        <v>590540.44658400002</v>
      </c>
      <c r="J32" s="2">
        <f>('2011 outpatient appointments'!J32/SUM('2011 outpatient appointments'!$J32:$N32))*'2014 GP visits'!$I32</f>
        <v>171609.93145337616</v>
      </c>
      <c r="K32" s="2">
        <f>('2011 outpatient appointments'!K32/SUM('2011 outpatient appointments'!$J32:$N32))*'2014 GP visits'!$I32</f>
        <v>141965.17514283743</v>
      </c>
      <c r="L32" s="2">
        <f>('2011 outpatient appointments'!L32/SUM('2011 outpatient appointments'!$J32:$N32))*'2014 GP visits'!$I32</f>
        <v>113649.60247208533</v>
      </c>
      <c r="M32" s="2">
        <f>('2011 outpatient appointments'!M32/SUM('2011 outpatient appointments'!$J32:$N32))*'2014 GP visits'!$I32</f>
        <v>87950.585012767449</v>
      </c>
      <c r="N32" s="2">
        <f>('2011 outpatient appointments'!N32/SUM('2011 outpatient appointments'!$J32:$N32))*'2014 GP visits'!$I32</f>
        <v>75365.152502933677</v>
      </c>
    </row>
    <row r="33" spans="2:14" x14ac:dyDescent="0.25">
      <c r="B33">
        <v>29</v>
      </c>
      <c r="C33" s="56">
        <f>VLOOKUP(B33,'Primary care summary'!$C$19:$E$24,2,TRUE)*SUM('2014 population'!D33:H33)</f>
        <v>1194300.8395700001</v>
      </c>
      <c r="D33" s="2">
        <f>('2011 outpatient appointments'!D33/SUM('2011 outpatient appointments'!$D33:$H33))*'2014 GP visits'!$C33</f>
        <v>352837.46430965862</v>
      </c>
      <c r="E33" s="2">
        <f>('2011 outpatient appointments'!E33/SUM('2011 outpatient appointments'!$D33:$H33))*'2014 GP visits'!$C33</f>
        <v>289234.37851886253</v>
      </c>
      <c r="F33" s="2">
        <f>('2011 outpatient appointments'!F33/SUM('2011 outpatient appointments'!$D33:$H33))*'2014 GP visits'!$C33</f>
        <v>227110.09808191506</v>
      </c>
      <c r="G33" s="2">
        <f>('2011 outpatient appointments'!G33/SUM('2011 outpatient appointments'!$D33:$H33))*'2014 GP visits'!$C33</f>
        <v>177845.49743757473</v>
      </c>
      <c r="H33" s="2">
        <f>('2011 outpatient appointments'!H33/SUM('2011 outpatient appointments'!$D33:$H33))*'2014 GP visits'!$C33</f>
        <v>147273.40122198922</v>
      </c>
      <c r="I33" s="56">
        <f>VLOOKUP(B33,'Primary care summary'!$C$19:$E$24,3,TRUE)*SUM('2014 population'!J33:N33)</f>
        <v>594314.82356400008</v>
      </c>
      <c r="J33" s="2">
        <f>('2011 outpatient appointments'!J33/SUM('2011 outpatient appointments'!$J33:$N33))*'2014 GP visits'!$I33</f>
        <v>173911.95543317884</v>
      </c>
      <c r="K33" s="2">
        <f>('2011 outpatient appointments'!K33/SUM('2011 outpatient appointments'!$J33:$N33))*'2014 GP visits'!$I33</f>
        <v>145427.26817948412</v>
      </c>
      <c r="L33" s="2">
        <f>('2011 outpatient appointments'!L33/SUM('2011 outpatient appointments'!$J33:$N33))*'2014 GP visits'!$I33</f>
        <v>114346.0117344208</v>
      </c>
      <c r="M33" s="2">
        <f>('2011 outpatient appointments'!M33/SUM('2011 outpatient appointments'!$J33:$N33))*'2014 GP visits'!$I33</f>
        <v>87501.1495053166</v>
      </c>
      <c r="N33" s="2">
        <f>('2011 outpatient appointments'!N33/SUM('2011 outpatient appointments'!$J33:$N33))*'2014 GP visits'!$I33</f>
        <v>73128.438711599709</v>
      </c>
    </row>
    <row r="34" spans="2:14" x14ac:dyDescent="0.25">
      <c r="B34">
        <v>30</v>
      </c>
      <c r="C34" s="56">
        <f>VLOOKUP(B34,'Primary care summary'!$C$19:$E$24,2,TRUE)*SUM('2014 population'!D34:H34)</f>
        <v>1175323.635525</v>
      </c>
      <c r="D34" s="2">
        <f>('2011 outpatient appointments'!D34/SUM('2011 outpatient appointments'!$D34:$H34))*'2014 GP visits'!$C34</f>
        <v>331432.75638766872</v>
      </c>
      <c r="E34" s="2">
        <f>('2011 outpatient appointments'!E34/SUM('2011 outpatient appointments'!$D34:$H34))*'2014 GP visits'!$C34</f>
        <v>279769.23789398448</v>
      </c>
      <c r="F34" s="2">
        <f>('2011 outpatient appointments'!F34/SUM('2011 outpatient appointments'!$D34:$H34))*'2014 GP visits'!$C34</f>
        <v>228520.11049029825</v>
      </c>
      <c r="G34" s="2">
        <f>('2011 outpatient appointments'!G34/SUM('2011 outpatient appointments'!$D34:$H34))*'2014 GP visits'!$C34</f>
        <v>182536.51253685326</v>
      </c>
      <c r="H34" s="2">
        <f>('2011 outpatient appointments'!H34/SUM('2011 outpatient appointments'!$D34:$H34))*'2014 GP visits'!$C34</f>
        <v>153065.01821619534</v>
      </c>
      <c r="I34" s="56">
        <f>VLOOKUP(B34,'Primary care summary'!$C$19:$E$24,3,TRUE)*SUM('2014 population'!J34:N34)</f>
        <v>578437.11947999999</v>
      </c>
      <c r="J34" s="2">
        <f>('2011 outpatient appointments'!J34/SUM('2011 outpatient appointments'!$J34:$N34))*'2014 GP visits'!$I34</f>
        <v>171452.8259690163</v>
      </c>
      <c r="K34" s="2">
        <f>('2011 outpatient appointments'!K34/SUM('2011 outpatient appointments'!$J34:$N34))*'2014 GP visits'!$I34</f>
        <v>139212.29853691376</v>
      </c>
      <c r="L34" s="2">
        <f>('2011 outpatient appointments'!L34/SUM('2011 outpatient appointments'!$J34:$N34))*'2014 GP visits'!$I34</f>
        <v>111827.55815260856</v>
      </c>
      <c r="M34" s="2">
        <f>('2011 outpatient appointments'!M34/SUM('2011 outpatient appointments'!$J34:$N34))*'2014 GP visits'!$I34</f>
        <v>85125.888534483063</v>
      </c>
      <c r="N34" s="2">
        <f>('2011 outpatient appointments'!N34/SUM('2011 outpatient appointments'!$J34:$N34))*'2014 GP visits'!$I34</f>
        <v>70818.548286978315</v>
      </c>
    </row>
    <row r="35" spans="2:14" x14ac:dyDescent="0.25">
      <c r="B35">
        <v>31</v>
      </c>
      <c r="C35" s="56">
        <f>VLOOKUP(B35,'Primary care summary'!$C$19:$E$24,2,TRUE)*SUM('2014 population'!D35:H35)</f>
        <v>1189047.3355689999</v>
      </c>
      <c r="D35" s="2">
        <f>('2011 outpatient appointments'!D35/SUM('2011 outpatient appointments'!$D35:$H35))*'2014 GP visits'!$C35</f>
        <v>314055.61509023828</v>
      </c>
      <c r="E35" s="2">
        <f>('2011 outpatient appointments'!E35/SUM('2011 outpatient appointments'!$D35:$H35))*'2014 GP visits'!$C35</f>
        <v>279987.77168971469</v>
      </c>
      <c r="F35" s="2">
        <f>('2011 outpatient appointments'!F35/SUM('2011 outpatient appointments'!$D35:$H35))*'2014 GP visits'!$C35</f>
        <v>233589.14829222951</v>
      </c>
      <c r="G35" s="2">
        <f>('2011 outpatient appointments'!G35/SUM('2011 outpatient appointments'!$D35:$H35))*'2014 GP visits'!$C35</f>
        <v>192012.06456156104</v>
      </c>
      <c r="H35" s="2">
        <f>('2011 outpatient appointments'!H35/SUM('2011 outpatient appointments'!$D35:$H35))*'2014 GP visits'!$C35</f>
        <v>169402.73593525635</v>
      </c>
      <c r="I35" s="56">
        <f>VLOOKUP(B35,'Primary care summary'!$C$19:$E$24,3,TRUE)*SUM('2014 population'!J35:N35)</f>
        <v>582784.37883599999</v>
      </c>
      <c r="J35" s="2">
        <f>('2011 outpatient appointments'!J35/SUM('2011 outpatient appointments'!$J35:$N35))*'2014 GP visits'!$I35</f>
        <v>170236.43663691188</v>
      </c>
      <c r="K35" s="2">
        <f>('2011 outpatient appointments'!K35/SUM('2011 outpatient appointments'!$J35:$N35))*'2014 GP visits'!$I35</f>
        <v>140205.4861466841</v>
      </c>
      <c r="L35" s="2">
        <f>('2011 outpatient appointments'!L35/SUM('2011 outpatient appointments'!$J35:$N35))*'2014 GP visits'!$I35</f>
        <v>115608.03243673952</v>
      </c>
      <c r="M35" s="2">
        <f>('2011 outpatient appointments'!M35/SUM('2011 outpatient appointments'!$J35:$N35))*'2014 GP visits'!$I35</f>
        <v>85415.593459384807</v>
      </c>
      <c r="N35" s="2">
        <f>('2011 outpatient appointments'!N35/SUM('2011 outpatient appointments'!$J35:$N35))*'2014 GP visits'!$I35</f>
        <v>71318.83015627967</v>
      </c>
    </row>
    <row r="36" spans="2:14" x14ac:dyDescent="0.25">
      <c r="B36">
        <v>32</v>
      </c>
      <c r="C36" s="56">
        <f>VLOOKUP(B36,'Primary care summary'!$C$19:$E$24,2,TRUE)*SUM('2014 population'!D36:H36)</f>
        <v>1191531.7985079999</v>
      </c>
      <c r="D36" s="2">
        <f>('2011 outpatient appointments'!D36/SUM('2011 outpatient appointments'!$D36:$H36))*'2014 GP visits'!$C36</f>
        <v>307378.36855904642</v>
      </c>
      <c r="E36" s="2">
        <f>('2011 outpatient appointments'!E36/SUM('2011 outpatient appointments'!$D36:$H36))*'2014 GP visits'!$C36</f>
        <v>272379.56106599339</v>
      </c>
      <c r="F36" s="2">
        <f>('2011 outpatient appointments'!F36/SUM('2011 outpatient appointments'!$D36:$H36))*'2014 GP visits'!$C36</f>
        <v>233780.2751878571</v>
      </c>
      <c r="G36" s="2">
        <f>('2011 outpatient appointments'!G36/SUM('2011 outpatient appointments'!$D36:$H36))*'2014 GP visits'!$C36</f>
        <v>198363.43462387682</v>
      </c>
      <c r="H36" s="2">
        <f>('2011 outpatient appointments'!H36/SUM('2011 outpatient appointments'!$D36:$H36))*'2014 GP visits'!$C36</f>
        <v>179630.15907122623</v>
      </c>
      <c r="I36" s="56">
        <f>VLOOKUP(B36,'Primary care summary'!$C$19:$E$24,3,TRUE)*SUM('2014 population'!J36:N36)</f>
        <v>581339.51251200004</v>
      </c>
      <c r="J36" s="2">
        <f>('2011 outpatient appointments'!J36/SUM('2011 outpatient appointments'!$J36:$N36))*'2014 GP visits'!$I36</f>
        <v>168696.53982400915</v>
      </c>
      <c r="K36" s="2">
        <f>('2011 outpatient appointments'!K36/SUM('2011 outpatient appointments'!$J36:$N36))*'2014 GP visits'!$I36</f>
        <v>140580.77129396528</v>
      </c>
      <c r="L36" s="2">
        <f>('2011 outpatient appointments'!L36/SUM('2011 outpatient appointments'!$J36:$N36))*'2014 GP visits'!$I36</f>
        <v>113506.47038679314</v>
      </c>
      <c r="M36" s="2">
        <f>('2011 outpatient appointments'!M36/SUM('2011 outpatient appointments'!$J36:$N36))*'2014 GP visits'!$I36</f>
        <v>86248.948323745426</v>
      </c>
      <c r="N36" s="2">
        <f>('2011 outpatient appointments'!N36/SUM('2011 outpatient appointments'!$J36:$N36))*'2014 GP visits'!$I36</f>
        <v>72306.782683487021</v>
      </c>
    </row>
    <row r="37" spans="2:14" x14ac:dyDescent="0.25">
      <c r="B37">
        <v>33</v>
      </c>
      <c r="C37" s="56">
        <f>VLOOKUP(B37,'Primary care summary'!$C$19:$E$24,2,TRUE)*SUM('2014 population'!D37:H37)</f>
        <v>1199906.0693409999</v>
      </c>
      <c r="D37" s="2">
        <f>('2011 outpatient appointments'!D37/SUM('2011 outpatient appointments'!$D37:$H37))*'2014 GP visits'!$C37</f>
        <v>297920.552574103</v>
      </c>
      <c r="E37" s="2">
        <f>('2011 outpatient appointments'!E37/SUM('2011 outpatient appointments'!$D37:$H37))*'2014 GP visits'!$C37</f>
        <v>274118.11715310853</v>
      </c>
      <c r="F37" s="2">
        <f>('2011 outpatient appointments'!F37/SUM('2011 outpatient appointments'!$D37:$H37))*'2014 GP visits'!$C37</f>
        <v>233905.25355140673</v>
      </c>
      <c r="G37" s="2">
        <f>('2011 outpatient appointments'!G37/SUM('2011 outpatient appointments'!$D37:$H37))*'2014 GP visits'!$C37</f>
        <v>205382.77625462937</v>
      </c>
      <c r="H37" s="2">
        <f>('2011 outpatient appointments'!H37/SUM('2011 outpatient appointments'!$D37:$H37))*'2014 GP visits'!$C37</f>
        <v>188579.36980775231</v>
      </c>
      <c r="I37" s="56">
        <f>VLOOKUP(B37,'Primary care summary'!$C$19:$E$24,3,TRUE)*SUM('2014 population'!J37:N37)</f>
        <v>587179.11463199998</v>
      </c>
      <c r="J37" s="2">
        <f>('2011 outpatient appointments'!J37/SUM('2011 outpatient appointments'!$J37:$N37))*'2014 GP visits'!$I37</f>
        <v>166931.96792159762</v>
      </c>
      <c r="K37" s="2">
        <f>('2011 outpatient appointments'!K37/SUM('2011 outpatient appointments'!$J37:$N37))*'2014 GP visits'!$I37</f>
        <v>142440.73822771519</v>
      </c>
      <c r="L37" s="2">
        <f>('2011 outpatient appointments'!L37/SUM('2011 outpatient appointments'!$J37:$N37))*'2014 GP visits'!$I37</f>
        <v>115686.27950725779</v>
      </c>
      <c r="M37" s="2">
        <f>('2011 outpatient appointments'!M37/SUM('2011 outpatient appointments'!$J37:$N37))*'2014 GP visits'!$I37</f>
        <v>88652.385329053388</v>
      </c>
      <c r="N37" s="2">
        <f>('2011 outpatient appointments'!N37/SUM('2011 outpatient appointments'!$J37:$N37))*'2014 GP visits'!$I37</f>
        <v>73467.74364637601</v>
      </c>
    </row>
    <row r="38" spans="2:14" x14ac:dyDescent="0.25">
      <c r="B38">
        <v>34</v>
      </c>
      <c r="C38" s="56">
        <f>VLOOKUP(B38,'Primary care summary'!$C$19:$E$24,2,TRUE)*SUM('2014 population'!D38:H38)</f>
        <v>1200820.5563429999</v>
      </c>
      <c r="D38" s="2">
        <f>('2011 outpatient appointments'!D38/SUM('2011 outpatient appointments'!$D38:$H38))*'2014 GP visits'!$C38</f>
        <v>289775.26860071201</v>
      </c>
      <c r="E38" s="2">
        <f>('2011 outpatient appointments'!E38/SUM('2011 outpatient appointments'!$D38:$H38))*'2014 GP visits'!$C38</f>
        <v>271840.0659528551</v>
      </c>
      <c r="F38" s="2">
        <f>('2011 outpatient appointments'!F38/SUM('2011 outpatient appointments'!$D38:$H38))*'2014 GP visits'!$C38</f>
        <v>234976.45050791331</v>
      </c>
      <c r="G38" s="2">
        <f>('2011 outpatient appointments'!G38/SUM('2011 outpatient appointments'!$D38:$H38))*'2014 GP visits'!$C38</f>
        <v>205403.61831464857</v>
      </c>
      <c r="H38" s="2">
        <f>('2011 outpatient appointments'!H38/SUM('2011 outpatient appointments'!$D38:$H38))*'2014 GP visits'!$C38</f>
        <v>198825.15296687098</v>
      </c>
      <c r="I38" s="56">
        <f>VLOOKUP(B38,'Primary care summary'!$C$19:$E$24,3,TRUE)*SUM('2014 population'!J38:N38)</f>
        <v>588970.558968</v>
      </c>
      <c r="J38" s="2">
        <f>('2011 outpatient appointments'!J38/SUM('2011 outpatient appointments'!$J38:$N38))*'2014 GP visits'!$I38</f>
        <v>165711.94066635772</v>
      </c>
      <c r="K38" s="2">
        <f>('2011 outpatient appointments'!K38/SUM('2011 outpatient appointments'!$J38:$N38))*'2014 GP visits'!$I38</f>
        <v>143605.67762232869</v>
      </c>
      <c r="L38" s="2">
        <f>('2011 outpatient appointments'!L38/SUM('2011 outpatient appointments'!$J38:$N38))*'2014 GP visits'!$I38</f>
        <v>116357.59311426438</v>
      </c>
      <c r="M38" s="2">
        <f>('2011 outpatient appointments'!M38/SUM('2011 outpatient appointments'!$J38:$N38))*'2014 GP visits'!$I38</f>
        <v>88731.587877932907</v>
      </c>
      <c r="N38" s="2">
        <f>('2011 outpatient appointments'!N38/SUM('2011 outpatient appointments'!$J38:$N38))*'2014 GP visits'!$I38</f>
        <v>74563.759687116311</v>
      </c>
    </row>
    <row r="39" spans="2:14" x14ac:dyDescent="0.25">
      <c r="B39">
        <v>35</v>
      </c>
      <c r="C39" s="56">
        <f>VLOOKUP(B39,'Primary care summary'!$C$19:$E$24,2,TRUE)*SUM('2014 population'!D39:H39)</f>
        <v>1148774.7349040001</v>
      </c>
      <c r="D39" s="2">
        <f>('2011 outpatient appointments'!D39/SUM('2011 outpatient appointments'!$D39:$H39))*'2014 GP visits'!$C39</f>
        <v>274146.24943800672</v>
      </c>
      <c r="E39" s="2">
        <f>('2011 outpatient appointments'!E39/SUM('2011 outpatient appointments'!$D39:$H39))*'2014 GP visits'!$C39</f>
        <v>258755.49119075318</v>
      </c>
      <c r="F39" s="2">
        <f>('2011 outpatient appointments'!F39/SUM('2011 outpatient appointments'!$D39:$H39))*'2014 GP visits'!$C39</f>
        <v>221368.28152975196</v>
      </c>
      <c r="G39" s="2">
        <f>('2011 outpatient appointments'!G39/SUM('2011 outpatient appointments'!$D39:$H39))*'2014 GP visits'!$C39</f>
        <v>202434.31608996133</v>
      </c>
      <c r="H39" s="2">
        <f>('2011 outpatient appointments'!H39/SUM('2011 outpatient appointments'!$D39:$H39))*'2014 GP visits'!$C39</f>
        <v>192070.39665552694</v>
      </c>
      <c r="I39" s="56">
        <f>VLOOKUP(B39,'Primary care summary'!$C$19:$E$24,3,TRUE)*SUM('2014 population'!J39:N39)</f>
        <v>566473.05660000001</v>
      </c>
      <c r="J39" s="2">
        <f>('2011 outpatient appointments'!J39/SUM('2011 outpatient appointments'!$J39:$N39))*'2014 GP visits'!$I39</f>
        <v>159128.41348407519</v>
      </c>
      <c r="K39" s="2">
        <f>('2011 outpatient appointments'!K39/SUM('2011 outpatient appointments'!$J39:$N39))*'2014 GP visits'!$I39</f>
        <v>133129.07830839735</v>
      </c>
      <c r="L39" s="2">
        <f>('2011 outpatient appointments'!L39/SUM('2011 outpatient appointments'!$J39:$N39))*'2014 GP visits'!$I39</f>
        <v>111312.86314959016</v>
      </c>
      <c r="M39" s="2">
        <f>('2011 outpatient appointments'!M39/SUM('2011 outpatient appointments'!$J39:$N39))*'2014 GP visits'!$I39</f>
        <v>87051.557064963374</v>
      </c>
      <c r="N39" s="2">
        <f>('2011 outpatient appointments'!N39/SUM('2011 outpatient appointments'!$J39:$N39))*'2014 GP visits'!$I39</f>
        <v>75851.144592973913</v>
      </c>
    </row>
    <row r="40" spans="2:14" x14ac:dyDescent="0.25">
      <c r="B40">
        <v>36</v>
      </c>
      <c r="C40" s="56">
        <f>VLOOKUP(B40,'Primary care summary'!$C$19:$E$24,2,TRUE)*SUM('2014 population'!D40:H40)</f>
        <v>1069316.6859539999</v>
      </c>
      <c r="D40" s="2">
        <f>('2011 outpatient appointments'!D40/SUM('2011 outpatient appointments'!$D40:$H40))*'2014 GP visits'!$C40</f>
        <v>254930.352966345</v>
      </c>
      <c r="E40" s="2">
        <f>('2011 outpatient appointments'!E40/SUM('2011 outpatient appointments'!$D40:$H40))*'2014 GP visits'!$C40</f>
        <v>236711.80086738916</v>
      </c>
      <c r="F40" s="2">
        <f>('2011 outpatient appointments'!F40/SUM('2011 outpatient appointments'!$D40:$H40))*'2014 GP visits'!$C40</f>
        <v>206722.93500921436</v>
      </c>
      <c r="G40" s="2">
        <f>('2011 outpatient appointments'!G40/SUM('2011 outpatient appointments'!$D40:$H40))*'2014 GP visits'!$C40</f>
        <v>188369.12574490151</v>
      </c>
      <c r="H40" s="2">
        <f>('2011 outpatient appointments'!H40/SUM('2011 outpatient appointments'!$D40:$H40))*'2014 GP visits'!$C40</f>
        <v>182582.47136614987</v>
      </c>
      <c r="I40" s="56">
        <f>VLOOKUP(B40,'Primary care summary'!$C$19:$E$24,3,TRUE)*SUM('2014 population'!J40:N40)</f>
        <v>529275.26586000004</v>
      </c>
      <c r="J40" s="2">
        <f>('2011 outpatient appointments'!J40/SUM('2011 outpatient appointments'!$J40:$N40))*'2014 GP visits'!$I40</f>
        <v>149585.87868175091</v>
      </c>
      <c r="K40" s="2">
        <f>('2011 outpatient appointments'!K40/SUM('2011 outpatient appointments'!$J40:$N40))*'2014 GP visits'!$I40</f>
        <v>124203.81974283307</v>
      </c>
      <c r="L40" s="2">
        <f>('2011 outpatient appointments'!L40/SUM('2011 outpatient appointments'!$J40:$N40))*'2014 GP visits'!$I40</f>
        <v>102335.92723342068</v>
      </c>
      <c r="M40" s="2">
        <f>('2011 outpatient appointments'!M40/SUM('2011 outpatient appointments'!$J40:$N40))*'2014 GP visits'!$I40</f>
        <v>81004.724455933727</v>
      </c>
      <c r="N40" s="2">
        <f>('2011 outpatient appointments'!N40/SUM('2011 outpatient appointments'!$J40:$N40))*'2014 GP visits'!$I40</f>
        <v>72144.915746061626</v>
      </c>
    </row>
    <row r="41" spans="2:14" x14ac:dyDescent="0.25">
      <c r="B41">
        <v>37</v>
      </c>
      <c r="C41" s="56">
        <f>VLOOKUP(B41,'Primary care summary'!$C$19:$E$24,2,TRUE)*SUM('2014 population'!D41:H41)</f>
        <v>1052213.221011</v>
      </c>
      <c r="D41" s="2">
        <f>('2011 outpatient appointments'!D41/SUM('2011 outpatient appointments'!$D41:$H41))*'2014 GP visits'!$C41</f>
        <v>247356.20034753977</v>
      </c>
      <c r="E41" s="2">
        <f>('2011 outpatient appointments'!E41/SUM('2011 outpatient appointments'!$D41:$H41))*'2014 GP visits'!$C41</f>
        <v>228828.34885139397</v>
      </c>
      <c r="F41" s="2">
        <f>('2011 outpatient appointments'!F41/SUM('2011 outpatient appointments'!$D41:$H41))*'2014 GP visits'!$C41</f>
        <v>203479.81289028213</v>
      </c>
      <c r="G41" s="2">
        <f>('2011 outpatient appointments'!G41/SUM('2011 outpatient appointments'!$D41:$H41))*'2014 GP visits'!$C41</f>
        <v>188901.6341789834</v>
      </c>
      <c r="H41" s="2">
        <f>('2011 outpatient appointments'!H41/SUM('2011 outpatient appointments'!$D41:$H41))*'2014 GP visits'!$C41</f>
        <v>183647.22474280072</v>
      </c>
      <c r="I41" s="56">
        <f>VLOOKUP(B41,'Primary care summary'!$C$19:$E$24,3,TRUE)*SUM('2014 population'!J41:N41)</f>
        <v>520949.48083200003</v>
      </c>
      <c r="J41" s="2">
        <f>('2011 outpatient appointments'!J41/SUM('2011 outpatient appointments'!$J41:$N41))*'2014 GP visits'!$I41</f>
        <v>146503.38860593337</v>
      </c>
      <c r="K41" s="2">
        <f>('2011 outpatient appointments'!K41/SUM('2011 outpatient appointments'!$J41:$N41))*'2014 GP visits'!$I41</f>
        <v>120846.65377540707</v>
      </c>
      <c r="L41" s="2">
        <f>('2011 outpatient appointments'!L41/SUM('2011 outpatient appointments'!$J41:$N41))*'2014 GP visits'!$I41</f>
        <v>96740.393157800354</v>
      </c>
      <c r="M41" s="2">
        <f>('2011 outpatient appointments'!M41/SUM('2011 outpatient appointments'!$J41:$N41))*'2014 GP visits'!$I41</f>
        <v>82873.175170851144</v>
      </c>
      <c r="N41" s="2">
        <f>('2011 outpatient appointments'!N41/SUM('2011 outpatient appointments'!$J41:$N41))*'2014 GP visits'!$I41</f>
        <v>73985.870122008069</v>
      </c>
    </row>
    <row r="42" spans="2:14" x14ac:dyDescent="0.25">
      <c r="B42">
        <v>38</v>
      </c>
      <c r="C42" s="56">
        <f>VLOOKUP(B42,'Primary care summary'!$C$19:$E$24,2,TRUE)*SUM('2014 population'!D42:H42)</f>
        <v>1074154.5140449998</v>
      </c>
      <c r="D42" s="2">
        <f>('2011 outpatient appointments'!D42/SUM('2011 outpatient appointments'!$D42:$H42))*'2014 GP visits'!$C42</f>
        <v>251305.80558624063</v>
      </c>
      <c r="E42" s="2">
        <f>('2011 outpatient appointments'!E42/SUM('2011 outpatient appointments'!$D42:$H42))*'2014 GP visits'!$C42</f>
        <v>233210.81604096846</v>
      </c>
      <c r="F42" s="2">
        <f>('2011 outpatient appointments'!F42/SUM('2011 outpatient appointments'!$D42:$H42))*'2014 GP visits'!$C42</f>
        <v>209526.33996433104</v>
      </c>
      <c r="G42" s="2">
        <f>('2011 outpatient appointments'!G42/SUM('2011 outpatient appointments'!$D42:$H42))*'2014 GP visits'!$C42</f>
        <v>191728.72978604794</v>
      </c>
      <c r="H42" s="2">
        <f>('2011 outpatient appointments'!H42/SUM('2011 outpatient appointments'!$D42:$H42))*'2014 GP visits'!$C42</f>
        <v>188382.82266741176</v>
      </c>
      <c r="I42" s="56">
        <f>VLOOKUP(B42,'Primary care summary'!$C$19:$E$24,3,TRUE)*SUM('2014 population'!J42:N42)</f>
        <v>527735.44665599999</v>
      </c>
      <c r="J42" s="2">
        <f>('2011 outpatient appointments'!J42/SUM('2011 outpatient appointments'!$J42:$N42))*'2014 GP visits'!$I42</f>
        <v>145639.88033182581</v>
      </c>
      <c r="K42" s="2">
        <f>('2011 outpatient appointments'!K42/SUM('2011 outpatient appointments'!$J42:$N42))*'2014 GP visits'!$I42</f>
        <v>120225.96328927159</v>
      </c>
      <c r="L42" s="2">
        <f>('2011 outpatient appointments'!L42/SUM('2011 outpatient appointments'!$J42:$N42))*'2014 GP visits'!$I42</f>
        <v>103806.38381556602</v>
      </c>
      <c r="M42" s="2">
        <f>('2011 outpatient appointments'!M42/SUM('2011 outpatient appointments'!$J42:$N42))*'2014 GP visits'!$I42</f>
        <v>82506.948783988031</v>
      </c>
      <c r="N42" s="2">
        <f>('2011 outpatient appointments'!N42/SUM('2011 outpatient appointments'!$J42:$N42))*'2014 GP visits'!$I42</f>
        <v>75556.270435348561</v>
      </c>
    </row>
    <row r="43" spans="2:14" x14ac:dyDescent="0.25">
      <c r="B43">
        <v>39</v>
      </c>
      <c r="C43" s="56">
        <f>VLOOKUP(B43,'Primary care summary'!$C$19:$E$24,2,TRUE)*SUM('2014 population'!D43:H43)</f>
        <v>1095238.8752029999</v>
      </c>
      <c r="D43" s="2">
        <f>('2011 outpatient appointments'!D43/SUM('2011 outpatient appointments'!$D43:$H43))*'2014 GP visits'!$C43</f>
        <v>254219.9530399025</v>
      </c>
      <c r="E43" s="2">
        <f>('2011 outpatient appointments'!E43/SUM('2011 outpatient appointments'!$D43:$H43))*'2014 GP visits'!$C43</f>
        <v>242092.66831729654</v>
      </c>
      <c r="F43" s="2">
        <f>('2011 outpatient appointments'!F43/SUM('2011 outpatient appointments'!$D43:$H43))*'2014 GP visits'!$C43</f>
        <v>209060.31589098531</v>
      </c>
      <c r="G43" s="2">
        <f>('2011 outpatient appointments'!G43/SUM('2011 outpatient appointments'!$D43:$H43))*'2014 GP visits'!$C43</f>
        <v>196438.23666651652</v>
      </c>
      <c r="H43" s="2">
        <f>('2011 outpatient appointments'!H43/SUM('2011 outpatient appointments'!$D43:$H43))*'2014 GP visits'!$C43</f>
        <v>193427.70128829905</v>
      </c>
      <c r="I43" s="56">
        <f>VLOOKUP(B43,'Primary care summary'!$C$19:$E$24,3,TRUE)*SUM('2014 population'!J43:N43)</f>
        <v>537626.37165600003</v>
      </c>
      <c r="J43" s="2">
        <f>('2011 outpatient appointments'!J43/SUM('2011 outpatient appointments'!$J43:$N43))*'2014 GP visits'!$I43</f>
        <v>145779.73510982111</v>
      </c>
      <c r="K43" s="2">
        <f>('2011 outpatient appointments'!K43/SUM('2011 outpatient appointments'!$J43:$N43))*'2014 GP visits'!$I43</f>
        <v>123164.43321658966</v>
      </c>
      <c r="L43" s="2">
        <f>('2011 outpatient appointments'!L43/SUM('2011 outpatient appointments'!$J43:$N43))*'2014 GP visits'!$I43</f>
        <v>102871.98857841124</v>
      </c>
      <c r="M43" s="2">
        <f>('2011 outpatient appointments'!M43/SUM('2011 outpatient appointments'!$J43:$N43))*'2014 GP visits'!$I43</f>
        <v>86743.727415719026</v>
      </c>
      <c r="N43" s="2">
        <f>('2011 outpatient appointments'!N43/SUM('2011 outpatient appointments'!$J43:$N43))*'2014 GP visits'!$I43</f>
        <v>79066.487335459009</v>
      </c>
    </row>
    <row r="44" spans="2:14" x14ac:dyDescent="0.25">
      <c r="B44">
        <v>40</v>
      </c>
      <c r="C44" s="56">
        <f>VLOOKUP(B44,'Primary care summary'!$C$19:$E$24,2,TRUE)*SUM('2014 population'!D44:H44)</f>
        <v>1116818.8499459999</v>
      </c>
      <c r="D44" s="2">
        <f>('2011 outpatient appointments'!D44/SUM('2011 outpatient appointments'!$D44:$H44))*'2014 GP visits'!$C44</f>
        <v>256677.07193565383</v>
      </c>
      <c r="E44" s="2">
        <f>('2011 outpatient appointments'!E44/SUM('2011 outpatient appointments'!$D44:$H44))*'2014 GP visits'!$C44</f>
        <v>243759.60856061062</v>
      </c>
      <c r="F44" s="2">
        <f>('2011 outpatient appointments'!F44/SUM('2011 outpatient appointments'!$D44:$H44))*'2014 GP visits'!$C44</f>
        <v>219304.98525044648</v>
      </c>
      <c r="G44" s="2">
        <f>('2011 outpatient appointments'!G44/SUM('2011 outpatient appointments'!$D44:$H44))*'2014 GP visits'!$C44</f>
        <v>202160.85793690768</v>
      </c>
      <c r="H44" s="2">
        <f>('2011 outpatient appointments'!H44/SUM('2011 outpatient appointments'!$D44:$H44))*'2014 GP visits'!$C44</f>
        <v>194916.32626238134</v>
      </c>
      <c r="I44" s="56">
        <f>VLOOKUP(B44,'Primary care summary'!$C$19:$E$24,3,TRUE)*SUM('2014 population'!J44:N44)</f>
        <v>545277.99123599997</v>
      </c>
      <c r="J44" s="2">
        <f>('2011 outpatient appointments'!J44/SUM('2011 outpatient appointments'!$J44:$N44))*'2014 GP visits'!$I44</f>
        <v>147434.8284035023</v>
      </c>
      <c r="K44" s="2">
        <f>('2011 outpatient appointments'!K44/SUM('2011 outpatient appointments'!$J44:$N44))*'2014 GP visits'!$I44</f>
        <v>122664.40994864634</v>
      </c>
      <c r="L44" s="2">
        <f>('2011 outpatient appointments'!L44/SUM('2011 outpatient appointments'!$J44:$N44))*'2014 GP visits'!$I44</f>
        <v>105318.454422079</v>
      </c>
      <c r="M44" s="2">
        <f>('2011 outpatient appointments'!M44/SUM('2011 outpatient appointments'!$J44:$N44))*'2014 GP visits'!$I44</f>
        <v>89800.370962523011</v>
      </c>
      <c r="N44" s="2">
        <f>('2011 outpatient appointments'!N44/SUM('2011 outpatient appointments'!$J44:$N44))*'2014 GP visits'!$I44</f>
        <v>80059.92749924933</v>
      </c>
    </row>
    <row r="45" spans="2:14" x14ac:dyDescent="0.25">
      <c r="B45">
        <v>41</v>
      </c>
      <c r="C45" s="56">
        <f>VLOOKUP(B45,'Primary care summary'!$C$19:$E$24,2,TRUE)*SUM('2014 population'!D45:H45)</f>
        <v>1162642.3227629999</v>
      </c>
      <c r="D45" s="2">
        <f>('2011 outpatient appointments'!D45/SUM('2011 outpatient appointments'!$D45:$H45))*'2014 GP visits'!$C45</f>
        <v>276211.7294861527</v>
      </c>
      <c r="E45" s="2">
        <f>('2011 outpatient appointments'!E45/SUM('2011 outpatient appointments'!$D45:$H45))*'2014 GP visits'!$C45</f>
        <v>253004.01109348924</v>
      </c>
      <c r="F45" s="2">
        <f>('2011 outpatient appointments'!F45/SUM('2011 outpatient appointments'!$D45:$H45))*'2014 GP visits'!$C45</f>
        <v>226252.51538219929</v>
      </c>
      <c r="G45" s="2">
        <f>('2011 outpatient appointments'!G45/SUM('2011 outpatient appointments'!$D45:$H45))*'2014 GP visits'!$C45</f>
        <v>205761.22649389264</v>
      </c>
      <c r="H45" s="2">
        <f>('2011 outpatient appointments'!H45/SUM('2011 outpatient appointments'!$D45:$H45))*'2014 GP visits'!$C45</f>
        <v>201412.84030726607</v>
      </c>
      <c r="I45" s="56">
        <f>VLOOKUP(B45,'Primary care summary'!$C$19:$E$24,3,TRUE)*SUM('2014 population'!J45:N45)</f>
        <v>569590.67616000003</v>
      </c>
      <c r="J45" s="2">
        <f>('2011 outpatient appointments'!J45/SUM('2011 outpatient appointments'!$J45:$N45))*'2014 GP visits'!$I45</f>
        <v>152952.87365987286</v>
      </c>
      <c r="K45" s="2">
        <f>('2011 outpatient appointments'!K45/SUM('2011 outpatient appointments'!$J45:$N45))*'2014 GP visits'!$I45</f>
        <v>130115.31459559935</v>
      </c>
      <c r="L45" s="2">
        <f>('2011 outpatient appointments'!L45/SUM('2011 outpatient appointments'!$J45:$N45))*'2014 GP visits'!$I45</f>
        <v>107138.02781407883</v>
      </c>
      <c r="M45" s="2">
        <f>('2011 outpatient appointments'!M45/SUM('2011 outpatient appointments'!$J45:$N45))*'2014 GP visits'!$I45</f>
        <v>94971.632970073901</v>
      </c>
      <c r="N45" s="2">
        <f>('2011 outpatient appointments'!N45/SUM('2011 outpatient appointments'!$J45:$N45))*'2014 GP visits'!$I45</f>
        <v>84412.827120375106</v>
      </c>
    </row>
    <row r="46" spans="2:14" x14ac:dyDescent="0.25">
      <c r="B46">
        <v>42</v>
      </c>
      <c r="C46" s="56">
        <f>VLOOKUP(B46,'Primary care summary'!$C$19:$E$24,2,TRUE)*SUM('2014 population'!D46:H46)</f>
        <v>1211960.6707309999</v>
      </c>
      <c r="D46" s="2">
        <f>('2011 outpatient appointments'!D46/SUM('2011 outpatient appointments'!$D46:$H46))*'2014 GP visits'!$C46</f>
        <v>290847.86652827269</v>
      </c>
      <c r="E46" s="2">
        <f>('2011 outpatient appointments'!E46/SUM('2011 outpatient appointments'!$D46:$H46))*'2014 GP visits'!$C46</f>
        <v>265156.44007093698</v>
      </c>
      <c r="F46" s="2">
        <f>('2011 outpatient appointments'!F46/SUM('2011 outpatient appointments'!$D46:$H46))*'2014 GP visits'!$C46</f>
        <v>234204.37900662335</v>
      </c>
      <c r="G46" s="2">
        <f>('2011 outpatient appointments'!G46/SUM('2011 outpatient appointments'!$D46:$H46))*'2014 GP visits'!$C46</f>
        <v>212976.57978550918</v>
      </c>
      <c r="H46" s="2">
        <f>('2011 outpatient appointments'!H46/SUM('2011 outpatient appointments'!$D46:$H46))*'2014 GP visits'!$C46</f>
        <v>208775.40533965777</v>
      </c>
      <c r="I46" s="56">
        <f>VLOOKUP(B46,'Primary care summary'!$C$19:$E$24,3,TRUE)*SUM('2014 population'!J46:N46)</f>
        <v>592738.60575600003</v>
      </c>
      <c r="J46" s="2">
        <f>('2011 outpatient appointments'!J46/SUM('2011 outpatient appointments'!$J46:$N46))*'2014 GP visits'!$I46</f>
        <v>157412.97477741376</v>
      </c>
      <c r="K46" s="2">
        <f>('2011 outpatient appointments'!K46/SUM('2011 outpatient appointments'!$J46:$N46))*'2014 GP visits'!$I46</f>
        <v>133259.62961329971</v>
      </c>
      <c r="L46" s="2">
        <f>('2011 outpatient appointments'!L46/SUM('2011 outpatient appointments'!$J46:$N46))*'2014 GP visits'!$I46</f>
        <v>115373.62249949099</v>
      </c>
      <c r="M46" s="2">
        <f>('2011 outpatient appointments'!M46/SUM('2011 outpatient appointments'!$J46:$N46))*'2014 GP visits'!$I46</f>
        <v>96710.352085465871</v>
      </c>
      <c r="N46" s="2">
        <f>('2011 outpatient appointments'!N46/SUM('2011 outpatient appointments'!$J46:$N46))*'2014 GP visits'!$I46</f>
        <v>89982.026780329717</v>
      </c>
    </row>
    <row r="47" spans="2:14" x14ac:dyDescent="0.25">
      <c r="B47">
        <v>43</v>
      </c>
      <c r="C47" s="56">
        <f>VLOOKUP(B47,'Primary care summary'!$C$19:$E$24,2,TRUE)*SUM('2014 population'!D47:H47)</f>
        <v>1258282.9546399999</v>
      </c>
      <c r="D47" s="2">
        <f>('2011 outpatient appointments'!D47/SUM('2011 outpatient appointments'!$D47:$H47))*'2014 GP visits'!$C47</f>
        <v>300498.20271540683</v>
      </c>
      <c r="E47" s="2">
        <f>('2011 outpatient appointments'!E47/SUM('2011 outpatient appointments'!$D47:$H47))*'2014 GP visits'!$C47</f>
        <v>275852.96907189541</v>
      </c>
      <c r="F47" s="2">
        <f>('2011 outpatient appointments'!F47/SUM('2011 outpatient appointments'!$D47:$H47))*'2014 GP visits'!$C47</f>
        <v>242893.75268261312</v>
      </c>
      <c r="G47" s="2">
        <f>('2011 outpatient appointments'!G47/SUM('2011 outpatient appointments'!$D47:$H47))*'2014 GP visits'!$C47</f>
        <v>223882.11357509828</v>
      </c>
      <c r="H47" s="2">
        <f>('2011 outpatient appointments'!H47/SUM('2011 outpatient appointments'!$D47:$H47))*'2014 GP visits'!$C47</f>
        <v>215155.91659498622</v>
      </c>
      <c r="I47" s="56">
        <f>VLOOKUP(B47,'Primary care summary'!$C$19:$E$24,3,TRUE)*SUM('2014 population'!J47:N47)</f>
        <v>607894.66795200005</v>
      </c>
      <c r="J47" s="2">
        <f>('2011 outpatient appointments'!J47/SUM('2011 outpatient appointments'!$J47:$N47))*'2014 GP visits'!$I47</f>
        <v>159888.99648404523</v>
      </c>
      <c r="K47" s="2">
        <f>('2011 outpatient appointments'!K47/SUM('2011 outpatient appointments'!$J47:$N47))*'2014 GP visits'!$I47</f>
        <v>135629.82475633538</v>
      </c>
      <c r="L47" s="2">
        <f>('2011 outpatient appointments'!L47/SUM('2011 outpatient appointments'!$J47:$N47))*'2014 GP visits'!$I47</f>
        <v>118506.134475382</v>
      </c>
      <c r="M47" s="2">
        <f>('2011 outpatient appointments'!M47/SUM('2011 outpatient appointments'!$J47:$N47))*'2014 GP visits'!$I47</f>
        <v>101205.15605170635</v>
      </c>
      <c r="N47" s="2">
        <f>('2011 outpatient appointments'!N47/SUM('2011 outpatient appointments'!$J47:$N47))*'2014 GP visits'!$I47</f>
        <v>92664.556184531088</v>
      </c>
    </row>
    <row r="48" spans="2:14" x14ac:dyDescent="0.25">
      <c r="B48">
        <v>44</v>
      </c>
      <c r="C48" s="56">
        <f>VLOOKUP(B48,'Primary care summary'!$C$19:$E$24,2,TRUE)*SUM('2014 population'!D48:H48)</f>
        <v>1226352.649738</v>
      </c>
      <c r="D48" s="2">
        <f>('2011 outpatient appointments'!D48/SUM('2011 outpatient appointments'!$D48:$H48))*'2014 GP visits'!$C48</f>
        <v>290926.05470778339</v>
      </c>
      <c r="E48" s="2">
        <f>('2011 outpatient appointments'!E48/SUM('2011 outpatient appointments'!$D48:$H48))*'2014 GP visits'!$C48</f>
        <v>265557.02837036265</v>
      </c>
      <c r="F48" s="2">
        <f>('2011 outpatient appointments'!F48/SUM('2011 outpatient appointments'!$D48:$H48))*'2014 GP visits'!$C48</f>
        <v>239712.22127800088</v>
      </c>
      <c r="G48" s="2">
        <f>('2011 outpatient appointments'!G48/SUM('2011 outpatient appointments'!$D48:$H48))*'2014 GP visits'!$C48</f>
        <v>219846.39233939859</v>
      </c>
      <c r="H48" s="2">
        <f>('2011 outpatient appointments'!H48/SUM('2011 outpatient appointments'!$D48:$H48))*'2014 GP visits'!$C48</f>
        <v>210310.95304245449</v>
      </c>
      <c r="I48" s="56">
        <f>VLOOKUP(B48,'Primary care summary'!$C$19:$E$24,3,TRUE)*SUM('2014 population'!J48:N48)</f>
        <v>593901.77853600006</v>
      </c>
      <c r="J48" s="2">
        <f>('2011 outpatient appointments'!J48/SUM('2011 outpatient appointments'!$J48:$N48))*'2014 GP visits'!$I48</f>
        <v>157086.5719700788</v>
      </c>
      <c r="K48" s="2">
        <f>('2011 outpatient appointments'!K48/SUM('2011 outpatient appointments'!$J48:$N48))*'2014 GP visits'!$I48</f>
        <v>129693.35450714278</v>
      </c>
      <c r="L48" s="2">
        <f>('2011 outpatient appointments'!L48/SUM('2011 outpatient appointments'!$J48:$N48))*'2014 GP visits'!$I48</f>
        <v>115096.35861365389</v>
      </c>
      <c r="M48" s="2">
        <f>('2011 outpatient appointments'!M48/SUM('2011 outpatient appointments'!$J48:$N48))*'2014 GP visits'!$I48</f>
        <v>99936.707788291213</v>
      </c>
      <c r="N48" s="2">
        <f>('2011 outpatient appointments'!N48/SUM('2011 outpatient appointments'!$J48:$N48))*'2014 GP visits'!$I48</f>
        <v>92088.785656833381</v>
      </c>
    </row>
    <row r="49" spans="2:14" x14ac:dyDescent="0.25">
      <c r="B49">
        <v>45</v>
      </c>
      <c r="C49" s="56">
        <f>VLOOKUP(B49,'Primary care summary'!$C$19:$E$24,2,TRUE)*SUM('2014 population'!D49:H49)</f>
        <v>1585046.5955719999</v>
      </c>
      <c r="D49" s="2">
        <f>('2011 outpatient appointments'!D49/SUM('2011 outpatient appointments'!$D49:$H49))*'2014 GP visits'!$C49</f>
        <v>370266.30067363515</v>
      </c>
      <c r="E49" s="2">
        <f>('2011 outpatient appointments'!E49/SUM('2011 outpatient appointments'!$D49:$H49))*'2014 GP visits'!$C49</f>
        <v>345061.43660504324</v>
      </c>
      <c r="F49" s="2">
        <f>('2011 outpatient appointments'!F49/SUM('2011 outpatient appointments'!$D49:$H49))*'2014 GP visits'!$C49</f>
        <v>312855.50112466997</v>
      </c>
      <c r="G49" s="2">
        <f>('2011 outpatient appointments'!G49/SUM('2011 outpatient appointments'!$D49:$H49))*'2014 GP visits'!$C49</f>
        <v>287706.02129594109</v>
      </c>
      <c r="H49" s="2">
        <f>('2011 outpatient appointments'!H49/SUM('2011 outpatient appointments'!$D49:$H49))*'2014 GP visits'!$C49</f>
        <v>269157.33587271045</v>
      </c>
      <c r="I49" s="56">
        <f>VLOOKUP(B49,'Primary care summary'!$C$19:$E$24,3,TRUE)*SUM('2014 population'!J49:N49)</f>
        <v>1059144.706888</v>
      </c>
      <c r="J49" s="2">
        <f>('2011 outpatient appointments'!J49/SUM('2011 outpatient appointments'!$J49:$N49))*'2014 GP visits'!$I49</f>
        <v>272231.00061419583</v>
      </c>
      <c r="K49" s="2">
        <f>('2011 outpatient appointments'!K49/SUM('2011 outpatient appointments'!$J49:$N49))*'2014 GP visits'!$I49</f>
        <v>235891.66295018815</v>
      </c>
      <c r="L49" s="2">
        <f>('2011 outpatient appointments'!L49/SUM('2011 outpatient appointments'!$J49:$N49))*'2014 GP visits'!$I49</f>
        <v>203972.65215849952</v>
      </c>
      <c r="M49" s="2">
        <f>('2011 outpatient appointments'!M49/SUM('2011 outpatient appointments'!$J49:$N49))*'2014 GP visits'!$I49</f>
        <v>182685.35138062184</v>
      </c>
      <c r="N49" s="2">
        <f>('2011 outpatient appointments'!N49/SUM('2011 outpatient appointments'!$J49:$N49))*'2014 GP visits'!$I49</f>
        <v>164364.03978449467</v>
      </c>
    </row>
    <row r="50" spans="2:14" x14ac:dyDescent="0.25">
      <c r="B50">
        <v>46</v>
      </c>
      <c r="C50" s="56">
        <f>VLOOKUP(B50,'Primary care summary'!$C$19:$E$24,2,TRUE)*SUM('2014 population'!D50:H50)</f>
        <v>1582857.616505</v>
      </c>
      <c r="D50" s="2">
        <f>('2011 outpatient appointments'!D50/SUM('2011 outpatient appointments'!$D50:$H50))*'2014 GP visits'!$C50</f>
        <v>363506.10426985368</v>
      </c>
      <c r="E50" s="2">
        <f>('2011 outpatient appointments'!E50/SUM('2011 outpatient appointments'!$D50:$H50))*'2014 GP visits'!$C50</f>
        <v>343923.65273475053</v>
      </c>
      <c r="F50" s="2">
        <f>('2011 outpatient appointments'!F50/SUM('2011 outpatient appointments'!$D50:$H50))*'2014 GP visits'!$C50</f>
        <v>310623.98971776618</v>
      </c>
      <c r="G50" s="2">
        <f>('2011 outpatient appointments'!G50/SUM('2011 outpatient appointments'!$D50:$H50))*'2014 GP visits'!$C50</f>
        <v>292670.36574414308</v>
      </c>
      <c r="H50" s="2">
        <f>('2011 outpatient appointments'!H50/SUM('2011 outpatient appointments'!$D50:$H50))*'2014 GP visits'!$C50</f>
        <v>272133.50403848663</v>
      </c>
      <c r="I50" s="56">
        <f>VLOOKUP(B50,'Primary care summary'!$C$19:$E$24,3,TRUE)*SUM('2014 population'!J50:N50)</f>
        <v>1058302.388693</v>
      </c>
      <c r="J50" s="2">
        <f>('2011 outpatient appointments'!J50/SUM('2011 outpatient appointments'!$J50:$N50))*'2014 GP visits'!$I50</f>
        <v>267105.97375650401</v>
      </c>
      <c r="K50" s="2">
        <f>('2011 outpatient appointments'!K50/SUM('2011 outpatient appointments'!$J50:$N50))*'2014 GP visits'!$I50</f>
        <v>234039.30175243568</v>
      </c>
      <c r="L50" s="2">
        <f>('2011 outpatient appointments'!L50/SUM('2011 outpatient appointments'!$J50:$N50))*'2014 GP visits'!$I50</f>
        <v>204866.22864173105</v>
      </c>
      <c r="M50" s="2">
        <f>('2011 outpatient appointments'!M50/SUM('2011 outpatient appointments'!$J50:$N50))*'2014 GP visits'!$I50</f>
        <v>182788.62065636588</v>
      </c>
      <c r="N50" s="2">
        <f>('2011 outpatient appointments'!N50/SUM('2011 outpatient appointments'!$J50:$N50))*'2014 GP visits'!$I50</f>
        <v>169502.26388596333</v>
      </c>
    </row>
    <row r="51" spans="2:14" x14ac:dyDescent="0.25">
      <c r="B51">
        <v>47</v>
      </c>
      <c r="C51" s="56">
        <f>VLOOKUP(B51,'Primary care summary'!$C$19:$E$24,2,TRUE)*SUM('2014 population'!D51:H51)</f>
        <v>1599978.415948</v>
      </c>
      <c r="D51" s="2">
        <f>('2011 outpatient appointments'!D51/SUM('2011 outpatient appointments'!$D51:$H51))*'2014 GP visits'!$C51</f>
        <v>366734.91312983225</v>
      </c>
      <c r="E51" s="2">
        <f>('2011 outpatient appointments'!E51/SUM('2011 outpatient appointments'!$D51:$H51))*'2014 GP visits'!$C51</f>
        <v>343222.94663491764</v>
      </c>
      <c r="F51" s="2">
        <f>('2011 outpatient appointments'!F51/SUM('2011 outpatient appointments'!$D51:$H51))*'2014 GP visits'!$C51</f>
        <v>318337.79118866409</v>
      </c>
      <c r="G51" s="2">
        <f>('2011 outpatient appointments'!G51/SUM('2011 outpatient appointments'!$D51:$H51))*'2014 GP visits'!$C51</f>
        <v>293167.45339475031</v>
      </c>
      <c r="H51" s="2">
        <f>('2011 outpatient appointments'!H51/SUM('2011 outpatient appointments'!$D51:$H51))*'2014 GP visits'!$C51</f>
        <v>278515.31159983564</v>
      </c>
      <c r="I51" s="56">
        <f>VLOOKUP(B51,'Primary care summary'!$C$19:$E$24,3,TRUE)*SUM('2014 population'!J51:N51)</f>
        <v>1077496.1967430001</v>
      </c>
      <c r="J51" s="2">
        <f>('2011 outpatient appointments'!J51/SUM('2011 outpatient appointments'!$J51:$N51))*'2014 GP visits'!$I51</f>
        <v>269194.90033558494</v>
      </c>
      <c r="K51" s="2">
        <f>('2011 outpatient appointments'!K51/SUM('2011 outpatient appointments'!$J51:$N51))*'2014 GP visits'!$I51</f>
        <v>235725.5451846174</v>
      </c>
      <c r="L51" s="2">
        <f>('2011 outpatient appointments'!L51/SUM('2011 outpatient appointments'!$J51:$N51))*'2014 GP visits'!$I51</f>
        <v>208485.76219082766</v>
      </c>
      <c r="M51" s="2">
        <f>('2011 outpatient appointments'!M51/SUM('2011 outpatient appointments'!$J51:$N51))*'2014 GP visits'!$I51</f>
        <v>189117.081393428</v>
      </c>
      <c r="N51" s="2">
        <f>('2011 outpatient appointments'!N51/SUM('2011 outpatient appointments'!$J51:$N51))*'2014 GP visits'!$I51</f>
        <v>174972.90763854206</v>
      </c>
    </row>
    <row r="52" spans="2:14" x14ac:dyDescent="0.25">
      <c r="B52">
        <v>48</v>
      </c>
      <c r="C52" s="56">
        <f>VLOOKUP(B52,'Primary care summary'!$C$19:$E$24,2,TRUE)*SUM('2014 population'!D52:H52)</f>
        <v>1609863.0875359999</v>
      </c>
      <c r="D52" s="2">
        <f>('2011 outpatient appointments'!D52/SUM('2011 outpatient appointments'!$D52:$H52))*'2014 GP visits'!$C52</f>
        <v>367544.90009164053</v>
      </c>
      <c r="E52" s="2">
        <f>('2011 outpatient appointments'!E52/SUM('2011 outpatient appointments'!$D52:$H52))*'2014 GP visits'!$C52</f>
        <v>344855.57557529939</v>
      </c>
      <c r="F52" s="2">
        <f>('2011 outpatient appointments'!F52/SUM('2011 outpatient appointments'!$D52:$H52))*'2014 GP visits'!$C52</f>
        <v>317583.10865851265</v>
      </c>
      <c r="G52" s="2">
        <f>('2011 outpatient appointments'!G52/SUM('2011 outpatient appointments'!$D52:$H52))*'2014 GP visits'!$C52</f>
        <v>297439.43916963908</v>
      </c>
      <c r="H52" s="2">
        <f>('2011 outpatient appointments'!H52/SUM('2011 outpatient appointments'!$D52:$H52))*'2014 GP visits'!$C52</f>
        <v>282440.0640409083</v>
      </c>
      <c r="I52" s="56">
        <f>VLOOKUP(B52,'Primary care summary'!$C$19:$E$24,3,TRUE)*SUM('2014 population'!J52:N52)</f>
        <v>1072094.3134990002</v>
      </c>
      <c r="J52" s="2">
        <f>('2011 outpatient appointments'!J52/SUM('2011 outpatient appointments'!$J52:$N52))*'2014 GP visits'!$I52</f>
        <v>263758.15668023558</v>
      </c>
      <c r="K52" s="2">
        <f>('2011 outpatient appointments'!K52/SUM('2011 outpatient appointments'!$J52:$N52))*'2014 GP visits'!$I52</f>
        <v>236883.90717091694</v>
      </c>
      <c r="L52" s="2">
        <f>('2011 outpatient appointments'!L52/SUM('2011 outpatient appointments'!$J52:$N52))*'2014 GP visits'!$I52</f>
        <v>206821.76259857169</v>
      </c>
      <c r="M52" s="2">
        <f>('2011 outpatient appointments'!M52/SUM('2011 outpatient appointments'!$J52:$N52))*'2014 GP visits'!$I52</f>
        <v>190893.59989899237</v>
      </c>
      <c r="N52" s="2">
        <f>('2011 outpatient appointments'!N52/SUM('2011 outpatient appointments'!$J52:$N52))*'2014 GP visits'!$I52</f>
        <v>173736.88715028358</v>
      </c>
    </row>
    <row r="53" spans="2:14" x14ac:dyDescent="0.25">
      <c r="B53">
        <v>49</v>
      </c>
      <c r="C53" s="56">
        <f>VLOOKUP(B53,'Primary care summary'!$C$19:$E$24,2,TRUE)*SUM('2014 population'!D53:H53)</f>
        <v>1616841.2141750001</v>
      </c>
      <c r="D53" s="2">
        <f>('2011 outpatient appointments'!D53/SUM('2011 outpatient appointments'!$D53:$H53))*'2014 GP visits'!$C53</f>
        <v>363103.0217963967</v>
      </c>
      <c r="E53" s="2">
        <f>('2011 outpatient appointments'!E53/SUM('2011 outpatient appointments'!$D53:$H53))*'2014 GP visits'!$C53</f>
        <v>350068.11972017126</v>
      </c>
      <c r="F53" s="2">
        <f>('2011 outpatient appointments'!F53/SUM('2011 outpatient appointments'!$D53:$H53))*'2014 GP visits'!$C53</f>
        <v>314760.31604685844</v>
      </c>
      <c r="G53" s="2">
        <f>('2011 outpatient appointments'!G53/SUM('2011 outpatient appointments'!$D53:$H53))*'2014 GP visits'!$C53</f>
        <v>303706.19604352035</v>
      </c>
      <c r="H53" s="2">
        <f>('2011 outpatient appointments'!H53/SUM('2011 outpatient appointments'!$D53:$H53))*'2014 GP visits'!$C53</f>
        <v>285203.56056805339</v>
      </c>
      <c r="I53" s="56">
        <f>VLOOKUP(B53,'Primary care summary'!$C$19:$E$24,3,TRUE)*SUM('2014 population'!J53:N53)</f>
        <v>1077454.7712580001</v>
      </c>
      <c r="J53" s="2">
        <f>('2011 outpatient appointments'!J53/SUM('2011 outpatient appointments'!$J53:$N53))*'2014 GP visits'!$I53</f>
        <v>267345.86115320597</v>
      </c>
      <c r="K53" s="2">
        <f>('2011 outpatient appointments'!K53/SUM('2011 outpatient appointments'!$J53:$N53))*'2014 GP visits'!$I53</f>
        <v>236732.728752328</v>
      </c>
      <c r="L53" s="2">
        <f>('2011 outpatient appointments'!L53/SUM('2011 outpatient appointments'!$J53:$N53))*'2014 GP visits'!$I53</f>
        <v>205720.07017157201</v>
      </c>
      <c r="M53" s="2">
        <f>('2011 outpatient appointments'!M53/SUM('2011 outpatient appointments'!$J53:$N53))*'2014 GP visits'!$I53</f>
        <v>190104.88121982274</v>
      </c>
      <c r="N53" s="2">
        <f>('2011 outpatient appointments'!N53/SUM('2011 outpatient appointments'!$J53:$N53))*'2014 GP visits'!$I53</f>
        <v>177551.22996107134</v>
      </c>
    </row>
    <row r="54" spans="2:14" x14ac:dyDescent="0.25">
      <c r="B54">
        <v>50</v>
      </c>
      <c r="C54" s="56">
        <f>VLOOKUP(B54,'Primary care summary'!$C$19:$E$24,2,TRUE)*SUM('2014 population'!D54:H54)</f>
        <v>1599236.662452</v>
      </c>
      <c r="D54" s="2">
        <f>('2011 outpatient appointments'!D54/SUM('2011 outpatient appointments'!$D54:$H54))*'2014 GP visits'!$C54</f>
        <v>366649.45848588081</v>
      </c>
      <c r="E54" s="2">
        <f>('2011 outpatient appointments'!E54/SUM('2011 outpatient appointments'!$D54:$H54))*'2014 GP visits'!$C54</f>
        <v>337417.93266923469</v>
      </c>
      <c r="F54" s="2">
        <f>('2011 outpatient appointments'!F54/SUM('2011 outpatient appointments'!$D54:$H54))*'2014 GP visits'!$C54</f>
        <v>315610.70553471101</v>
      </c>
      <c r="G54" s="2">
        <f>('2011 outpatient appointments'!G54/SUM('2011 outpatient appointments'!$D54:$H54))*'2014 GP visits'!$C54</f>
        <v>297999.29931720957</v>
      </c>
      <c r="H54" s="2">
        <f>('2011 outpatient appointments'!H54/SUM('2011 outpatient appointments'!$D54:$H54))*'2014 GP visits'!$C54</f>
        <v>281559.26644496381</v>
      </c>
      <c r="I54" s="56">
        <f>VLOOKUP(B54,'Primary care summary'!$C$19:$E$24,3,TRUE)*SUM('2014 population'!J54:N54)</f>
        <v>1068134.0371330001</v>
      </c>
      <c r="J54" s="2">
        <f>('2011 outpatient appointments'!J54/SUM('2011 outpatient appointments'!$J54:$N54))*'2014 GP visits'!$I54</f>
        <v>261237.99016217972</v>
      </c>
      <c r="K54" s="2">
        <f>('2011 outpatient appointments'!K54/SUM('2011 outpatient appointments'!$J54:$N54))*'2014 GP visits'!$I54</f>
        <v>231897.79633212634</v>
      </c>
      <c r="L54" s="2">
        <f>('2011 outpatient appointments'!L54/SUM('2011 outpatient appointments'!$J54:$N54))*'2014 GP visits'!$I54</f>
        <v>207186.09456002826</v>
      </c>
      <c r="M54" s="2">
        <f>('2011 outpatient appointments'!M54/SUM('2011 outpatient appointments'!$J54:$N54))*'2014 GP visits'!$I54</f>
        <v>190681.54774946862</v>
      </c>
      <c r="N54" s="2">
        <f>('2011 outpatient appointments'!N54/SUM('2011 outpatient appointments'!$J54:$N54))*'2014 GP visits'!$I54</f>
        <v>177130.60832919716</v>
      </c>
    </row>
    <row r="55" spans="2:14" x14ac:dyDescent="0.25">
      <c r="B55">
        <v>51</v>
      </c>
      <c r="C55" s="56">
        <f>VLOOKUP(B55,'Primary care summary'!$C$19:$E$24,2,TRUE)*SUM('2014 population'!D55:H55)</f>
        <v>1563580.0881469999</v>
      </c>
      <c r="D55" s="2">
        <f>('2011 outpatient appointments'!D55/SUM('2011 outpatient appointments'!$D55:$H55))*'2014 GP visits'!$C55</f>
        <v>353777.72493913508</v>
      </c>
      <c r="E55" s="2">
        <f>('2011 outpatient appointments'!E55/SUM('2011 outpatient appointments'!$D55:$H55))*'2014 GP visits'!$C55</f>
        <v>328635.07560298924</v>
      </c>
      <c r="F55" s="2">
        <f>('2011 outpatient appointments'!F55/SUM('2011 outpatient appointments'!$D55:$H55))*'2014 GP visits'!$C55</f>
        <v>307990.9942831677</v>
      </c>
      <c r="G55" s="2">
        <f>('2011 outpatient appointments'!G55/SUM('2011 outpatient appointments'!$D55:$H55))*'2014 GP visits'!$C55</f>
        <v>293767.06251353654</v>
      </c>
      <c r="H55" s="2">
        <f>('2011 outpatient appointments'!H55/SUM('2011 outpatient appointments'!$D55:$H55))*'2014 GP visits'!$C55</f>
        <v>279409.23080817133</v>
      </c>
      <c r="I55" s="56">
        <f>VLOOKUP(B55,'Primary care summary'!$C$19:$E$24,3,TRUE)*SUM('2014 population'!J55:N55)</f>
        <v>1046128.819501</v>
      </c>
      <c r="J55" s="2">
        <f>('2011 outpatient appointments'!J55/SUM('2011 outpatient appointments'!$J55:$N55))*'2014 GP visits'!$I55</f>
        <v>254068.07685805793</v>
      </c>
      <c r="K55" s="2">
        <f>('2011 outpatient appointments'!K55/SUM('2011 outpatient appointments'!$J55:$N55))*'2014 GP visits'!$I55</f>
        <v>227780.63892383673</v>
      </c>
      <c r="L55" s="2">
        <f>('2011 outpatient appointments'!L55/SUM('2011 outpatient appointments'!$J55:$N55))*'2014 GP visits'!$I55</f>
        <v>203428.60471716578</v>
      </c>
      <c r="M55" s="2">
        <f>('2011 outpatient appointments'!M55/SUM('2011 outpatient appointments'!$J55:$N55))*'2014 GP visits'!$I55</f>
        <v>188676.00058010386</v>
      </c>
      <c r="N55" s="2">
        <f>('2011 outpatient appointments'!N55/SUM('2011 outpatient appointments'!$J55:$N55))*'2014 GP visits'!$I55</f>
        <v>172175.49842183565</v>
      </c>
    </row>
    <row r="56" spans="2:14" x14ac:dyDescent="0.25">
      <c r="B56">
        <v>52</v>
      </c>
      <c r="C56" s="56">
        <f>VLOOKUP(B56,'Primary care summary'!$C$19:$E$24,2,TRUE)*SUM('2014 population'!D56:H56)</f>
        <v>1524972.624934</v>
      </c>
      <c r="D56" s="2">
        <f>('2011 outpatient appointments'!D56/SUM('2011 outpatient appointments'!$D56:$H56))*'2014 GP visits'!$C56</f>
        <v>342757.59815229703</v>
      </c>
      <c r="E56" s="2">
        <f>('2011 outpatient appointments'!E56/SUM('2011 outpatient appointments'!$D56:$H56))*'2014 GP visits'!$C56</f>
        <v>321989.84177003283</v>
      </c>
      <c r="F56" s="2">
        <f>('2011 outpatient appointments'!F56/SUM('2011 outpatient appointments'!$D56:$H56))*'2014 GP visits'!$C56</f>
        <v>305332.71443322476</v>
      </c>
      <c r="G56" s="2">
        <f>('2011 outpatient appointments'!G56/SUM('2011 outpatient appointments'!$D56:$H56))*'2014 GP visits'!$C56</f>
        <v>284513.07403547008</v>
      </c>
      <c r="H56" s="2">
        <f>('2011 outpatient appointments'!H56/SUM('2011 outpatient appointments'!$D56:$H56))*'2014 GP visits'!$C56</f>
        <v>270379.39654297527</v>
      </c>
      <c r="I56" s="56">
        <f>VLOOKUP(B56,'Primary care summary'!$C$19:$E$24,3,TRUE)*SUM('2014 population'!J56:N56)</f>
        <v>1025990.5103930001</v>
      </c>
      <c r="J56" s="2">
        <f>('2011 outpatient appointments'!J56/SUM('2011 outpatient appointments'!$J56:$N56))*'2014 GP visits'!$I56</f>
        <v>248059.32110161986</v>
      </c>
      <c r="K56" s="2">
        <f>('2011 outpatient appointments'!K56/SUM('2011 outpatient appointments'!$J56:$N56))*'2014 GP visits'!$I56</f>
        <v>220113.03289388804</v>
      </c>
      <c r="L56" s="2">
        <f>('2011 outpatient appointments'!L56/SUM('2011 outpatient appointments'!$J56:$N56))*'2014 GP visits'!$I56</f>
        <v>202414.78408848747</v>
      </c>
      <c r="M56" s="2">
        <f>('2011 outpatient appointments'!M56/SUM('2011 outpatient appointments'!$J56:$N56))*'2014 GP visits'!$I56</f>
        <v>184927.81306335155</v>
      </c>
      <c r="N56" s="2">
        <f>('2011 outpatient appointments'!N56/SUM('2011 outpatient appointments'!$J56:$N56))*'2014 GP visits'!$I56</f>
        <v>170475.55924565319</v>
      </c>
    </row>
    <row r="57" spans="2:14" x14ac:dyDescent="0.25">
      <c r="B57">
        <v>53</v>
      </c>
      <c r="C57" s="56">
        <f>VLOOKUP(B57,'Primary care summary'!$C$19:$E$24,2,TRUE)*SUM('2014 population'!D57:H57)</f>
        <v>1470082.86623</v>
      </c>
      <c r="D57" s="2">
        <f>('2011 outpatient appointments'!D57/SUM('2011 outpatient appointments'!$D57:$H57))*'2014 GP visits'!$C57</f>
        <v>323644.40938091016</v>
      </c>
      <c r="E57" s="2">
        <f>('2011 outpatient appointments'!E57/SUM('2011 outpatient appointments'!$D57:$H57))*'2014 GP visits'!$C57</f>
        <v>310840.46549534868</v>
      </c>
      <c r="F57" s="2">
        <f>('2011 outpatient appointments'!F57/SUM('2011 outpatient appointments'!$D57:$H57))*'2014 GP visits'!$C57</f>
        <v>293776.10229421587</v>
      </c>
      <c r="G57" s="2">
        <f>('2011 outpatient appointments'!G57/SUM('2011 outpatient appointments'!$D57:$H57))*'2014 GP visits'!$C57</f>
        <v>277689.5030574128</v>
      </c>
      <c r="H57" s="2">
        <f>('2011 outpatient appointments'!H57/SUM('2011 outpatient appointments'!$D57:$H57))*'2014 GP visits'!$C57</f>
        <v>264132.38600211247</v>
      </c>
      <c r="I57" s="56">
        <f>VLOOKUP(B57,'Primary care summary'!$C$19:$E$24,3,TRUE)*SUM('2014 population'!J57:N57)</f>
        <v>990723.61416300002</v>
      </c>
      <c r="J57" s="2">
        <f>('2011 outpatient appointments'!J57/SUM('2011 outpatient appointments'!$J57:$N57))*'2014 GP visits'!$I57</f>
        <v>239479.79858101162</v>
      </c>
      <c r="K57" s="2">
        <f>('2011 outpatient appointments'!K57/SUM('2011 outpatient appointments'!$J57:$N57))*'2014 GP visits'!$I57</f>
        <v>212625.01034589537</v>
      </c>
      <c r="L57" s="2">
        <f>('2011 outpatient appointments'!L57/SUM('2011 outpatient appointments'!$J57:$N57))*'2014 GP visits'!$I57</f>
        <v>193874.10088671077</v>
      </c>
      <c r="M57" s="2">
        <f>('2011 outpatient appointments'!M57/SUM('2011 outpatient appointments'!$J57:$N57))*'2014 GP visits'!$I57</f>
        <v>178087.82647721376</v>
      </c>
      <c r="N57" s="2">
        <f>('2011 outpatient appointments'!N57/SUM('2011 outpatient appointments'!$J57:$N57))*'2014 GP visits'!$I57</f>
        <v>166656.87787216846</v>
      </c>
    </row>
    <row r="58" spans="2:14" x14ac:dyDescent="0.25">
      <c r="B58">
        <v>54</v>
      </c>
      <c r="C58" s="56">
        <f>VLOOKUP(B58,'Primary care summary'!$C$19:$E$24,2,TRUE)*SUM('2014 population'!D58:H58)</f>
        <v>1410617.6172110001</v>
      </c>
      <c r="D58" s="2">
        <f>('2011 outpatient appointments'!D58/SUM('2011 outpatient appointments'!$D58:$H58))*'2014 GP visits'!$C58</f>
        <v>306622.70838538924</v>
      </c>
      <c r="E58" s="2">
        <f>('2011 outpatient appointments'!E58/SUM('2011 outpatient appointments'!$D58:$H58))*'2014 GP visits'!$C58</f>
        <v>292212.07408795989</v>
      </c>
      <c r="F58" s="2">
        <f>('2011 outpatient appointments'!F58/SUM('2011 outpatient appointments'!$D58:$H58))*'2014 GP visits'!$C58</f>
        <v>281705.65709980181</v>
      </c>
      <c r="G58" s="2">
        <f>('2011 outpatient appointments'!G58/SUM('2011 outpatient appointments'!$D58:$H58))*'2014 GP visits'!$C58</f>
        <v>274311.10492844391</v>
      </c>
      <c r="H58" s="2">
        <f>('2011 outpatient appointments'!H58/SUM('2011 outpatient appointments'!$D58:$H58))*'2014 GP visits'!$C58</f>
        <v>255766.07270940521</v>
      </c>
      <c r="I58" s="56">
        <f>VLOOKUP(B58,'Primary care summary'!$C$19:$E$24,3,TRUE)*SUM('2014 population'!J58:N58)</f>
        <v>950112.83036800008</v>
      </c>
      <c r="J58" s="2">
        <f>('2011 outpatient appointments'!J58/SUM('2011 outpatient appointments'!$J58:$N58))*'2014 GP visits'!$I58</f>
        <v>224451.7566769284</v>
      </c>
      <c r="K58" s="2">
        <f>('2011 outpatient appointments'!K58/SUM('2011 outpatient appointments'!$J58:$N58))*'2014 GP visits'!$I58</f>
        <v>200808.81961487868</v>
      </c>
      <c r="L58" s="2">
        <f>('2011 outpatient appointments'!L58/SUM('2011 outpatient appointments'!$J58:$N58))*'2014 GP visits'!$I58</f>
        <v>185062.37913003832</v>
      </c>
      <c r="M58" s="2">
        <f>('2011 outpatient appointments'!M58/SUM('2011 outpatient appointments'!$J58:$N58))*'2014 GP visits'!$I58</f>
        <v>175672.31773719375</v>
      </c>
      <c r="N58" s="2">
        <f>('2011 outpatient appointments'!N58/SUM('2011 outpatient appointments'!$J58:$N58))*'2014 GP visits'!$I58</f>
        <v>164117.5572089609</v>
      </c>
    </row>
    <row r="59" spans="2:14" x14ac:dyDescent="0.25">
      <c r="B59">
        <v>55</v>
      </c>
      <c r="C59" s="56">
        <f>VLOOKUP(B59,'Primary care summary'!$C$19:$E$24,2,TRUE)*SUM('2014 population'!D59:H59)</f>
        <v>1378569.0286610001</v>
      </c>
      <c r="D59" s="2">
        <f>('2011 outpatient appointments'!D59/SUM('2011 outpatient appointments'!$D59:$H59))*'2014 GP visits'!$C59</f>
        <v>301849.45799502969</v>
      </c>
      <c r="E59" s="2">
        <f>('2011 outpatient appointments'!E59/SUM('2011 outpatient appointments'!$D59:$H59))*'2014 GP visits'!$C59</f>
        <v>287855.33433742938</v>
      </c>
      <c r="F59" s="2">
        <f>('2011 outpatient appointments'!F59/SUM('2011 outpatient appointments'!$D59:$H59))*'2014 GP visits'!$C59</f>
        <v>276603.52447217767</v>
      </c>
      <c r="G59" s="2">
        <f>('2011 outpatient appointments'!G59/SUM('2011 outpatient appointments'!$D59:$H59))*'2014 GP visits'!$C59</f>
        <v>266065.76755924686</v>
      </c>
      <c r="H59" s="2">
        <f>('2011 outpatient appointments'!H59/SUM('2011 outpatient appointments'!$D59:$H59))*'2014 GP visits'!$C59</f>
        <v>246194.94429711654</v>
      </c>
      <c r="I59" s="56">
        <f>VLOOKUP(B59,'Primary care summary'!$C$19:$E$24,3,TRUE)*SUM('2014 population'!J59:N59)</f>
        <v>928049.61705700005</v>
      </c>
      <c r="J59" s="2">
        <f>('2011 outpatient appointments'!J59/SUM('2011 outpatient appointments'!$J59:$N59))*'2014 GP visits'!$I59</f>
        <v>213452.36874685608</v>
      </c>
      <c r="K59" s="2">
        <f>('2011 outpatient appointments'!K59/SUM('2011 outpatient appointments'!$J59:$N59))*'2014 GP visits'!$I59</f>
        <v>199298.88180508357</v>
      </c>
      <c r="L59" s="2">
        <f>('2011 outpatient appointments'!L59/SUM('2011 outpatient appointments'!$J59:$N59))*'2014 GP visits'!$I59</f>
        <v>182862.15074770435</v>
      </c>
      <c r="M59" s="2">
        <f>('2011 outpatient appointments'!M59/SUM('2011 outpatient appointments'!$J59:$N59))*'2014 GP visits'!$I59</f>
        <v>170727.37429762687</v>
      </c>
      <c r="N59" s="2">
        <f>('2011 outpatient appointments'!N59/SUM('2011 outpatient appointments'!$J59:$N59))*'2014 GP visits'!$I59</f>
        <v>161708.84145972916</v>
      </c>
    </row>
    <row r="60" spans="2:14" x14ac:dyDescent="0.25">
      <c r="B60">
        <v>56</v>
      </c>
      <c r="C60" s="56">
        <f>VLOOKUP(B60,'Primary care summary'!$C$19:$E$24,2,TRUE)*SUM('2014 population'!D60:H60)</f>
        <v>1348145.041518</v>
      </c>
      <c r="D60" s="2">
        <f>('2011 outpatient appointments'!D60/SUM('2011 outpatient appointments'!$D60:$H60))*'2014 GP visits'!$C60</f>
        <v>289059.4533843922</v>
      </c>
      <c r="E60" s="2">
        <f>('2011 outpatient appointments'!E60/SUM('2011 outpatient appointments'!$D60:$H60))*'2014 GP visits'!$C60</f>
        <v>281692.32485965168</v>
      </c>
      <c r="F60" s="2">
        <f>('2011 outpatient appointments'!F60/SUM('2011 outpatient appointments'!$D60:$H60))*'2014 GP visits'!$C60</f>
        <v>271195.4278309503</v>
      </c>
      <c r="G60" s="2">
        <f>('2011 outpatient appointments'!G60/SUM('2011 outpatient appointments'!$D60:$H60))*'2014 GP visits'!$C60</f>
        <v>262174.58840783098</v>
      </c>
      <c r="H60" s="2">
        <f>('2011 outpatient appointments'!H60/SUM('2011 outpatient appointments'!$D60:$H60))*'2014 GP visits'!$C60</f>
        <v>244023.24703517475</v>
      </c>
      <c r="I60" s="56">
        <f>VLOOKUP(B60,'Primary care summary'!$C$19:$E$24,3,TRUE)*SUM('2014 population'!J60:N60)</f>
        <v>907068.9897540001</v>
      </c>
      <c r="J60" s="2">
        <f>('2011 outpatient appointments'!J60/SUM('2011 outpatient appointments'!$J60:$N60))*'2014 GP visits'!$I60</f>
        <v>208711.63930031026</v>
      </c>
      <c r="K60" s="2">
        <f>('2011 outpatient appointments'!K60/SUM('2011 outpatient appointments'!$J60:$N60))*'2014 GP visits'!$I60</f>
        <v>191847.10166313569</v>
      </c>
      <c r="L60" s="2">
        <f>('2011 outpatient appointments'!L60/SUM('2011 outpatient appointments'!$J60:$N60))*'2014 GP visits'!$I60</f>
        <v>183601.64956429449</v>
      </c>
      <c r="M60" s="2">
        <f>('2011 outpatient appointments'!M60/SUM('2011 outpatient appointments'!$J60:$N60))*'2014 GP visits'!$I60</f>
        <v>167752.30132125225</v>
      </c>
      <c r="N60" s="2">
        <f>('2011 outpatient appointments'!N60/SUM('2011 outpatient appointments'!$J60:$N60))*'2014 GP visits'!$I60</f>
        <v>155156.29790500741</v>
      </c>
    </row>
    <row r="61" spans="2:14" x14ac:dyDescent="0.25">
      <c r="B61">
        <v>57</v>
      </c>
      <c r="C61" s="56">
        <f>VLOOKUP(B61,'Primary care summary'!$C$19:$E$24,2,TRUE)*SUM('2014 population'!D61:H61)</f>
        <v>1300064.0961549999</v>
      </c>
      <c r="D61" s="2">
        <f>('2011 outpatient appointments'!D61/SUM('2011 outpatient appointments'!$D61:$H61))*'2014 GP visits'!$C61</f>
        <v>272458.90308907977</v>
      </c>
      <c r="E61" s="2">
        <f>('2011 outpatient appointments'!E61/SUM('2011 outpatient appointments'!$D61:$H61))*'2014 GP visits'!$C61</f>
        <v>264362.40337946295</v>
      </c>
      <c r="F61" s="2">
        <f>('2011 outpatient appointments'!F61/SUM('2011 outpatient appointments'!$D61:$H61))*'2014 GP visits'!$C61</f>
        <v>267199.36587613967</v>
      </c>
      <c r="G61" s="2">
        <f>('2011 outpatient appointments'!G61/SUM('2011 outpatient appointments'!$D61:$H61))*'2014 GP visits'!$C61</f>
        <v>257798.0759246056</v>
      </c>
      <c r="H61" s="2">
        <f>('2011 outpatient appointments'!H61/SUM('2011 outpatient appointments'!$D61:$H61))*'2014 GP visits'!$C61</f>
        <v>238245.34788571199</v>
      </c>
      <c r="I61" s="56">
        <f>VLOOKUP(B61,'Primary care summary'!$C$19:$E$24,3,TRUE)*SUM('2014 population'!J61:N61)</f>
        <v>870915.58814500005</v>
      </c>
      <c r="J61" s="2">
        <f>('2011 outpatient appointments'!J61/SUM('2011 outpatient appointments'!$J61:$N61))*'2014 GP visits'!$I61</f>
        <v>196206.67229955175</v>
      </c>
      <c r="K61" s="2">
        <f>('2011 outpatient appointments'!K61/SUM('2011 outpatient appointments'!$J61:$N61))*'2014 GP visits'!$I61</f>
        <v>185323.32127565835</v>
      </c>
      <c r="L61" s="2">
        <f>('2011 outpatient appointments'!L61/SUM('2011 outpatient appointments'!$J61:$N61))*'2014 GP visits'!$I61</f>
        <v>174611.32072112965</v>
      </c>
      <c r="M61" s="2">
        <f>('2011 outpatient appointments'!M61/SUM('2011 outpatient appointments'!$J61:$N61))*'2014 GP visits'!$I61</f>
        <v>163340.26762513828</v>
      </c>
      <c r="N61" s="2">
        <f>('2011 outpatient appointments'!N61/SUM('2011 outpatient appointments'!$J61:$N61))*'2014 GP visits'!$I61</f>
        <v>151434.00622352204</v>
      </c>
    </row>
    <row r="62" spans="2:14" x14ac:dyDescent="0.25">
      <c r="B62">
        <v>58</v>
      </c>
      <c r="C62" s="56">
        <f>VLOOKUP(B62,'Primary care summary'!$C$19:$E$24,2,TRUE)*SUM('2014 population'!D62:H62)</f>
        <v>1253357.8135210001</v>
      </c>
      <c r="D62" s="2">
        <f>('2011 outpatient appointments'!D62/SUM('2011 outpatient appointments'!$D62:$H62))*'2014 GP visits'!$C62</f>
        <v>258283.53463806177</v>
      </c>
      <c r="E62" s="2">
        <f>('2011 outpatient appointments'!E62/SUM('2011 outpatient appointments'!$D62:$H62))*'2014 GP visits'!$C62</f>
        <v>255178.5721733403</v>
      </c>
      <c r="F62" s="2">
        <f>('2011 outpatient appointments'!F62/SUM('2011 outpatient appointments'!$D62:$H62))*'2014 GP visits'!$C62</f>
        <v>257180.35029982094</v>
      </c>
      <c r="G62" s="2">
        <f>('2011 outpatient appointments'!G62/SUM('2011 outpatient appointments'!$D62:$H62))*'2014 GP visits'!$C62</f>
        <v>250474.99531302258</v>
      </c>
      <c r="H62" s="2">
        <f>('2011 outpatient appointments'!H62/SUM('2011 outpatient appointments'!$D62:$H62))*'2014 GP visits'!$C62</f>
        <v>232240.36109675452</v>
      </c>
      <c r="I62" s="56">
        <f>VLOOKUP(B62,'Primary care summary'!$C$19:$E$24,3,TRUE)*SUM('2014 population'!J62:N62)</f>
        <v>840307.678128</v>
      </c>
      <c r="J62" s="2">
        <f>('2011 outpatient appointments'!J62/SUM('2011 outpatient appointments'!$J62:$N62))*'2014 GP visits'!$I62</f>
        <v>186684.97941613919</v>
      </c>
      <c r="K62" s="2">
        <f>('2011 outpatient appointments'!K62/SUM('2011 outpatient appointments'!$J62:$N62))*'2014 GP visits'!$I62</f>
        <v>175692.08495779819</v>
      </c>
      <c r="L62" s="2">
        <f>('2011 outpatient appointments'!L62/SUM('2011 outpatient appointments'!$J62:$N62))*'2014 GP visits'!$I62</f>
        <v>169201.42156798553</v>
      </c>
      <c r="M62" s="2">
        <f>('2011 outpatient appointments'!M62/SUM('2011 outpatient appointments'!$J62:$N62))*'2014 GP visits'!$I62</f>
        <v>160797.1507721011</v>
      </c>
      <c r="N62" s="2">
        <f>('2011 outpatient appointments'!N62/SUM('2011 outpatient appointments'!$J62:$N62))*'2014 GP visits'!$I62</f>
        <v>147932.04141397603</v>
      </c>
    </row>
    <row r="63" spans="2:14" x14ac:dyDescent="0.25">
      <c r="B63">
        <v>59</v>
      </c>
      <c r="C63" s="56">
        <f>VLOOKUP(B63,'Primary care summary'!$C$19:$E$24,2,TRUE)*SUM('2014 population'!D63:H63)</f>
        <v>1211964.743429</v>
      </c>
      <c r="D63" s="2">
        <f>('2011 outpatient appointments'!D63/SUM('2011 outpatient appointments'!$D63:$H63))*'2014 GP visits'!$C63</f>
        <v>245923.5855858156</v>
      </c>
      <c r="E63" s="2">
        <f>('2011 outpatient appointments'!E63/SUM('2011 outpatient appointments'!$D63:$H63))*'2014 GP visits'!$C63</f>
        <v>245579.15208356699</v>
      </c>
      <c r="F63" s="2">
        <f>('2011 outpatient appointments'!F63/SUM('2011 outpatient appointments'!$D63:$H63))*'2014 GP visits'!$C63</f>
        <v>249052.51240118616</v>
      </c>
      <c r="G63" s="2">
        <f>('2011 outpatient appointments'!G63/SUM('2011 outpatient appointments'!$D63:$H63))*'2014 GP visits'!$C63</f>
        <v>244077.57681533718</v>
      </c>
      <c r="H63" s="2">
        <f>('2011 outpatient appointments'!H63/SUM('2011 outpatient appointments'!$D63:$H63))*'2014 GP visits'!$C63</f>
        <v>227331.91654309409</v>
      </c>
      <c r="I63" s="56">
        <f>VLOOKUP(B63,'Primary care summary'!$C$19:$E$24,3,TRUE)*SUM('2014 population'!J63:N63)</f>
        <v>806496.19727100001</v>
      </c>
      <c r="J63" s="2">
        <f>('2011 outpatient appointments'!J63/SUM('2011 outpatient appointments'!$J63:$N63))*'2014 GP visits'!$I63</f>
        <v>176341.66213535605</v>
      </c>
      <c r="K63" s="2">
        <f>('2011 outpatient appointments'!K63/SUM('2011 outpatient appointments'!$J63:$N63))*'2014 GP visits'!$I63</f>
        <v>167516.73431625328</v>
      </c>
      <c r="L63" s="2">
        <f>('2011 outpatient appointments'!L63/SUM('2011 outpatient appointments'!$J63:$N63))*'2014 GP visits'!$I63</f>
        <v>163138.63771788363</v>
      </c>
      <c r="M63" s="2">
        <f>('2011 outpatient appointments'!M63/SUM('2011 outpatient appointments'!$J63:$N63))*'2014 GP visits'!$I63</f>
        <v>156913.67170122566</v>
      </c>
      <c r="N63" s="2">
        <f>('2011 outpatient appointments'!N63/SUM('2011 outpatient appointments'!$J63:$N63))*'2014 GP visits'!$I63</f>
        <v>142585.49140028146</v>
      </c>
    </row>
    <row r="64" spans="2:14" x14ac:dyDescent="0.25">
      <c r="B64">
        <v>60</v>
      </c>
      <c r="C64" s="56">
        <f>VLOOKUP(B64,'Primary care summary'!$C$19:$E$24,2,TRUE)*SUM('2014 population'!D64:H64)</f>
        <v>1219724.9362540001</v>
      </c>
      <c r="D64" s="2">
        <f>('2011 outpatient appointments'!D64/SUM('2011 outpatient appointments'!$D64:$H64))*'2014 GP visits'!$C64</f>
        <v>237497.1433510608</v>
      </c>
      <c r="E64" s="2">
        <f>('2011 outpatient appointments'!E64/SUM('2011 outpatient appointments'!$D64:$H64))*'2014 GP visits'!$C64</f>
        <v>243958.24479147437</v>
      </c>
      <c r="F64" s="2">
        <f>('2011 outpatient appointments'!F64/SUM('2011 outpatient appointments'!$D64:$H64))*'2014 GP visits'!$C64</f>
        <v>256221.46991525262</v>
      </c>
      <c r="G64" s="2">
        <f>('2011 outpatient appointments'!G64/SUM('2011 outpatient appointments'!$D64:$H64))*'2014 GP visits'!$C64</f>
        <v>249980.67760663352</v>
      </c>
      <c r="H64" s="2">
        <f>('2011 outpatient appointments'!H64/SUM('2011 outpatient appointments'!$D64:$H64))*'2014 GP visits'!$C64</f>
        <v>232067.40058957873</v>
      </c>
      <c r="I64" s="56">
        <f>VLOOKUP(B64,'Primary care summary'!$C$19:$E$24,3,TRUE)*SUM('2014 population'!J64:N64)</f>
        <v>805441.22825300007</v>
      </c>
      <c r="J64" s="2">
        <f>('2011 outpatient appointments'!J64/SUM('2011 outpatient appointments'!$J64:$N64))*'2014 GP visits'!$I64</f>
        <v>170988.61324383368</v>
      </c>
      <c r="K64" s="2">
        <f>('2011 outpatient appointments'!K64/SUM('2011 outpatient appointments'!$J64:$N64))*'2014 GP visits'!$I64</f>
        <v>162668.38492213315</v>
      </c>
      <c r="L64" s="2">
        <f>('2011 outpatient appointments'!L64/SUM('2011 outpatient appointments'!$J64:$N64))*'2014 GP visits'!$I64</f>
        <v>163620.39976359709</v>
      </c>
      <c r="M64" s="2">
        <f>('2011 outpatient appointments'!M64/SUM('2011 outpatient appointments'!$J64:$N64))*'2014 GP visits'!$I64</f>
        <v>160497.38035300112</v>
      </c>
      <c r="N64" s="2">
        <f>('2011 outpatient appointments'!N64/SUM('2011 outpatient appointments'!$J64:$N64))*'2014 GP visits'!$I64</f>
        <v>147666.44997043503</v>
      </c>
    </row>
    <row r="65" spans="2:14" x14ac:dyDescent="0.25">
      <c r="B65">
        <v>61</v>
      </c>
      <c r="C65" s="56">
        <f>VLOOKUP(B65,'Primary care summary'!$C$19:$E$24,2,TRUE)*SUM('2014 population'!D65:H65)</f>
        <v>1202527.5427000001</v>
      </c>
      <c r="D65" s="2">
        <f>('2011 outpatient appointments'!D65/SUM('2011 outpatient appointments'!$D65:$H65))*'2014 GP visits'!$C65</f>
        <v>233049.27302880803</v>
      </c>
      <c r="E65" s="2">
        <f>('2011 outpatient appointments'!E65/SUM('2011 outpatient appointments'!$D65:$H65))*'2014 GP visits'!$C65</f>
        <v>239438.93268571352</v>
      </c>
      <c r="F65" s="2">
        <f>('2011 outpatient appointments'!F65/SUM('2011 outpatient appointments'!$D65:$H65))*'2014 GP visits'!$C65</f>
        <v>253114.91414477414</v>
      </c>
      <c r="G65" s="2">
        <f>('2011 outpatient appointments'!G65/SUM('2011 outpatient appointments'!$D65:$H65))*'2014 GP visits'!$C65</f>
        <v>248827.51279479868</v>
      </c>
      <c r="H65" s="2">
        <f>('2011 outpatient appointments'!H65/SUM('2011 outpatient appointments'!$D65:$H65))*'2014 GP visits'!$C65</f>
        <v>228096.91004590577</v>
      </c>
      <c r="I65" s="56">
        <f>VLOOKUP(B65,'Primary care summary'!$C$19:$E$24,3,TRUE)*SUM('2014 population'!J65:N65)</f>
        <v>797092.61217600002</v>
      </c>
      <c r="J65" s="2">
        <f>('2011 outpatient appointments'!J65/SUM('2011 outpatient appointments'!$J65:$N65))*'2014 GP visits'!$I65</f>
        <v>162214.71876734818</v>
      </c>
      <c r="K65" s="2">
        <f>('2011 outpatient appointments'!K65/SUM('2011 outpatient appointments'!$J65:$N65))*'2014 GP visits'!$I65</f>
        <v>163501.39750938231</v>
      </c>
      <c r="L65" s="2">
        <f>('2011 outpatient appointments'!L65/SUM('2011 outpatient appointments'!$J65:$N65))*'2014 GP visits'!$I65</f>
        <v>163138.34545352188</v>
      </c>
      <c r="M65" s="2">
        <f>('2011 outpatient appointments'!M65/SUM('2011 outpatient appointments'!$J65:$N65))*'2014 GP visits'!$I65</f>
        <v>160176.89784077517</v>
      </c>
      <c r="N65" s="2">
        <f>('2011 outpatient appointments'!N65/SUM('2011 outpatient appointments'!$J65:$N65))*'2014 GP visits'!$I65</f>
        <v>148061.25260497248</v>
      </c>
    </row>
    <row r="66" spans="2:14" x14ac:dyDescent="0.25">
      <c r="B66">
        <v>62</v>
      </c>
      <c r="C66" s="56">
        <f>VLOOKUP(B66,'Primary care summary'!$C$19:$E$24,2,TRUE)*SUM('2014 population'!D66:H66)</f>
        <v>1175360.820909</v>
      </c>
      <c r="D66" s="2">
        <f>('2011 outpatient appointments'!D66/SUM('2011 outpatient appointments'!$D66:$H66))*'2014 GP visits'!$C66</f>
        <v>220172.14822640811</v>
      </c>
      <c r="E66" s="2">
        <f>('2011 outpatient appointments'!E66/SUM('2011 outpatient appointments'!$D66:$H66))*'2014 GP visits'!$C66</f>
        <v>232372.2016428491</v>
      </c>
      <c r="F66" s="2">
        <f>('2011 outpatient appointments'!F66/SUM('2011 outpatient appointments'!$D66:$H66))*'2014 GP visits'!$C66</f>
        <v>243003.70202546159</v>
      </c>
      <c r="G66" s="2">
        <f>('2011 outpatient appointments'!G66/SUM('2011 outpatient appointments'!$D66:$H66))*'2014 GP visits'!$C66</f>
        <v>246112.51401359079</v>
      </c>
      <c r="H66" s="2">
        <f>('2011 outpatient appointments'!H66/SUM('2011 outpatient appointments'!$D66:$H66))*'2014 GP visits'!$C66</f>
        <v>233700.25500069043</v>
      </c>
      <c r="I66" s="56">
        <f>VLOOKUP(B66,'Primary care summary'!$C$19:$E$24,3,TRUE)*SUM('2014 population'!J66:N66)</f>
        <v>770837.13978299999</v>
      </c>
      <c r="J66" s="2">
        <f>('2011 outpatient appointments'!J66/SUM('2011 outpatient appointments'!$J66:$N66))*'2014 GP visits'!$I66</f>
        <v>151299.03480323087</v>
      </c>
      <c r="K66" s="2">
        <f>('2011 outpatient appointments'!K66/SUM('2011 outpatient appointments'!$J66:$N66))*'2014 GP visits'!$I66</f>
        <v>155526.52838932953</v>
      </c>
      <c r="L66" s="2">
        <f>('2011 outpatient appointments'!L66/SUM('2011 outpatient appointments'!$J66:$N66))*'2014 GP visits'!$I66</f>
        <v>159891.25350752872</v>
      </c>
      <c r="M66" s="2">
        <f>('2011 outpatient appointments'!M66/SUM('2011 outpatient appointments'!$J66:$N66))*'2014 GP visits'!$I66</f>
        <v>157657.42912389137</v>
      </c>
      <c r="N66" s="2">
        <f>('2011 outpatient appointments'!N66/SUM('2011 outpatient appointments'!$J66:$N66))*'2014 GP visits'!$I66</f>
        <v>146462.89395901948</v>
      </c>
    </row>
    <row r="67" spans="2:14" x14ac:dyDescent="0.25">
      <c r="B67">
        <v>63</v>
      </c>
      <c r="C67" s="56">
        <f>VLOOKUP(B67,'Primary care summary'!$C$19:$E$24,2,TRUE)*SUM('2014 population'!D67:H67)</f>
        <v>1184596.4581879999</v>
      </c>
      <c r="D67" s="2">
        <f>('2011 outpatient appointments'!D67/SUM('2011 outpatient appointments'!$D67:$H67))*'2014 GP visits'!$C67</f>
        <v>215057.72339626547</v>
      </c>
      <c r="E67" s="2">
        <f>('2011 outpatient appointments'!E67/SUM('2011 outpatient appointments'!$D67:$H67))*'2014 GP visits'!$C67</f>
        <v>230057.56207954139</v>
      </c>
      <c r="F67" s="2">
        <f>('2011 outpatient appointments'!F67/SUM('2011 outpatient appointments'!$D67:$H67))*'2014 GP visits'!$C67</f>
        <v>247821.87035249671</v>
      </c>
      <c r="G67" s="2">
        <f>('2011 outpatient appointments'!G67/SUM('2011 outpatient appointments'!$D67:$H67))*'2014 GP visits'!$C67</f>
        <v>252137.63725955616</v>
      </c>
      <c r="H67" s="2">
        <f>('2011 outpatient appointments'!H67/SUM('2011 outpatient appointments'!$D67:$H67))*'2014 GP visits'!$C67</f>
        <v>239521.66510014024</v>
      </c>
      <c r="I67" s="56">
        <f>VLOOKUP(B67,'Primary care summary'!$C$19:$E$24,3,TRUE)*SUM('2014 population'!J67:N67)</f>
        <v>776363.29948200006</v>
      </c>
      <c r="J67" s="2">
        <f>('2011 outpatient appointments'!J67/SUM('2011 outpatient appointments'!$J67:$N67))*'2014 GP visits'!$I67</f>
        <v>145378.18183326622</v>
      </c>
      <c r="K67" s="2">
        <f>('2011 outpatient appointments'!K67/SUM('2011 outpatient appointments'!$J67:$N67))*'2014 GP visits'!$I67</f>
        <v>152109.08663178806</v>
      </c>
      <c r="L67" s="2">
        <f>('2011 outpatient appointments'!L67/SUM('2011 outpatient appointments'!$J67:$N67))*'2014 GP visits'!$I67</f>
        <v>162632.72665914887</v>
      </c>
      <c r="M67" s="2">
        <f>('2011 outpatient appointments'!M67/SUM('2011 outpatient appointments'!$J67:$N67))*'2014 GP visits'!$I67</f>
        <v>163778.94885647204</v>
      </c>
      <c r="N67" s="2">
        <f>('2011 outpatient appointments'!N67/SUM('2011 outpatient appointments'!$J67:$N67))*'2014 GP visits'!$I67</f>
        <v>152464.35550132487</v>
      </c>
    </row>
    <row r="68" spans="2:14" x14ac:dyDescent="0.25">
      <c r="B68">
        <v>64</v>
      </c>
      <c r="C68" s="56">
        <f>VLOOKUP(B68,'Primary care summary'!$C$19:$E$24,2,TRUE)*SUM('2014 population'!D68:H68)</f>
        <v>1215685.6047159999</v>
      </c>
      <c r="D68" s="2">
        <f>('2011 outpatient appointments'!D68/SUM('2011 outpatient appointments'!$D68:$H68))*'2014 GP visits'!$C68</f>
        <v>212088.85865013493</v>
      </c>
      <c r="E68" s="2">
        <f>('2011 outpatient appointments'!E68/SUM('2011 outpatient appointments'!$D68:$H68))*'2014 GP visits'!$C68</f>
        <v>230180.74821385724</v>
      </c>
      <c r="F68" s="2">
        <f>('2011 outpatient appointments'!F68/SUM('2011 outpatient appointments'!$D68:$H68))*'2014 GP visits'!$C68</f>
        <v>258381.08689091791</v>
      </c>
      <c r="G68" s="2">
        <f>('2011 outpatient appointments'!G68/SUM('2011 outpatient appointments'!$D68:$H68))*'2014 GP visits'!$C68</f>
        <v>265725.91549106268</v>
      </c>
      <c r="H68" s="2">
        <f>('2011 outpatient appointments'!H68/SUM('2011 outpatient appointments'!$D68:$H68))*'2014 GP visits'!$C68</f>
        <v>249308.99547002715</v>
      </c>
      <c r="I68" s="56">
        <f>VLOOKUP(B68,'Primary care summary'!$C$19:$E$24,3,TRUE)*SUM('2014 population'!J68:N68)</f>
        <v>788691.52381799999</v>
      </c>
      <c r="J68" s="2">
        <f>('2011 outpatient appointments'!J68/SUM('2011 outpatient appointments'!$J68:$N68))*'2014 GP visits'!$I68</f>
        <v>143865.43348349983</v>
      </c>
      <c r="K68" s="2">
        <f>('2011 outpatient appointments'!K68/SUM('2011 outpatient appointments'!$J68:$N68))*'2014 GP visits'!$I68</f>
        <v>150047.46805915146</v>
      </c>
      <c r="L68" s="2">
        <f>('2011 outpatient appointments'!L68/SUM('2011 outpatient appointments'!$J68:$N68))*'2014 GP visits'!$I68</f>
        <v>167650.15956178229</v>
      </c>
      <c r="M68" s="2">
        <f>('2011 outpatient appointments'!M68/SUM('2011 outpatient appointments'!$J68:$N68))*'2014 GP visits'!$I68</f>
        <v>168035.85189971732</v>
      </c>
      <c r="N68" s="2">
        <f>('2011 outpatient appointments'!N68/SUM('2011 outpatient appointments'!$J68:$N68))*'2014 GP visits'!$I68</f>
        <v>159092.61081384911</v>
      </c>
    </row>
    <row r="69" spans="2:14" x14ac:dyDescent="0.25">
      <c r="B69">
        <v>65</v>
      </c>
      <c r="C69" s="56">
        <f>VLOOKUP(B69,'Primary care summary'!$C$19:$E$24,2,TRUE)*SUM('2014 population'!D69:H69)</f>
        <v>1588176.5746299999</v>
      </c>
      <c r="D69" s="2">
        <f>('2011 outpatient appointments'!D69/SUM('2011 outpatient appointments'!$D69:$H69))*'2014 GP visits'!$C69</f>
        <v>272455.79249221779</v>
      </c>
      <c r="E69" s="2">
        <f>('2011 outpatient appointments'!E69/SUM('2011 outpatient appointments'!$D69:$H69))*'2014 GP visits'!$C69</f>
        <v>291839.48675091937</v>
      </c>
      <c r="F69" s="2">
        <f>('2011 outpatient appointments'!F69/SUM('2011 outpatient appointments'!$D69:$H69))*'2014 GP visits'!$C69</f>
        <v>338220.91606274876</v>
      </c>
      <c r="G69" s="2">
        <f>('2011 outpatient appointments'!G69/SUM('2011 outpatient appointments'!$D69:$H69))*'2014 GP visits'!$C69</f>
        <v>353533.44535708474</v>
      </c>
      <c r="H69" s="2">
        <f>('2011 outpatient appointments'!H69/SUM('2011 outpatient appointments'!$D69:$H69))*'2014 GP visits'!$C69</f>
        <v>332126.93396702927</v>
      </c>
      <c r="I69" s="56">
        <f>VLOOKUP(B69,'Primary care summary'!$C$19:$E$24,3,TRUE)*SUM('2014 population'!J69:N69)</f>
        <v>1309446.306042</v>
      </c>
      <c r="J69" s="2">
        <f>('2011 outpatient appointments'!J69/SUM('2011 outpatient appointments'!$J69:$N69))*'2014 GP visits'!$I69</f>
        <v>231868.29482796983</v>
      </c>
      <c r="K69" s="2">
        <f>('2011 outpatient appointments'!K69/SUM('2011 outpatient appointments'!$J69:$N69))*'2014 GP visits'!$I69</f>
        <v>244715.0586246998</v>
      </c>
      <c r="L69" s="2">
        <f>('2011 outpatient appointments'!L69/SUM('2011 outpatient appointments'!$J69:$N69))*'2014 GP visits'!$I69</f>
        <v>275449.98070211237</v>
      </c>
      <c r="M69" s="2">
        <f>('2011 outpatient appointments'!M69/SUM('2011 outpatient appointments'!$J69:$N69))*'2014 GP visits'!$I69</f>
        <v>286831.9573443447</v>
      </c>
      <c r="N69" s="2">
        <f>('2011 outpatient appointments'!N69/SUM('2011 outpatient appointments'!$J69:$N69))*'2014 GP visits'!$I69</f>
        <v>270581.01454287325</v>
      </c>
    </row>
    <row r="70" spans="2:14" x14ac:dyDescent="0.25">
      <c r="B70">
        <v>66</v>
      </c>
      <c r="C70" s="56">
        <f>VLOOKUP(B70,'Primary care summary'!$C$19:$E$24,2,TRUE)*SUM('2014 population'!D70:H70)</f>
        <v>1680396.4351979999</v>
      </c>
      <c r="D70" s="2">
        <f>('2011 outpatient appointments'!D70/SUM('2011 outpatient appointments'!$D70:$H70))*'2014 GP visits'!$C70</f>
        <v>288043.2342710176</v>
      </c>
      <c r="E70" s="2">
        <f>('2011 outpatient appointments'!E70/SUM('2011 outpatient appointments'!$D70:$H70))*'2014 GP visits'!$C70</f>
        <v>314424.65290041437</v>
      </c>
      <c r="F70" s="2">
        <f>('2011 outpatient appointments'!F70/SUM('2011 outpatient appointments'!$D70:$H70))*'2014 GP visits'!$C70</f>
        <v>358627.60134365398</v>
      </c>
      <c r="G70" s="2">
        <f>('2011 outpatient appointments'!G70/SUM('2011 outpatient appointments'!$D70:$H70))*'2014 GP visits'!$C70</f>
        <v>373458.62538937468</v>
      </c>
      <c r="H70" s="2">
        <f>('2011 outpatient appointments'!H70/SUM('2011 outpatient appointments'!$D70:$H70))*'2014 GP visits'!$C70</f>
        <v>345842.32129353931</v>
      </c>
      <c r="I70" s="56">
        <f>VLOOKUP(B70,'Primary care summary'!$C$19:$E$24,3,TRUE)*SUM('2014 population'!J70:N70)</f>
        <v>1380374.759142</v>
      </c>
      <c r="J70" s="2">
        <f>('2011 outpatient appointments'!J70/SUM('2011 outpatient appointments'!$J70:$N70))*'2014 GP visits'!$I70</f>
        <v>238586.98779423765</v>
      </c>
      <c r="K70" s="2">
        <f>('2011 outpatient appointments'!K70/SUM('2011 outpatient appointments'!$J70:$N70))*'2014 GP visits'!$I70</f>
        <v>257295.21611685012</v>
      </c>
      <c r="L70" s="2">
        <f>('2011 outpatient appointments'!L70/SUM('2011 outpatient appointments'!$J70:$N70))*'2014 GP visits'!$I70</f>
        <v>292549.2203978218</v>
      </c>
      <c r="M70" s="2">
        <f>('2011 outpatient appointments'!M70/SUM('2011 outpatient appointments'!$J70:$N70))*'2014 GP visits'!$I70</f>
        <v>303264.55955335911</v>
      </c>
      <c r="N70" s="2">
        <f>('2011 outpatient appointments'!N70/SUM('2011 outpatient appointments'!$J70:$N70))*'2014 GP visits'!$I70</f>
        <v>288678.77527973126</v>
      </c>
    </row>
    <row r="71" spans="2:14" x14ac:dyDescent="0.25">
      <c r="B71">
        <v>67</v>
      </c>
      <c r="C71" s="56">
        <f>VLOOKUP(B71,'Primary care summary'!$C$19:$E$24,2,TRUE)*SUM('2014 population'!D71:H71)</f>
        <v>1821774.8164819998</v>
      </c>
      <c r="D71" s="2">
        <f>('2011 outpatient appointments'!D71/SUM('2011 outpatient appointments'!$D71:$H71))*'2014 GP visits'!$C71</f>
        <v>300376.91654153517</v>
      </c>
      <c r="E71" s="2">
        <f>('2011 outpatient appointments'!E71/SUM('2011 outpatient appointments'!$D71:$H71))*'2014 GP visits'!$C71</f>
        <v>347026.22432581149</v>
      </c>
      <c r="F71" s="2">
        <f>('2011 outpatient appointments'!F71/SUM('2011 outpatient appointments'!$D71:$H71))*'2014 GP visits'!$C71</f>
        <v>383084.7382071169</v>
      </c>
      <c r="G71" s="2">
        <f>('2011 outpatient appointments'!G71/SUM('2011 outpatient appointments'!$D71:$H71))*'2014 GP visits'!$C71</f>
        <v>401619.92479281599</v>
      </c>
      <c r="H71" s="2">
        <f>('2011 outpatient appointments'!H71/SUM('2011 outpatient appointments'!$D71:$H71))*'2014 GP visits'!$C71</f>
        <v>389667.01261472027</v>
      </c>
      <c r="I71" s="56">
        <f>VLOOKUP(B71,'Primary care summary'!$C$19:$E$24,3,TRUE)*SUM('2014 population'!J71:N71)</f>
        <v>1500837.1457779999</v>
      </c>
      <c r="J71" s="2">
        <f>('2011 outpatient appointments'!J71/SUM('2011 outpatient appointments'!$J71:$N71))*'2014 GP visits'!$I71</f>
        <v>249625.68965931659</v>
      </c>
      <c r="K71" s="2">
        <f>('2011 outpatient appointments'!K71/SUM('2011 outpatient appointments'!$J71:$N71))*'2014 GP visits'!$I71</f>
        <v>276589.20861173631</v>
      </c>
      <c r="L71" s="2">
        <f>('2011 outpatient appointments'!L71/SUM('2011 outpatient appointments'!$J71:$N71))*'2014 GP visits'!$I71</f>
        <v>319706.79815259081</v>
      </c>
      <c r="M71" s="2">
        <f>('2011 outpatient appointments'!M71/SUM('2011 outpatient appointments'!$J71:$N71))*'2014 GP visits'!$I71</f>
        <v>334182.46592668357</v>
      </c>
      <c r="N71" s="2">
        <f>('2011 outpatient appointments'!N71/SUM('2011 outpatient appointments'!$J71:$N71))*'2014 GP visits'!$I71</f>
        <v>320732.98342767259</v>
      </c>
    </row>
    <row r="72" spans="2:14" x14ac:dyDescent="0.25">
      <c r="B72">
        <v>68</v>
      </c>
      <c r="C72" s="56">
        <f>VLOOKUP(B72,'Primary care summary'!$C$19:$E$24,2,TRUE)*SUM('2014 population'!D72:H72)</f>
        <v>1410730.0727619999</v>
      </c>
      <c r="D72" s="2">
        <f>('2011 outpatient appointments'!D72/SUM('2011 outpatient appointments'!$D72:$H72))*'2014 GP visits'!$C72</f>
        <v>236108.93197044489</v>
      </c>
      <c r="E72" s="2">
        <f>('2011 outpatient appointments'!E72/SUM('2011 outpatient appointments'!$D72:$H72))*'2014 GP visits'!$C72</f>
        <v>262310.58428606769</v>
      </c>
      <c r="F72" s="2">
        <f>('2011 outpatient appointments'!F72/SUM('2011 outpatient appointments'!$D72:$H72))*'2014 GP visits'!$C72</f>
        <v>300323.0206111311</v>
      </c>
      <c r="G72" s="2">
        <f>('2011 outpatient appointments'!G72/SUM('2011 outpatient appointments'!$D72:$H72))*'2014 GP visits'!$C72</f>
        <v>313587.99733114737</v>
      </c>
      <c r="H72" s="2">
        <f>('2011 outpatient appointments'!H72/SUM('2011 outpatient appointments'!$D72:$H72))*'2014 GP visits'!$C72</f>
        <v>298399.53856320889</v>
      </c>
      <c r="I72" s="56">
        <f>VLOOKUP(B72,'Primary care summary'!$C$19:$E$24,3,TRUE)*SUM('2014 population'!J72:N72)</f>
        <v>1151084.036542</v>
      </c>
      <c r="J72" s="2">
        <f>('2011 outpatient appointments'!J72/SUM('2011 outpatient appointments'!$J72:$N72))*'2014 GP visits'!$I72</f>
        <v>190316.7596439562</v>
      </c>
      <c r="K72" s="2">
        <f>('2011 outpatient appointments'!K72/SUM('2011 outpatient appointments'!$J72:$N72))*'2014 GP visits'!$I72</f>
        <v>210475.03714089535</v>
      </c>
      <c r="L72" s="2">
        <f>('2011 outpatient appointments'!L72/SUM('2011 outpatient appointments'!$J72:$N72))*'2014 GP visits'!$I72</f>
        <v>244146.09917530059</v>
      </c>
      <c r="M72" s="2">
        <f>('2011 outpatient appointments'!M72/SUM('2011 outpatient appointments'!$J72:$N72))*'2014 GP visits'!$I72</f>
        <v>260046.18182050096</v>
      </c>
      <c r="N72" s="2">
        <f>('2011 outpatient appointments'!N72/SUM('2011 outpatient appointments'!$J72:$N72))*'2014 GP visits'!$I72</f>
        <v>246099.95876134693</v>
      </c>
    </row>
    <row r="73" spans="2:14" x14ac:dyDescent="0.25">
      <c r="B73">
        <v>69</v>
      </c>
      <c r="C73" s="56">
        <f>VLOOKUP(B73,'Primary care summary'!$C$19:$E$24,2,TRUE)*SUM('2014 population'!D73:H73)</f>
        <v>1372066.5305939999</v>
      </c>
      <c r="D73" s="2">
        <f>('2011 outpatient appointments'!D73/SUM('2011 outpatient appointments'!$D73:$H73))*'2014 GP visits'!$C73</f>
        <v>234850.29004038361</v>
      </c>
      <c r="E73" s="2">
        <f>('2011 outpatient appointments'!E73/SUM('2011 outpatient appointments'!$D73:$H73))*'2014 GP visits'!$C73</f>
        <v>259914.44129539171</v>
      </c>
      <c r="F73" s="2">
        <f>('2011 outpatient appointments'!F73/SUM('2011 outpatient appointments'!$D73:$H73))*'2014 GP visits'!$C73</f>
        <v>291182.07088839449</v>
      </c>
      <c r="G73" s="2">
        <f>('2011 outpatient appointments'!G73/SUM('2011 outpatient appointments'!$D73:$H73))*'2014 GP visits'!$C73</f>
        <v>300037.26377945533</v>
      </c>
      <c r="H73" s="2">
        <f>('2011 outpatient appointments'!H73/SUM('2011 outpatient appointments'!$D73:$H73))*'2014 GP visits'!$C73</f>
        <v>286082.46459037473</v>
      </c>
      <c r="I73" s="56">
        <f>VLOOKUP(B73,'Primary care summary'!$C$19:$E$24,3,TRUE)*SUM('2014 population'!J73:N73)</f>
        <v>1111364.102806</v>
      </c>
      <c r="J73" s="2">
        <f>('2011 outpatient appointments'!J73/SUM('2011 outpatient appointments'!$J73:$N73))*'2014 GP visits'!$I73</f>
        <v>185362.1782049941</v>
      </c>
      <c r="K73" s="2">
        <f>('2011 outpatient appointments'!K73/SUM('2011 outpatient appointments'!$J73:$N73))*'2014 GP visits'!$I73</f>
        <v>207512.44933735864</v>
      </c>
      <c r="L73" s="2">
        <f>('2011 outpatient appointments'!L73/SUM('2011 outpatient appointments'!$J73:$N73))*'2014 GP visits'!$I73</f>
        <v>235099.3768096593</v>
      </c>
      <c r="M73" s="2">
        <f>('2011 outpatient appointments'!M73/SUM('2011 outpatient appointments'!$J73:$N73))*'2014 GP visits'!$I73</f>
        <v>249692.59513678914</v>
      </c>
      <c r="N73" s="2">
        <f>('2011 outpatient appointments'!N73/SUM('2011 outpatient appointments'!$J73:$N73))*'2014 GP visits'!$I73</f>
        <v>233697.50331719886</v>
      </c>
    </row>
    <row r="74" spans="2:14" x14ac:dyDescent="0.25">
      <c r="B74">
        <v>70</v>
      </c>
      <c r="C74" s="56">
        <f>VLOOKUP(B74,'Primary care summary'!$C$19:$E$24,2,TRUE)*SUM('2014 population'!D74:H74)</f>
        <v>1366134.1384019998</v>
      </c>
      <c r="D74" s="2">
        <f>('2011 outpatient appointments'!D74/SUM('2011 outpatient appointments'!$D74:$H74))*'2014 GP visits'!$C74</f>
        <v>242021.20605137764</v>
      </c>
      <c r="E74" s="2">
        <f>('2011 outpatient appointments'!E74/SUM('2011 outpatient appointments'!$D74:$H74))*'2014 GP visits'!$C74</f>
        <v>259497.86838708163</v>
      </c>
      <c r="F74" s="2">
        <f>('2011 outpatient appointments'!F74/SUM('2011 outpatient appointments'!$D74:$H74))*'2014 GP visits'!$C74</f>
        <v>290062.99090099987</v>
      </c>
      <c r="G74" s="2">
        <f>('2011 outpatient appointments'!G74/SUM('2011 outpatient appointments'!$D74:$H74))*'2014 GP visits'!$C74</f>
        <v>298654.46850136021</v>
      </c>
      <c r="H74" s="2">
        <f>('2011 outpatient appointments'!H74/SUM('2011 outpatient appointments'!$D74:$H74))*'2014 GP visits'!$C74</f>
        <v>275897.60456118052</v>
      </c>
      <c r="I74" s="56">
        <f>VLOOKUP(B74,'Primary care summary'!$C$19:$E$24,3,TRUE)*SUM('2014 population'!J74:N74)</f>
        <v>1103909.923867</v>
      </c>
      <c r="J74" s="2">
        <f>('2011 outpatient appointments'!J74/SUM('2011 outpatient appointments'!$J74:$N74))*'2014 GP visits'!$I74</f>
        <v>189320.71955781608</v>
      </c>
      <c r="K74" s="2">
        <f>('2011 outpatient appointments'!K74/SUM('2011 outpatient appointments'!$J74:$N74))*'2014 GP visits'!$I74</f>
        <v>204963.53667700509</v>
      </c>
      <c r="L74" s="2">
        <f>('2011 outpatient appointments'!L74/SUM('2011 outpatient appointments'!$J74:$N74))*'2014 GP visits'!$I74</f>
        <v>236334.80012626151</v>
      </c>
      <c r="M74" s="2">
        <f>('2011 outpatient appointments'!M74/SUM('2011 outpatient appointments'!$J74:$N74))*'2014 GP visits'!$I74</f>
        <v>244675.44964543779</v>
      </c>
      <c r="N74" s="2">
        <f>('2011 outpatient appointments'!N74/SUM('2011 outpatient appointments'!$J74:$N74))*'2014 GP visits'!$I74</f>
        <v>228615.41786047959</v>
      </c>
    </row>
    <row r="75" spans="2:14" x14ac:dyDescent="0.25">
      <c r="B75">
        <v>71</v>
      </c>
      <c r="C75" s="56">
        <f>VLOOKUP(B75,'Primary care summary'!$C$19:$E$24,2,TRUE)*SUM('2014 population'!D75:H75)</f>
        <v>1277477.832866</v>
      </c>
      <c r="D75" s="2">
        <f>('2011 outpatient appointments'!D75/SUM('2011 outpatient appointments'!$D75:$H75))*'2014 GP visits'!$C75</f>
        <v>231310.70154056704</v>
      </c>
      <c r="E75" s="2">
        <f>('2011 outpatient appointments'!E75/SUM('2011 outpatient appointments'!$D75:$H75))*'2014 GP visits'!$C75</f>
        <v>246608.12978189674</v>
      </c>
      <c r="F75" s="2">
        <f>('2011 outpatient appointments'!F75/SUM('2011 outpatient appointments'!$D75:$H75))*'2014 GP visits'!$C75</f>
        <v>269105.58112913743</v>
      </c>
      <c r="G75" s="2">
        <f>('2011 outpatient appointments'!G75/SUM('2011 outpatient appointments'!$D75:$H75))*'2014 GP visits'!$C75</f>
        <v>275295.00110835966</v>
      </c>
      <c r="H75" s="2">
        <f>('2011 outpatient appointments'!H75/SUM('2011 outpatient appointments'!$D75:$H75))*'2014 GP visits'!$C75</f>
        <v>255158.41930603911</v>
      </c>
      <c r="I75" s="56">
        <f>VLOOKUP(B75,'Primary care summary'!$C$19:$E$24,3,TRUE)*SUM('2014 population'!J75:N75)</f>
        <v>1015731.1356640001</v>
      </c>
      <c r="J75" s="2">
        <f>('2011 outpatient appointments'!J75/SUM('2011 outpatient appointments'!$J75:$N75))*'2014 GP visits'!$I75</f>
        <v>178508.1471477595</v>
      </c>
      <c r="K75" s="2">
        <f>('2011 outpatient appointments'!K75/SUM('2011 outpatient appointments'!$J75:$N75))*'2014 GP visits'!$I75</f>
        <v>191342.66044220168</v>
      </c>
      <c r="L75" s="2">
        <f>('2011 outpatient appointments'!L75/SUM('2011 outpatient appointments'!$J75:$N75))*'2014 GP visits'!$I75</f>
        <v>216310.09441715569</v>
      </c>
      <c r="M75" s="2">
        <f>('2011 outpatient appointments'!M75/SUM('2011 outpatient appointments'!$J75:$N75))*'2014 GP visits'!$I75</f>
        <v>221962.28919197354</v>
      </c>
      <c r="N75" s="2">
        <f>('2011 outpatient appointments'!N75/SUM('2011 outpatient appointments'!$J75:$N75))*'2014 GP visits'!$I75</f>
        <v>207607.94446490961</v>
      </c>
    </row>
    <row r="76" spans="2:14" x14ac:dyDescent="0.25">
      <c r="B76">
        <v>72</v>
      </c>
      <c r="C76" s="56">
        <f>VLOOKUP(B76,'Primary care summary'!$C$19:$E$24,2,TRUE)*SUM('2014 population'!D76:H76)</f>
        <v>1146280.3017239999</v>
      </c>
      <c r="D76" s="2">
        <f>('2011 outpatient appointments'!D76/SUM('2011 outpatient appointments'!$D76:$H76))*'2014 GP visits'!$C76</f>
        <v>205678.2453563154</v>
      </c>
      <c r="E76" s="2">
        <f>('2011 outpatient appointments'!E76/SUM('2011 outpatient appointments'!$D76:$H76))*'2014 GP visits'!$C76</f>
        <v>218724.19867186414</v>
      </c>
      <c r="F76" s="2">
        <f>('2011 outpatient appointments'!F76/SUM('2011 outpatient appointments'!$D76:$H76))*'2014 GP visits'!$C76</f>
        <v>244053.1840564383</v>
      </c>
      <c r="G76" s="2">
        <f>('2011 outpatient appointments'!G76/SUM('2011 outpatient appointments'!$D76:$H76))*'2014 GP visits'!$C76</f>
        <v>245916.1312863208</v>
      </c>
      <c r="H76" s="2">
        <f>('2011 outpatient appointments'!H76/SUM('2011 outpatient appointments'!$D76:$H76))*'2014 GP visits'!$C76</f>
        <v>231908.54235306129</v>
      </c>
      <c r="I76" s="56">
        <f>VLOOKUP(B76,'Primary care summary'!$C$19:$E$24,3,TRUE)*SUM('2014 population'!J76:N76)</f>
        <v>896566.873547</v>
      </c>
      <c r="J76" s="2">
        <f>('2011 outpatient appointments'!J76/SUM('2011 outpatient appointments'!$J76:$N76))*'2014 GP visits'!$I76</f>
        <v>153879.73928510924</v>
      </c>
      <c r="K76" s="2">
        <f>('2011 outpatient appointments'!K76/SUM('2011 outpatient appointments'!$J76:$N76))*'2014 GP visits'!$I76</f>
        <v>166491.42381784489</v>
      </c>
      <c r="L76" s="2">
        <f>('2011 outpatient appointments'!L76/SUM('2011 outpatient appointments'!$J76:$N76))*'2014 GP visits'!$I76</f>
        <v>189132.29802669803</v>
      </c>
      <c r="M76" s="2">
        <f>('2011 outpatient appointments'!M76/SUM('2011 outpatient appointments'!$J76:$N76))*'2014 GP visits'!$I76</f>
        <v>197938.27605137249</v>
      </c>
      <c r="N76" s="2">
        <f>('2011 outpatient appointments'!N76/SUM('2011 outpatient appointments'!$J76:$N76))*'2014 GP visits'!$I76</f>
        <v>189125.13636597531</v>
      </c>
    </row>
    <row r="77" spans="2:14" x14ac:dyDescent="0.25">
      <c r="B77">
        <v>73</v>
      </c>
      <c r="C77" s="56">
        <f>VLOOKUP(B77,'Primary care summary'!$C$19:$E$24,2,TRUE)*SUM('2014 population'!D77:H77)</f>
        <v>1037004.8136039999</v>
      </c>
      <c r="D77" s="2">
        <f>('2011 outpatient appointments'!D77/SUM('2011 outpatient appointments'!$D77:$H77))*'2014 GP visits'!$C77</f>
        <v>183430.12130384095</v>
      </c>
      <c r="E77" s="2">
        <f>('2011 outpatient appointments'!E77/SUM('2011 outpatient appointments'!$D77:$H77))*'2014 GP visits'!$C77</f>
        <v>200228.095048736</v>
      </c>
      <c r="F77" s="2">
        <f>('2011 outpatient appointments'!F77/SUM('2011 outpatient appointments'!$D77:$H77))*'2014 GP visits'!$C77</f>
        <v>215442.41617347483</v>
      </c>
      <c r="G77" s="2">
        <f>('2011 outpatient appointments'!G77/SUM('2011 outpatient appointments'!$D77:$H77))*'2014 GP visits'!$C77</f>
        <v>225360.17749852035</v>
      </c>
      <c r="H77" s="2">
        <f>('2011 outpatient appointments'!H77/SUM('2011 outpatient appointments'!$D77:$H77))*'2014 GP visits'!$C77</f>
        <v>212544.00357942778</v>
      </c>
      <c r="I77" s="56">
        <f>VLOOKUP(B77,'Primary care summary'!$C$19:$E$24,3,TRUE)*SUM('2014 population'!J77:N77)</f>
        <v>798400.110093</v>
      </c>
      <c r="J77" s="2">
        <f>('2011 outpatient appointments'!J77/SUM('2011 outpatient appointments'!$J77:$N77))*'2014 GP visits'!$I77</f>
        <v>135100.21930600333</v>
      </c>
      <c r="K77" s="2">
        <f>('2011 outpatient appointments'!K77/SUM('2011 outpatient appointments'!$J77:$N77))*'2014 GP visits'!$I77</f>
        <v>147578.1355974123</v>
      </c>
      <c r="L77" s="2">
        <f>('2011 outpatient appointments'!L77/SUM('2011 outpatient appointments'!$J77:$N77))*'2014 GP visits'!$I77</f>
        <v>168606.90196001547</v>
      </c>
      <c r="M77" s="2">
        <f>('2011 outpatient appointments'!M77/SUM('2011 outpatient appointments'!$J77:$N77))*'2014 GP visits'!$I77</f>
        <v>176690.80298080354</v>
      </c>
      <c r="N77" s="2">
        <f>('2011 outpatient appointments'!N77/SUM('2011 outpatient appointments'!$J77:$N77))*'2014 GP visits'!$I77</f>
        <v>170424.05024876536</v>
      </c>
    </row>
    <row r="78" spans="2:14" x14ac:dyDescent="0.25">
      <c r="B78">
        <v>74</v>
      </c>
      <c r="C78" s="56">
        <f>VLOOKUP(B78,'Primary care summary'!$C$19:$E$24,2,TRUE)*SUM('2014 population'!D78:H78)</f>
        <v>1078876.5852299999</v>
      </c>
      <c r="D78" s="2">
        <f>('2011 outpatient appointments'!D78/SUM('2011 outpatient appointments'!$D78:$H78))*'2014 GP visits'!$C78</f>
        <v>191984.5817795207</v>
      </c>
      <c r="E78" s="2">
        <f>('2011 outpatient appointments'!E78/SUM('2011 outpatient appointments'!$D78:$H78))*'2014 GP visits'!$C78</f>
        <v>206813.69053029828</v>
      </c>
      <c r="F78" s="2">
        <f>('2011 outpatient appointments'!F78/SUM('2011 outpatient appointments'!$D78:$H78))*'2014 GP visits'!$C78</f>
        <v>224076.67176588892</v>
      </c>
      <c r="G78" s="2">
        <f>('2011 outpatient appointments'!G78/SUM('2011 outpatient appointments'!$D78:$H78))*'2014 GP visits'!$C78</f>
        <v>232407.81564463701</v>
      </c>
      <c r="H78" s="2">
        <f>('2011 outpatient appointments'!H78/SUM('2011 outpatient appointments'!$D78:$H78))*'2014 GP visits'!$C78</f>
        <v>223593.82550965497</v>
      </c>
      <c r="I78" s="56">
        <f>VLOOKUP(B78,'Primary care summary'!$C$19:$E$24,3,TRUE)*SUM('2014 population'!J78:N78)</f>
        <v>827329.10495800001</v>
      </c>
      <c r="J78" s="2">
        <f>('2011 outpatient appointments'!J78/SUM('2011 outpatient appointments'!$J78:$N78))*'2014 GP visits'!$I78</f>
        <v>137453.923580017</v>
      </c>
      <c r="K78" s="2">
        <f>('2011 outpatient appointments'!K78/SUM('2011 outpatient appointments'!$J78:$N78))*'2014 GP visits'!$I78</f>
        <v>151148.01534450639</v>
      </c>
      <c r="L78" s="2">
        <f>('2011 outpatient appointments'!L78/SUM('2011 outpatient appointments'!$J78:$N78))*'2014 GP visits'!$I78</f>
        <v>174487.88537063543</v>
      </c>
      <c r="M78" s="2">
        <f>('2011 outpatient appointments'!M78/SUM('2011 outpatient appointments'!$J78:$N78))*'2014 GP visits'!$I78</f>
        <v>184512.40134734145</v>
      </c>
      <c r="N78" s="2">
        <f>('2011 outpatient appointments'!N78/SUM('2011 outpatient appointments'!$J78:$N78))*'2014 GP visits'!$I78</f>
        <v>179726.87931549974</v>
      </c>
    </row>
    <row r="79" spans="2:14" x14ac:dyDescent="0.25">
      <c r="B79">
        <v>75</v>
      </c>
      <c r="C79" s="56">
        <f>VLOOKUP(B79,'Primary care summary'!$C$19:$E$24,2,TRUE)*SUM('2014 population'!D79:H79)</f>
        <v>1421164.3144709999</v>
      </c>
      <c r="D79" s="2">
        <f>('2011 outpatient appointments'!D79/SUM('2011 outpatient appointments'!$D79:$H79))*'2014 GP visits'!$C79</f>
        <v>249822.94808200048</v>
      </c>
      <c r="E79" s="2">
        <f>('2011 outpatient appointments'!E79/SUM('2011 outpatient appointments'!$D79:$H79))*'2014 GP visits'!$C79</f>
        <v>270505.70136028249</v>
      </c>
      <c r="F79" s="2">
        <f>('2011 outpatient appointments'!F79/SUM('2011 outpatient appointments'!$D79:$H79))*'2014 GP visits'!$C79</f>
        <v>297164.78669482475</v>
      </c>
      <c r="G79" s="2">
        <f>('2011 outpatient appointments'!G79/SUM('2011 outpatient appointments'!$D79:$H79))*'2014 GP visits'!$C79</f>
        <v>306519.23606441106</v>
      </c>
      <c r="H79" s="2">
        <f>('2011 outpatient appointments'!H79/SUM('2011 outpatient appointments'!$D79:$H79))*'2014 GP visits'!$C79</f>
        <v>297151.64226948109</v>
      </c>
      <c r="I79" s="56">
        <f>VLOOKUP(B79,'Primary care summary'!$C$19:$E$24,3,TRUE)*SUM('2014 population'!J79:N79)</f>
        <v>1139347.01459</v>
      </c>
      <c r="J79" s="2">
        <f>('2011 outpatient appointments'!J79/SUM('2011 outpatient appointments'!$J79:$N79))*'2014 GP visits'!$I79</f>
        <v>189339.92222205791</v>
      </c>
      <c r="K79" s="2">
        <f>('2011 outpatient appointments'!K79/SUM('2011 outpatient appointments'!$J79:$N79))*'2014 GP visits'!$I79</f>
        <v>209149.13035850553</v>
      </c>
      <c r="L79" s="2">
        <f>('2011 outpatient appointments'!L79/SUM('2011 outpatient appointments'!$J79:$N79))*'2014 GP visits'!$I79</f>
        <v>244612.67939889117</v>
      </c>
      <c r="M79" s="2">
        <f>('2011 outpatient appointments'!M79/SUM('2011 outpatient appointments'!$J79:$N79))*'2014 GP visits'!$I79</f>
        <v>250622.87592371934</v>
      </c>
      <c r="N79" s="2">
        <f>('2011 outpatient appointments'!N79/SUM('2011 outpatient appointments'!$J79:$N79))*'2014 GP visits'!$I79</f>
        <v>245622.40668682609</v>
      </c>
    </row>
    <row r="80" spans="2:14" x14ac:dyDescent="0.25">
      <c r="B80">
        <v>76</v>
      </c>
      <c r="C80" s="56">
        <f>VLOOKUP(B80,'Primary care summary'!$C$19:$E$24,2,TRUE)*SUM('2014 population'!D80:H80)</f>
        <v>1381180.1989559999</v>
      </c>
      <c r="D80" s="2">
        <f>('2011 outpatient appointments'!D80/SUM('2011 outpatient appointments'!$D80:$H80))*'2014 GP visits'!$C80</f>
        <v>241204.504693241</v>
      </c>
      <c r="E80" s="2">
        <f>('2011 outpatient appointments'!E80/SUM('2011 outpatient appointments'!$D80:$H80))*'2014 GP visits'!$C80</f>
        <v>265092.30573297845</v>
      </c>
      <c r="F80" s="2">
        <f>('2011 outpatient appointments'!F80/SUM('2011 outpatient appointments'!$D80:$H80))*'2014 GP visits'!$C80</f>
        <v>290642.50848039647</v>
      </c>
      <c r="G80" s="2">
        <f>('2011 outpatient appointments'!G80/SUM('2011 outpatient appointments'!$D80:$H80))*'2014 GP visits'!$C80</f>
        <v>297708.80085664656</v>
      </c>
      <c r="H80" s="2">
        <f>('2011 outpatient appointments'!H80/SUM('2011 outpatient appointments'!$D80:$H80))*'2014 GP visits'!$C80</f>
        <v>286532.07919273741</v>
      </c>
      <c r="I80" s="56">
        <f>VLOOKUP(B80,'Primary care summary'!$C$19:$E$24,3,TRUE)*SUM('2014 population'!J80:N80)</f>
        <v>1100028.1617999999</v>
      </c>
      <c r="J80" s="2">
        <f>('2011 outpatient appointments'!J80/SUM('2011 outpatient appointments'!$J80:$N80))*'2014 GP visits'!$I80</f>
        <v>180369.98279637046</v>
      </c>
      <c r="K80" s="2">
        <f>('2011 outpatient appointments'!K80/SUM('2011 outpatient appointments'!$J80:$N80))*'2014 GP visits'!$I80</f>
        <v>202186.39097445563</v>
      </c>
      <c r="L80" s="2">
        <f>('2011 outpatient appointments'!L80/SUM('2011 outpatient appointments'!$J80:$N80))*'2014 GP visits'!$I80</f>
        <v>230349.61594377959</v>
      </c>
      <c r="M80" s="2">
        <f>('2011 outpatient appointments'!M80/SUM('2011 outpatient appointments'!$J80:$N80))*'2014 GP visits'!$I80</f>
        <v>247451.49884569491</v>
      </c>
      <c r="N80" s="2">
        <f>('2011 outpatient appointments'!N80/SUM('2011 outpatient appointments'!$J80:$N80))*'2014 GP visits'!$I80</f>
        <v>239670.67323969927</v>
      </c>
    </row>
    <row r="81" spans="2:14" x14ac:dyDescent="0.25">
      <c r="B81">
        <v>77</v>
      </c>
      <c r="C81" s="56">
        <f>VLOOKUP(B81,'Primary care summary'!$C$19:$E$24,2,TRUE)*SUM('2014 population'!D81:H81)</f>
        <v>1317191.9793100001</v>
      </c>
      <c r="D81" s="2">
        <f>('2011 outpatient appointments'!D81/SUM('2011 outpatient appointments'!$D81:$H81))*'2014 GP visits'!$C81</f>
        <v>230490.46155577851</v>
      </c>
      <c r="E81" s="2">
        <f>('2011 outpatient appointments'!E81/SUM('2011 outpatient appointments'!$D81:$H81))*'2014 GP visits'!$C81</f>
        <v>247665.08281341844</v>
      </c>
      <c r="F81" s="2">
        <f>('2011 outpatient appointments'!F81/SUM('2011 outpatient appointments'!$D81:$H81))*'2014 GP visits'!$C81</f>
        <v>280901.07778380008</v>
      </c>
      <c r="G81" s="2">
        <f>('2011 outpatient appointments'!G81/SUM('2011 outpatient appointments'!$D81:$H81))*'2014 GP visits'!$C81</f>
        <v>282636.98920974322</v>
      </c>
      <c r="H81" s="2">
        <f>('2011 outpatient appointments'!H81/SUM('2011 outpatient appointments'!$D81:$H81))*'2014 GP visits'!$C81</f>
        <v>275498.3679472598</v>
      </c>
      <c r="I81" s="56">
        <f>VLOOKUP(B81,'Primary care summary'!$C$19:$E$24,3,TRUE)*SUM('2014 population'!J81:N81)</f>
        <v>1028450.73012</v>
      </c>
      <c r="J81" s="2">
        <f>('2011 outpatient appointments'!J81/SUM('2011 outpatient appointments'!$J81:$N81))*'2014 GP visits'!$I81</f>
        <v>165854.04785087335</v>
      </c>
      <c r="K81" s="2">
        <f>('2011 outpatient appointments'!K81/SUM('2011 outpatient appointments'!$J81:$N81))*'2014 GP visits'!$I81</f>
        <v>188301.30884641086</v>
      </c>
      <c r="L81" s="2">
        <f>('2011 outpatient appointments'!L81/SUM('2011 outpatient appointments'!$J81:$N81))*'2014 GP visits'!$I81</f>
        <v>215067.22949472532</v>
      </c>
      <c r="M81" s="2">
        <f>('2011 outpatient appointments'!M81/SUM('2011 outpatient appointments'!$J81:$N81))*'2014 GP visits'!$I81</f>
        <v>230093.26801361109</v>
      </c>
      <c r="N81" s="2">
        <f>('2011 outpatient appointments'!N81/SUM('2011 outpatient appointments'!$J81:$N81))*'2014 GP visits'!$I81</f>
        <v>229134.87591437937</v>
      </c>
    </row>
    <row r="82" spans="2:14" x14ac:dyDescent="0.25">
      <c r="B82">
        <v>78</v>
      </c>
      <c r="C82" s="56">
        <f>VLOOKUP(B82,'Primary care summary'!$C$19:$E$24,2,TRUE)*SUM('2014 population'!D82:H82)</f>
        <v>1258494.0706</v>
      </c>
      <c r="D82" s="2">
        <f>('2011 outpatient appointments'!D82/SUM('2011 outpatient appointments'!$D82:$H82))*'2014 GP visits'!$C82</f>
        <v>215731.432241053</v>
      </c>
      <c r="E82" s="2">
        <f>('2011 outpatient appointments'!E82/SUM('2011 outpatient appointments'!$D82:$H82))*'2014 GP visits'!$C82</f>
        <v>240459.7879153215</v>
      </c>
      <c r="F82" s="2">
        <f>('2011 outpatient appointments'!F82/SUM('2011 outpatient appointments'!$D82:$H82))*'2014 GP visits'!$C82</f>
        <v>268339.81717245415</v>
      </c>
      <c r="G82" s="2">
        <f>('2011 outpatient appointments'!G82/SUM('2011 outpatient appointments'!$D82:$H82))*'2014 GP visits'!$C82</f>
        <v>271955.70687749702</v>
      </c>
      <c r="H82" s="2">
        <f>('2011 outpatient appointments'!H82/SUM('2011 outpatient appointments'!$D82:$H82))*'2014 GP visits'!$C82</f>
        <v>262007.32639367433</v>
      </c>
      <c r="I82" s="56">
        <f>VLOOKUP(B82,'Primary care summary'!$C$19:$E$24,3,TRUE)*SUM('2014 population'!J82:N82)</f>
        <v>960422.17948000005</v>
      </c>
      <c r="J82" s="2">
        <f>('2011 outpatient appointments'!J82/SUM('2011 outpatient appointments'!$J82:$N82))*'2014 GP visits'!$I82</f>
        <v>153791.82828570821</v>
      </c>
      <c r="K82" s="2">
        <f>('2011 outpatient appointments'!K82/SUM('2011 outpatient appointments'!$J82:$N82))*'2014 GP visits'!$I82</f>
        <v>172875.72745915674</v>
      </c>
      <c r="L82" s="2">
        <f>('2011 outpatient appointments'!L82/SUM('2011 outpatient appointments'!$J82:$N82))*'2014 GP visits'!$I82</f>
        <v>203617.87122264758</v>
      </c>
      <c r="M82" s="2">
        <f>('2011 outpatient appointments'!M82/SUM('2011 outpatient appointments'!$J82:$N82))*'2014 GP visits'!$I82</f>
        <v>216107.07403847456</v>
      </c>
      <c r="N82" s="2">
        <f>('2011 outpatient appointments'!N82/SUM('2011 outpatient appointments'!$J82:$N82))*'2014 GP visits'!$I82</f>
        <v>214029.67847401297</v>
      </c>
    </row>
    <row r="83" spans="2:14" x14ac:dyDescent="0.25">
      <c r="B83">
        <v>79</v>
      </c>
      <c r="C83" s="56">
        <f>VLOOKUP(B83,'Primary care summary'!$C$19:$E$24,2,TRUE)*SUM('2014 population'!D83:H83)</f>
        <v>1198010.000208</v>
      </c>
      <c r="D83" s="2">
        <f>('2011 outpatient appointments'!D83/SUM('2011 outpatient appointments'!$D83:$H83))*'2014 GP visits'!$C83</f>
        <v>207466.6386257135</v>
      </c>
      <c r="E83" s="2">
        <f>('2011 outpatient appointments'!E83/SUM('2011 outpatient appointments'!$D83:$H83))*'2014 GP visits'!$C83</f>
        <v>225838.97334919151</v>
      </c>
      <c r="F83" s="2">
        <f>('2011 outpatient appointments'!F83/SUM('2011 outpatient appointments'!$D83:$H83))*'2014 GP visits'!$C83</f>
        <v>253159.58465540156</v>
      </c>
      <c r="G83" s="2">
        <f>('2011 outpatient appointments'!G83/SUM('2011 outpatient appointments'!$D83:$H83))*'2014 GP visits'!$C83</f>
        <v>261695.78265023022</v>
      </c>
      <c r="H83" s="2">
        <f>('2011 outpatient appointments'!H83/SUM('2011 outpatient appointments'!$D83:$H83))*'2014 GP visits'!$C83</f>
        <v>249849.02092746313</v>
      </c>
      <c r="I83" s="56">
        <f>VLOOKUP(B83,'Primary care summary'!$C$19:$E$24,3,TRUE)*SUM('2014 population'!J83:N83)</f>
        <v>897404.54890000005</v>
      </c>
      <c r="J83" s="2">
        <f>('2011 outpatient appointments'!J83/SUM('2011 outpatient appointments'!$J83:$N83))*'2014 GP visits'!$I83</f>
        <v>142560.7259358408</v>
      </c>
      <c r="K83" s="2">
        <f>('2011 outpatient appointments'!K83/SUM('2011 outpatient appointments'!$J83:$N83))*'2014 GP visits'!$I83</f>
        <v>162104.64016593338</v>
      </c>
      <c r="L83" s="2">
        <f>('2011 outpatient appointments'!L83/SUM('2011 outpatient appointments'!$J83:$N83))*'2014 GP visits'!$I83</f>
        <v>188595.38990570031</v>
      </c>
      <c r="M83" s="2">
        <f>('2011 outpatient appointments'!M83/SUM('2011 outpatient appointments'!$J83:$N83))*'2014 GP visits'!$I83</f>
        <v>201002.40913385287</v>
      </c>
      <c r="N83" s="2">
        <f>('2011 outpatient appointments'!N83/SUM('2011 outpatient appointments'!$J83:$N83))*'2014 GP visits'!$I83</f>
        <v>203141.38375867266</v>
      </c>
    </row>
    <row r="84" spans="2:14" x14ac:dyDescent="0.25">
      <c r="B84">
        <v>80</v>
      </c>
      <c r="C84" s="56">
        <f>VLOOKUP(B84,'Primary care summary'!$C$19:$E$24,2,TRUE)*SUM('2014 population'!D84:H84)</f>
        <v>1114189.931963</v>
      </c>
      <c r="D84" s="2">
        <f>('2011 outpatient appointments'!D84/SUM('2011 outpatient appointments'!$D84:$H84))*'2014 GP visits'!$C84</f>
        <v>189486.81904327654</v>
      </c>
      <c r="E84" s="2">
        <f>('2011 outpatient appointments'!E84/SUM('2011 outpatient appointments'!$D84:$H84))*'2014 GP visits'!$C84</f>
        <v>213410.97398990637</v>
      </c>
      <c r="F84" s="2">
        <f>('2011 outpatient appointments'!F84/SUM('2011 outpatient appointments'!$D84:$H84))*'2014 GP visits'!$C84</f>
        <v>237192.85874774802</v>
      </c>
      <c r="G84" s="2">
        <f>('2011 outpatient appointments'!G84/SUM('2011 outpatient appointments'!$D84:$H84))*'2014 GP visits'!$C84</f>
        <v>242946.2651823443</v>
      </c>
      <c r="H84" s="2">
        <f>('2011 outpatient appointments'!H84/SUM('2011 outpatient appointments'!$D84:$H84))*'2014 GP visits'!$C84</f>
        <v>231153.01499972475</v>
      </c>
      <c r="I84" s="56">
        <f>VLOOKUP(B84,'Primary care summary'!$C$19:$E$24,3,TRUE)*SUM('2014 population'!J84:N84)</f>
        <v>811525.37655000004</v>
      </c>
      <c r="J84" s="2">
        <f>('2011 outpatient appointments'!J84/SUM('2011 outpatient appointments'!$J84:$N84))*'2014 GP visits'!$I84</f>
        <v>126857.65196539815</v>
      </c>
      <c r="K84" s="2">
        <f>('2011 outpatient appointments'!K84/SUM('2011 outpatient appointments'!$J84:$N84))*'2014 GP visits'!$I84</f>
        <v>147241.203757985</v>
      </c>
      <c r="L84" s="2">
        <f>('2011 outpatient appointments'!L84/SUM('2011 outpatient appointments'!$J84:$N84))*'2014 GP visits'!$I84</f>
        <v>170103.405168745</v>
      </c>
      <c r="M84" s="2">
        <f>('2011 outpatient appointments'!M84/SUM('2011 outpatient appointments'!$J84:$N84))*'2014 GP visits'!$I84</f>
        <v>183448.92857247501</v>
      </c>
      <c r="N84" s="2">
        <f>('2011 outpatient appointments'!N84/SUM('2011 outpatient appointments'!$J84:$N84))*'2014 GP visits'!$I84</f>
        <v>183874.18708539687</v>
      </c>
    </row>
    <row r="85" spans="2:14" x14ac:dyDescent="0.25">
      <c r="B85">
        <v>81</v>
      </c>
      <c r="C85" s="56">
        <f>VLOOKUP(B85,'Primary care summary'!$C$19:$E$24,2,TRUE)*SUM('2014 population'!D85:H85)</f>
        <v>1064804.606679</v>
      </c>
      <c r="D85" s="2">
        <f>('2011 outpatient appointments'!D85/SUM('2011 outpatient appointments'!$D85:$H85))*'2014 GP visits'!$C85</f>
        <v>182161.82169767746</v>
      </c>
      <c r="E85" s="2">
        <f>('2011 outpatient appointments'!E85/SUM('2011 outpatient appointments'!$D85:$H85))*'2014 GP visits'!$C85</f>
        <v>206651.02081176985</v>
      </c>
      <c r="F85" s="2">
        <f>('2011 outpatient appointments'!F85/SUM('2011 outpatient appointments'!$D85:$H85))*'2014 GP visits'!$C85</f>
        <v>222261.94911553914</v>
      </c>
      <c r="G85" s="2">
        <f>('2011 outpatient appointments'!G85/SUM('2011 outpatient appointments'!$D85:$H85))*'2014 GP visits'!$C85</f>
        <v>230866.86953819732</v>
      </c>
      <c r="H85" s="2">
        <f>('2011 outpatient appointments'!H85/SUM('2011 outpatient appointments'!$D85:$H85))*'2014 GP visits'!$C85</f>
        <v>222862.94551581622</v>
      </c>
      <c r="I85" s="56">
        <f>VLOOKUP(B85,'Primary care summary'!$C$19:$E$24,3,TRUE)*SUM('2014 population'!J85:N85)</f>
        <v>752150.34745999996</v>
      </c>
      <c r="J85" s="2">
        <f>('2011 outpatient appointments'!J85/SUM('2011 outpatient appointments'!$J85:$N85))*'2014 GP visits'!$I85</f>
        <v>116129.87776042562</v>
      </c>
      <c r="K85" s="2">
        <f>('2011 outpatient appointments'!K85/SUM('2011 outpatient appointments'!$J85:$N85))*'2014 GP visits'!$I85</f>
        <v>136659.29547207765</v>
      </c>
      <c r="L85" s="2">
        <f>('2011 outpatient appointments'!L85/SUM('2011 outpatient appointments'!$J85:$N85))*'2014 GP visits'!$I85</f>
        <v>157766.18274016905</v>
      </c>
      <c r="M85" s="2">
        <f>('2011 outpatient appointments'!M85/SUM('2011 outpatient appointments'!$J85:$N85))*'2014 GP visits'!$I85</f>
        <v>170593.50649775277</v>
      </c>
      <c r="N85" s="2">
        <f>('2011 outpatient appointments'!N85/SUM('2011 outpatient appointments'!$J85:$N85))*'2014 GP visits'!$I85</f>
        <v>171001.48498957488</v>
      </c>
    </row>
    <row r="86" spans="2:14" x14ac:dyDescent="0.25">
      <c r="B86">
        <v>82</v>
      </c>
      <c r="C86" s="56">
        <f>VLOOKUP(B86,'Primary care summary'!$C$19:$E$24,2,TRUE)*SUM('2014 population'!D86:H86)</f>
        <v>1038073.538148</v>
      </c>
      <c r="D86" s="2">
        <f>('2011 outpatient appointments'!D86/SUM('2011 outpatient appointments'!$D86:$H86))*'2014 GP visits'!$C86</f>
        <v>173879.09663903192</v>
      </c>
      <c r="E86" s="2">
        <f>('2011 outpatient appointments'!E86/SUM('2011 outpatient appointments'!$D86:$H86))*'2014 GP visits'!$C86</f>
        <v>195067.02582189717</v>
      </c>
      <c r="F86" s="2">
        <f>('2011 outpatient appointments'!F86/SUM('2011 outpatient appointments'!$D86:$H86))*'2014 GP visits'!$C86</f>
        <v>219703.03158426209</v>
      </c>
      <c r="G86" s="2">
        <f>('2011 outpatient appointments'!G86/SUM('2011 outpatient appointments'!$D86:$H86))*'2014 GP visits'!$C86</f>
        <v>228332.86530532534</v>
      </c>
      <c r="H86" s="2">
        <f>('2011 outpatient appointments'!H86/SUM('2011 outpatient appointments'!$D86:$H86))*'2014 GP visits'!$C86</f>
        <v>221091.51879748347</v>
      </c>
      <c r="I86" s="56">
        <f>VLOOKUP(B86,'Primary care summary'!$C$19:$E$24,3,TRUE)*SUM('2014 population'!J86:N86)</f>
        <v>711325.71944000002</v>
      </c>
      <c r="J86" s="2">
        <f>('2011 outpatient appointments'!J86/SUM('2011 outpatient appointments'!$J86:$N86))*'2014 GP visits'!$I86</f>
        <v>107256.54137450486</v>
      </c>
      <c r="K86" s="2">
        <f>('2011 outpatient appointments'!K86/SUM('2011 outpatient appointments'!$J86:$N86))*'2014 GP visits'!$I86</f>
        <v>125339.90343553656</v>
      </c>
      <c r="L86" s="2">
        <f>('2011 outpatient appointments'!L86/SUM('2011 outpatient appointments'!$J86:$N86))*'2014 GP visits'!$I86</f>
        <v>153016.54446379779</v>
      </c>
      <c r="M86" s="2">
        <f>('2011 outpatient appointments'!M86/SUM('2011 outpatient appointments'!$J86:$N86))*'2014 GP visits'!$I86</f>
        <v>159913.46916047225</v>
      </c>
      <c r="N86" s="2">
        <f>('2011 outpatient appointments'!N86/SUM('2011 outpatient appointments'!$J86:$N86))*'2014 GP visits'!$I86</f>
        <v>165799.26100568855</v>
      </c>
    </row>
    <row r="87" spans="2:14" x14ac:dyDescent="0.25">
      <c r="B87">
        <v>83</v>
      </c>
      <c r="C87" s="56">
        <f>VLOOKUP(B87,'Primary care summary'!$C$19:$E$24,2,TRUE)*SUM('2014 population'!D87:H87)</f>
        <v>992560.50231200003</v>
      </c>
      <c r="D87" s="2">
        <f>('2011 outpatient appointments'!D87/SUM('2011 outpatient appointments'!$D87:$H87))*'2014 GP visits'!$C87</f>
        <v>163476.31781235256</v>
      </c>
      <c r="E87" s="2">
        <f>('2011 outpatient appointments'!E87/SUM('2011 outpatient appointments'!$D87:$H87))*'2014 GP visits'!$C87</f>
        <v>190995.71802254851</v>
      </c>
      <c r="F87" s="2">
        <f>('2011 outpatient appointments'!F87/SUM('2011 outpatient appointments'!$D87:$H87))*'2014 GP visits'!$C87</f>
        <v>211508.76174344178</v>
      </c>
      <c r="G87" s="2">
        <f>('2011 outpatient appointments'!G87/SUM('2011 outpatient appointments'!$D87:$H87))*'2014 GP visits'!$C87</f>
        <v>215292.95428633664</v>
      </c>
      <c r="H87" s="2">
        <f>('2011 outpatient appointments'!H87/SUM('2011 outpatient appointments'!$D87:$H87))*'2014 GP visits'!$C87</f>
        <v>211286.75044732055</v>
      </c>
      <c r="I87" s="56">
        <f>VLOOKUP(B87,'Primary care summary'!$C$19:$E$24,3,TRUE)*SUM('2014 population'!J87:N87)</f>
        <v>649051.60442999995</v>
      </c>
      <c r="J87" s="2">
        <f>('2011 outpatient appointments'!J87/SUM('2011 outpatient appointments'!$J87:$N87))*'2014 GP visits'!$I87</f>
        <v>94523.496713582674</v>
      </c>
      <c r="K87" s="2">
        <f>('2011 outpatient appointments'!K87/SUM('2011 outpatient appointments'!$J87:$N87))*'2014 GP visits'!$I87</f>
        <v>115810.95917832083</v>
      </c>
      <c r="L87" s="2">
        <f>('2011 outpatient appointments'!L87/SUM('2011 outpatient appointments'!$J87:$N87))*'2014 GP visits'!$I87</f>
        <v>139910.35860799745</v>
      </c>
      <c r="M87" s="2">
        <f>('2011 outpatient appointments'!M87/SUM('2011 outpatient appointments'!$J87:$N87))*'2014 GP visits'!$I87</f>
        <v>148665.06514743998</v>
      </c>
      <c r="N87" s="2">
        <f>('2011 outpatient appointments'!N87/SUM('2011 outpatient appointments'!$J87:$N87))*'2014 GP visits'!$I87</f>
        <v>150141.72478265906</v>
      </c>
    </row>
    <row r="88" spans="2:14" x14ac:dyDescent="0.25">
      <c r="B88">
        <v>84</v>
      </c>
      <c r="C88" s="56">
        <f>VLOOKUP(B88,'Primary care summary'!$C$19:$E$24,2,TRUE)*SUM('2014 population'!D88:H88)</f>
        <v>929206.30188899999</v>
      </c>
      <c r="D88" s="2">
        <f>('2011 outpatient appointments'!D88/SUM('2011 outpatient appointments'!$D88:$H88))*'2014 GP visits'!$C88</f>
        <v>150941.62590260096</v>
      </c>
      <c r="E88" s="2">
        <f>('2011 outpatient appointments'!E88/SUM('2011 outpatient appointments'!$D88:$H88))*'2014 GP visits'!$C88</f>
        <v>176404.50584113729</v>
      </c>
      <c r="F88" s="2">
        <f>('2011 outpatient appointments'!F88/SUM('2011 outpatient appointments'!$D88:$H88))*'2014 GP visits'!$C88</f>
        <v>200173.09152410759</v>
      </c>
      <c r="G88" s="2">
        <f>('2011 outpatient appointments'!G88/SUM('2011 outpatient appointments'!$D88:$H88))*'2014 GP visits'!$C88</f>
        <v>207012.87059872271</v>
      </c>
      <c r="H88" s="2">
        <f>('2011 outpatient appointments'!H88/SUM('2011 outpatient appointments'!$D88:$H88))*'2014 GP visits'!$C88</f>
        <v>194674.20802243144</v>
      </c>
      <c r="I88" s="56">
        <f>VLOOKUP(B88,'Primary care summary'!$C$19:$E$24,3,TRUE)*SUM('2014 population'!J88:N88)</f>
        <v>578467.60951999994</v>
      </c>
      <c r="J88" s="2">
        <f>('2011 outpatient appointments'!J88/SUM('2011 outpatient appointments'!$J88:$N88))*'2014 GP visits'!$I88</f>
        <v>84891.398641607637</v>
      </c>
      <c r="K88" s="2">
        <f>('2011 outpatient appointments'!K88/SUM('2011 outpatient appointments'!$J88:$N88))*'2014 GP visits'!$I88</f>
        <v>102114.90176866914</v>
      </c>
      <c r="L88" s="2">
        <f>('2011 outpatient appointments'!L88/SUM('2011 outpatient appointments'!$J88:$N88))*'2014 GP visits'!$I88</f>
        <v>124250.69249421425</v>
      </c>
      <c r="M88" s="2">
        <f>('2011 outpatient appointments'!M88/SUM('2011 outpatient appointments'!$J88:$N88))*'2014 GP visits'!$I88</f>
        <v>133682.72258222912</v>
      </c>
      <c r="N88" s="2">
        <f>('2011 outpatient appointments'!N88/SUM('2011 outpatient appointments'!$J88:$N88))*'2014 GP visits'!$I88</f>
        <v>133527.89403327979</v>
      </c>
    </row>
    <row r="89" spans="2:14" x14ac:dyDescent="0.25">
      <c r="B89" s="15">
        <v>85</v>
      </c>
      <c r="C89" s="56">
        <f>VLOOKUP(B89,'Primary care summary'!$C$19:$E$24,2,TRUE)*SUM('2014 population'!D89:H89)</f>
        <v>5705845.7712719999</v>
      </c>
      <c r="D89" s="9">
        <f>('2011 outpatient appointments'!D89/SUM('2011 outpatient appointments'!$D89:$H89))*'2014 GP visits'!$C89</f>
        <v>903653.64047832391</v>
      </c>
      <c r="E89" s="9">
        <f>('2011 outpatient appointments'!E89/SUM('2011 outpatient appointments'!$D89:$H89))*'2014 GP visits'!$C89</f>
        <v>1096855.6359338518</v>
      </c>
      <c r="F89" s="9">
        <f>('2011 outpatient appointments'!F89/SUM('2011 outpatient appointments'!$D89:$H89))*'2014 GP visits'!$C89</f>
        <v>1240001.8410832782</v>
      </c>
      <c r="G89" s="9">
        <f>('2011 outpatient appointments'!G89/SUM('2011 outpatient appointments'!$D89:$H89))*'2014 GP visits'!$C89</f>
        <v>1272229.1864545555</v>
      </c>
      <c r="H89" s="9">
        <f>('2011 outpatient appointments'!H89/SUM('2011 outpatient appointments'!$D89:$H89))*'2014 GP visits'!$C89</f>
        <v>1193105.4673219905</v>
      </c>
      <c r="I89" s="56">
        <f>VLOOKUP(B89,'Primary care summary'!$C$19:$E$24,3,TRUE)*SUM('2014 population'!J89:N89)</f>
        <v>2740161.02892</v>
      </c>
      <c r="J89" s="9">
        <f>('2011 outpatient appointments'!J89/SUM('2011 outpatient appointments'!$J89:$N89))*'2014 GP visits'!$I89</f>
        <v>387640.5150153935</v>
      </c>
      <c r="K89" s="9">
        <f>('2011 outpatient appointments'!K89/SUM('2011 outpatient appointments'!$J89:$N89))*'2014 GP visits'!$I89</f>
        <v>484207.06021430506</v>
      </c>
      <c r="L89" s="9">
        <f>('2011 outpatient appointments'!L89/SUM('2011 outpatient appointments'!$J89:$N89))*'2014 GP visits'!$I89</f>
        <v>593106.6114694674</v>
      </c>
      <c r="M89" s="9">
        <f>('2011 outpatient appointments'!M89/SUM('2011 outpatient appointments'!$J89:$N89))*'2014 GP visits'!$I89</f>
        <v>637712.99217577267</v>
      </c>
      <c r="N89" s="9">
        <f>('2011 outpatient appointments'!N89/SUM('2011 outpatient appointments'!$J89:$N89))*'2014 GP visits'!$I89</f>
        <v>637493.8500450612</v>
      </c>
    </row>
    <row r="90" spans="2:14" x14ac:dyDescent="0.25">
      <c r="C90" s="2"/>
      <c r="I90" s="2"/>
    </row>
    <row r="91" spans="2:14" x14ac:dyDescent="0.25">
      <c r="I91" s="2"/>
    </row>
    <row r="92" spans="2:14" x14ac:dyDescent="0.25">
      <c r="I92" s="2"/>
    </row>
    <row r="93" spans="2:14" x14ac:dyDescent="0.25">
      <c r="I93" s="2"/>
    </row>
    <row r="94" spans="2:14" x14ac:dyDescent="0.25">
      <c r="I94" s="2"/>
    </row>
    <row r="95" spans="2:14" x14ac:dyDescent="0.25">
      <c r="I95" s="2"/>
    </row>
    <row r="96" spans="2:14" x14ac:dyDescent="0.25">
      <c r="I96" s="2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style="69" bestFit="1" customWidth="1"/>
    <col min="4" max="4" width="9" bestFit="1" customWidth="1"/>
    <col min="9" max="9" width="9.140625" style="69"/>
  </cols>
  <sheetData>
    <row r="2" spans="2:14" x14ac:dyDescent="0.25">
      <c r="B2" s="8" t="s">
        <v>13</v>
      </c>
      <c r="C2" s="65"/>
      <c r="D2" s="106" t="s">
        <v>14</v>
      </c>
      <c r="E2" s="106"/>
      <c r="F2" s="106"/>
      <c r="G2" s="106"/>
      <c r="H2" s="106"/>
      <c r="I2" s="65"/>
      <c r="J2" s="106" t="s">
        <v>15</v>
      </c>
      <c r="K2" s="106"/>
      <c r="L2" s="106"/>
      <c r="M2" s="106"/>
      <c r="N2" s="106"/>
    </row>
    <row r="3" spans="2:14" x14ac:dyDescent="0.25">
      <c r="B3" s="5"/>
      <c r="C3" s="66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67"/>
      <c r="D4" s="61">
        <f>'2014 GP visits'!D4/tot_gp_visits_2014</f>
        <v>1.6400426197281295E-3</v>
      </c>
      <c r="E4" s="61">
        <f>'2014 GP visits'!E4/tot_gp_visits_2014</f>
        <v>1.3672682553508089E-3</v>
      </c>
      <c r="F4" s="61">
        <f>'2014 GP visits'!F4/tot_gp_visits_2014</f>
        <v>1.1869855670707489E-3</v>
      </c>
      <c r="G4" s="61">
        <f>'2014 GP visits'!G4/tot_gp_visits_2014</f>
        <v>1.1413646727795326E-3</v>
      </c>
      <c r="H4" s="61">
        <f>'2014 GP visits'!H4/tot_gp_visits_2014</f>
        <v>1.0659366784064434E-3</v>
      </c>
      <c r="I4" s="61"/>
      <c r="J4" s="61">
        <f>'2014 GP visits'!J4/tot_gp_visits_2014</f>
        <v>1.9385995729363646E-3</v>
      </c>
      <c r="K4" s="61">
        <f>'2014 GP visits'!K4/tot_gp_visits_2014</f>
        <v>1.5999169635159622E-3</v>
      </c>
      <c r="L4" s="61">
        <f>'2014 GP visits'!L4/tot_gp_visits_2014</f>
        <v>1.3624861196724427E-3</v>
      </c>
      <c r="M4" s="61">
        <f>'2014 GP visits'!M4/tot_gp_visits_2014</f>
        <v>1.2871490294373454E-3</v>
      </c>
      <c r="N4" s="61">
        <f>'2014 GP visits'!N4/tot_gp_visits_2014</f>
        <v>1.1916204222950776E-3</v>
      </c>
    </row>
    <row r="5" spans="2:14" x14ac:dyDescent="0.25">
      <c r="B5">
        <v>1</v>
      </c>
      <c r="C5" s="67"/>
      <c r="D5" s="61">
        <f>'2014 GP visits'!D5/tot_gp_visits_2014</f>
        <v>1.8200281797552034E-3</v>
      </c>
      <c r="E5" s="61">
        <f>'2014 GP visits'!E5/tot_gp_visits_2014</f>
        <v>1.4392318819242611E-3</v>
      </c>
      <c r="F5" s="61">
        <f>'2014 GP visits'!F5/tot_gp_visits_2014</f>
        <v>1.1984255800844754E-3</v>
      </c>
      <c r="G5" s="61">
        <f>'2014 GP visits'!G5/tot_gp_visits_2014</f>
        <v>1.0981969926107487E-3</v>
      </c>
      <c r="H5" s="61">
        <f>'2014 GP visits'!H5/tot_gp_visits_2014</f>
        <v>1.0136107557305761E-3</v>
      </c>
      <c r="I5" s="61"/>
      <c r="J5" s="61">
        <f>'2014 GP visits'!J5/tot_gp_visits_2014</f>
        <v>2.1106697069222199E-3</v>
      </c>
      <c r="K5" s="61">
        <f>'2014 GP visits'!K5/tot_gp_visits_2014</f>
        <v>1.6937322478045036E-3</v>
      </c>
      <c r="L5" s="61">
        <f>'2014 GP visits'!L5/tot_gp_visits_2014</f>
        <v>1.4147514386998647E-3</v>
      </c>
      <c r="M5" s="61">
        <f>'2014 GP visits'!M5/tot_gp_visits_2014</f>
        <v>1.2242205271297487E-3</v>
      </c>
      <c r="N5" s="61">
        <f>'2014 GP visits'!N5/tot_gp_visits_2014</f>
        <v>1.1538100207322624E-3</v>
      </c>
    </row>
    <row r="6" spans="2:14" x14ac:dyDescent="0.25">
      <c r="B6">
        <v>2</v>
      </c>
      <c r="C6" s="67"/>
      <c r="D6" s="61">
        <f>'2014 GP visits'!D6/tot_gp_visits_2014</f>
        <v>1.9315240677771424E-3</v>
      </c>
      <c r="E6" s="61">
        <f>'2014 GP visits'!E6/tot_gp_visits_2014</f>
        <v>1.4804543306858847E-3</v>
      </c>
      <c r="F6" s="61">
        <f>'2014 GP visits'!F6/tot_gp_visits_2014</f>
        <v>1.2491666490740509E-3</v>
      </c>
      <c r="G6" s="61">
        <f>'2014 GP visits'!G6/tot_gp_visits_2014</f>
        <v>1.1111537940415848E-3</v>
      </c>
      <c r="H6" s="61">
        <f>'2014 GP visits'!H6/tot_gp_visits_2014</f>
        <v>1.0465473803194564E-3</v>
      </c>
      <c r="I6" s="61"/>
      <c r="J6" s="61">
        <f>'2014 GP visits'!J6/tot_gp_visits_2014</f>
        <v>2.2354443748125695E-3</v>
      </c>
      <c r="K6" s="61">
        <f>'2014 GP visits'!K6/tot_gp_visits_2014</f>
        <v>1.7455577233569466E-3</v>
      </c>
      <c r="L6" s="61">
        <f>'2014 GP visits'!L6/tot_gp_visits_2014</f>
        <v>1.411600577512105E-3</v>
      </c>
      <c r="M6" s="61">
        <f>'2014 GP visits'!M6/tot_gp_visits_2014</f>
        <v>1.2555248879898132E-3</v>
      </c>
      <c r="N6" s="61">
        <f>'2014 GP visits'!N6/tot_gp_visits_2014</f>
        <v>1.2028986798461744E-3</v>
      </c>
    </row>
    <row r="7" spans="2:14" x14ac:dyDescent="0.25">
      <c r="B7">
        <v>3</v>
      </c>
      <c r="C7" s="67"/>
      <c r="D7" s="61">
        <f>'2014 GP visits'!D7/tot_gp_visits_2014</f>
        <v>1.8406623876648549E-3</v>
      </c>
      <c r="E7" s="61">
        <f>'2014 GP visits'!E7/tot_gp_visits_2014</f>
        <v>1.4454027204219662E-3</v>
      </c>
      <c r="F7" s="61">
        <f>'2014 GP visits'!F7/tot_gp_visits_2014</f>
        <v>1.2313987171559825E-3</v>
      </c>
      <c r="G7" s="61">
        <f>'2014 GP visits'!G7/tot_gp_visits_2014</f>
        <v>1.0956515688125426E-3</v>
      </c>
      <c r="H7" s="61">
        <f>'2014 GP visits'!H7/tot_gp_visits_2014</f>
        <v>1.0784156007656591E-3</v>
      </c>
      <c r="I7" s="61"/>
      <c r="J7" s="61">
        <f>'2014 GP visits'!J7/tot_gp_visits_2014</f>
        <v>2.1368931266132281E-3</v>
      </c>
      <c r="K7" s="61">
        <f>'2014 GP visits'!K7/tot_gp_visits_2014</f>
        <v>1.6735214840778781E-3</v>
      </c>
      <c r="L7" s="61">
        <f>'2014 GP visits'!L7/tot_gp_visits_2014</f>
        <v>1.4096784398998142E-3</v>
      </c>
      <c r="M7" s="61">
        <f>'2014 GP visits'!M7/tot_gp_visits_2014</f>
        <v>1.2631443680876757E-3</v>
      </c>
      <c r="N7" s="61">
        <f>'2014 GP visits'!N7/tot_gp_visits_2014</f>
        <v>1.2273580415453969E-3</v>
      </c>
    </row>
    <row r="8" spans="2:14" x14ac:dyDescent="0.25">
      <c r="B8">
        <v>4</v>
      </c>
      <c r="C8" s="67"/>
      <c r="D8" s="61">
        <f>'2014 GP visits'!D8/tot_gp_visits_2014</f>
        <v>1.7725928085449592E-3</v>
      </c>
      <c r="E8" s="61">
        <f>'2014 GP visits'!E8/tot_gp_visits_2014</f>
        <v>1.4012313036342509E-3</v>
      </c>
      <c r="F8" s="61">
        <f>'2014 GP visits'!F8/tot_gp_visits_2014</f>
        <v>1.2193725432638369E-3</v>
      </c>
      <c r="G8" s="61">
        <f>'2014 GP visits'!G8/tot_gp_visits_2014</f>
        <v>1.1147651434595799E-3</v>
      </c>
      <c r="H8" s="61">
        <f>'2014 GP visits'!H8/tot_gp_visits_2014</f>
        <v>1.0840059605842043E-3</v>
      </c>
      <c r="I8" s="61"/>
      <c r="J8" s="61">
        <f>'2014 GP visits'!J8/tot_gp_visits_2014</f>
        <v>2.0553014833730823E-3</v>
      </c>
      <c r="K8" s="61">
        <f>'2014 GP visits'!K8/tot_gp_visits_2014</f>
        <v>1.6310231003541322E-3</v>
      </c>
      <c r="L8" s="61">
        <f>'2014 GP visits'!L8/tot_gp_visits_2014</f>
        <v>1.3739292832251407E-3</v>
      </c>
      <c r="M8" s="61">
        <f>'2014 GP visits'!M8/tot_gp_visits_2014</f>
        <v>1.2597710246637689E-3</v>
      </c>
      <c r="N8" s="61">
        <f>'2014 GP visits'!N8/tot_gp_visits_2014</f>
        <v>1.257642727102331E-3</v>
      </c>
    </row>
    <row r="9" spans="2:14" x14ac:dyDescent="0.25">
      <c r="B9">
        <v>5</v>
      </c>
      <c r="C9" s="67"/>
      <c r="D9" s="61">
        <f>'2014 GP visits'!D9/tot_gp_visits_2014</f>
        <v>8.545226091232523E-4</v>
      </c>
      <c r="E9" s="61">
        <f>'2014 GP visits'!E9/tot_gp_visits_2014</f>
        <v>6.7179234026411305E-4</v>
      </c>
      <c r="F9" s="61">
        <f>'2014 GP visits'!F9/tot_gp_visits_2014</f>
        <v>5.7338588632409337E-4</v>
      </c>
      <c r="G9" s="61">
        <f>'2014 GP visits'!G9/tot_gp_visits_2014</f>
        <v>5.4699814008053369E-4</v>
      </c>
      <c r="H9" s="61">
        <f>'2014 GP visits'!H9/tot_gp_visits_2014</f>
        <v>5.2415398948636987E-4</v>
      </c>
      <c r="I9" s="61"/>
      <c r="J9" s="61">
        <f>'2014 GP visits'!J9/tot_gp_visits_2014</f>
        <v>8.6254313853593144E-4</v>
      </c>
      <c r="K9" s="61">
        <f>'2014 GP visits'!K9/tot_gp_visits_2014</f>
        <v>6.6675483719395856E-4</v>
      </c>
      <c r="L9" s="61">
        <f>'2014 GP visits'!L9/tot_gp_visits_2014</f>
        <v>5.7050770588242699E-4</v>
      </c>
      <c r="M9" s="61">
        <f>'2014 GP visits'!M9/tot_gp_visits_2014</f>
        <v>5.3462428410020553E-4</v>
      </c>
      <c r="N9" s="61">
        <f>'2014 GP visits'!N9/tot_gp_visits_2014</f>
        <v>5.138340397267589E-4</v>
      </c>
    </row>
    <row r="10" spans="2:14" x14ac:dyDescent="0.25">
      <c r="B10">
        <v>6</v>
      </c>
      <c r="C10" s="67"/>
      <c r="D10" s="61">
        <f>'2014 GP visits'!D10/tot_gp_visits_2014</f>
        <v>8.6101659607147943E-4</v>
      </c>
      <c r="E10" s="61">
        <f>'2014 GP visits'!E10/tot_gp_visits_2014</f>
        <v>6.6882208498413801E-4</v>
      </c>
      <c r="F10" s="61">
        <f>'2014 GP visits'!F10/tot_gp_visits_2014</f>
        <v>5.7495881586347398E-4</v>
      </c>
      <c r="G10" s="61">
        <f>'2014 GP visits'!G10/tot_gp_visits_2014</f>
        <v>5.4677713686950089E-4</v>
      </c>
      <c r="H10" s="61">
        <f>'2014 GP visits'!H10/tot_gp_visits_2014</f>
        <v>5.4186714531947002E-4</v>
      </c>
      <c r="I10" s="61"/>
      <c r="J10" s="61">
        <f>'2014 GP visits'!J10/tot_gp_visits_2014</f>
        <v>8.58274010312254E-4</v>
      </c>
      <c r="K10" s="61">
        <f>'2014 GP visits'!K10/tot_gp_visits_2014</f>
        <v>6.6665036992969383E-4</v>
      </c>
      <c r="L10" s="61">
        <f>'2014 GP visits'!L10/tot_gp_visits_2014</f>
        <v>5.75291357977083E-4</v>
      </c>
      <c r="M10" s="61">
        <f>'2014 GP visits'!M10/tot_gp_visits_2014</f>
        <v>5.4363437579959108E-4</v>
      </c>
      <c r="N10" s="61">
        <f>'2014 GP visits'!N10/tot_gp_visits_2014</f>
        <v>5.3494853311944013E-4</v>
      </c>
    </row>
    <row r="11" spans="2:14" x14ac:dyDescent="0.25">
      <c r="B11">
        <v>7</v>
      </c>
      <c r="C11" s="67"/>
      <c r="D11" s="61">
        <f>'2014 GP visits'!D11/tot_gp_visits_2014</f>
        <v>8.1357535648405753E-4</v>
      </c>
      <c r="E11" s="61">
        <f>'2014 GP visits'!E11/tot_gp_visits_2014</f>
        <v>6.5088486285309042E-4</v>
      </c>
      <c r="F11" s="61">
        <f>'2014 GP visits'!F11/tot_gp_visits_2014</f>
        <v>5.5552351937691131E-4</v>
      </c>
      <c r="G11" s="61">
        <f>'2014 GP visits'!G11/tot_gp_visits_2014</f>
        <v>5.3359477974020684E-4</v>
      </c>
      <c r="H11" s="61">
        <f>'2014 GP visits'!H11/tot_gp_visits_2014</f>
        <v>5.3483731729122804E-4</v>
      </c>
      <c r="I11" s="61"/>
      <c r="J11" s="61">
        <f>'2014 GP visits'!J11/tot_gp_visits_2014</f>
        <v>8.2057531552696419E-4</v>
      </c>
      <c r="K11" s="61">
        <f>'2014 GP visits'!K11/tot_gp_visits_2014</f>
        <v>6.5472913999531476E-4</v>
      </c>
      <c r="L11" s="61">
        <f>'2014 GP visits'!L11/tot_gp_visits_2014</f>
        <v>5.5967964202065701E-4</v>
      </c>
      <c r="M11" s="61">
        <f>'2014 GP visits'!M11/tot_gp_visits_2014</f>
        <v>5.1905347306324212E-4</v>
      </c>
      <c r="N11" s="61">
        <f>'2014 GP visits'!N11/tot_gp_visits_2014</f>
        <v>5.2470168546273402E-4</v>
      </c>
    </row>
    <row r="12" spans="2:14" x14ac:dyDescent="0.25">
      <c r="B12">
        <v>8</v>
      </c>
      <c r="C12" s="67"/>
      <c r="D12" s="61">
        <f>'2014 GP visits'!D12/tot_gp_visits_2014</f>
        <v>7.8970253771346195E-4</v>
      </c>
      <c r="E12" s="61">
        <f>'2014 GP visits'!E12/tot_gp_visits_2014</f>
        <v>6.2454119332844586E-4</v>
      </c>
      <c r="F12" s="61">
        <f>'2014 GP visits'!F12/tot_gp_visits_2014</f>
        <v>5.5147611544933896E-4</v>
      </c>
      <c r="G12" s="61">
        <f>'2014 GP visits'!G12/tot_gp_visits_2014</f>
        <v>5.2019092192698269E-4</v>
      </c>
      <c r="H12" s="61">
        <f>'2014 GP visits'!H12/tot_gp_visits_2014</f>
        <v>5.4547914925825644E-4</v>
      </c>
      <c r="I12" s="61"/>
      <c r="J12" s="61">
        <f>'2014 GP visits'!J12/tot_gp_visits_2014</f>
        <v>7.9392475276371529E-4</v>
      </c>
      <c r="K12" s="61">
        <f>'2014 GP visits'!K12/tot_gp_visits_2014</f>
        <v>6.3575824882428208E-4</v>
      </c>
      <c r="L12" s="61">
        <f>'2014 GP visits'!L12/tot_gp_visits_2014</f>
        <v>5.4843310005907634E-4</v>
      </c>
      <c r="M12" s="61">
        <f>'2014 GP visits'!M12/tot_gp_visits_2014</f>
        <v>5.0335223767547705E-4</v>
      </c>
      <c r="N12" s="61">
        <f>'2014 GP visits'!N12/tot_gp_visits_2014</f>
        <v>5.2799270904042579E-4</v>
      </c>
    </row>
    <row r="13" spans="2:14" x14ac:dyDescent="0.25">
      <c r="B13">
        <v>9</v>
      </c>
      <c r="C13" s="67"/>
      <c r="D13" s="61">
        <f>'2014 GP visits'!D13/tot_gp_visits_2014</f>
        <v>7.5143743075905438E-4</v>
      </c>
      <c r="E13" s="61">
        <f>'2014 GP visits'!E13/tot_gp_visits_2014</f>
        <v>6.1023049014567331E-4</v>
      </c>
      <c r="F13" s="61">
        <f>'2014 GP visits'!F13/tot_gp_visits_2014</f>
        <v>5.1862905426186339E-4</v>
      </c>
      <c r="G13" s="61">
        <f>'2014 GP visits'!G13/tot_gp_visits_2014</f>
        <v>4.9736045531490977E-4</v>
      </c>
      <c r="H13" s="61">
        <f>'2014 GP visits'!H13/tot_gp_visits_2014</f>
        <v>5.2383476672866996E-4</v>
      </c>
      <c r="I13" s="61"/>
      <c r="J13" s="61">
        <f>'2014 GP visits'!J13/tot_gp_visits_2014</f>
        <v>7.667105796586712E-4</v>
      </c>
      <c r="K13" s="61">
        <f>'2014 GP visits'!K13/tot_gp_visits_2014</f>
        <v>5.8839357674903491E-4</v>
      </c>
      <c r="L13" s="61">
        <f>'2014 GP visits'!L13/tot_gp_visits_2014</f>
        <v>5.2299658150215824E-4</v>
      </c>
      <c r="M13" s="61">
        <f>'2014 GP visits'!M13/tot_gp_visits_2014</f>
        <v>4.8765862834955514E-4</v>
      </c>
      <c r="N13" s="61">
        <f>'2014 GP visits'!N13/tot_gp_visits_2014</f>
        <v>5.1505258913282759E-4</v>
      </c>
    </row>
    <row r="14" spans="2:14" x14ac:dyDescent="0.25">
      <c r="B14">
        <v>10</v>
      </c>
      <c r="C14" s="67"/>
      <c r="D14" s="61">
        <f>'2014 GP visits'!D14/tot_gp_visits_2014</f>
        <v>7.1837314194408888E-4</v>
      </c>
      <c r="E14" s="61">
        <f>'2014 GP visits'!E14/tot_gp_visits_2014</f>
        <v>5.7531718432710154E-4</v>
      </c>
      <c r="F14" s="61">
        <f>'2014 GP visits'!F14/tot_gp_visits_2014</f>
        <v>5.367202113005906E-4</v>
      </c>
      <c r="G14" s="61">
        <f>'2014 GP visits'!G14/tot_gp_visits_2014</f>
        <v>5.0620637398643821E-4</v>
      </c>
      <c r="H14" s="61">
        <f>'2014 GP visits'!H14/tot_gp_visits_2014</f>
        <v>5.145537660586235E-4</v>
      </c>
      <c r="I14" s="61"/>
      <c r="J14" s="61">
        <f>'2014 GP visits'!J14/tot_gp_visits_2014</f>
        <v>7.3600075819835935E-4</v>
      </c>
      <c r="K14" s="61">
        <f>'2014 GP visits'!K14/tot_gp_visits_2014</f>
        <v>5.9241502816280954E-4</v>
      </c>
      <c r="L14" s="61">
        <f>'2014 GP visits'!L14/tot_gp_visits_2014</f>
        <v>5.1120638891634753E-4</v>
      </c>
      <c r="M14" s="61">
        <f>'2014 GP visits'!M14/tot_gp_visits_2014</f>
        <v>4.8932420684010968E-4</v>
      </c>
      <c r="N14" s="61">
        <f>'2014 GP visits'!N14/tot_gp_visits_2014</f>
        <v>5.013336632384214E-4</v>
      </c>
    </row>
    <row r="15" spans="2:14" x14ac:dyDescent="0.25">
      <c r="B15">
        <v>11</v>
      </c>
      <c r="C15" s="67"/>
      <c r="D15" s="61">
        <f>'2014 GP visits'!D15/tot_gp_visits_2014</f>
        <v>6.7228833569405225E-4</v>
      </c>
      <c r="E15" s="61">
        <f>'2014 GP visits'!E15/tot_gp_visits_2014</f>
        <v>5.6450748341418564E-4</v>
      </c>
      <c r="F15" s="61">
        <f>'2014 GP visits'!F15/tot_gp_visits_2014</f>
        <v>5.122892764947612E-4</v>
      </c>
      <c r="G15" s="61">
        <f>'2014 GP visits'!G15/tot_gp_visits_2014</f>
        <v>4.9470989628588077E-4</v>
      </c>
      <c r="H15" s="61">
        <f>'2014 GP visits'!H15/tot_gp_visits_2014</f>
        <v>5.1939972124751389E-4</v>
      </c>
      <c r="I15" s="61"/>
      <c r="J15" s="61">
        <f>'2014 GP visits'!J15/tot_gp_visits_2014</f>
        <v>6.8343296420430286E-4</v>
      </c>
      <c r="K15" s="61">
        <f>'2014 GP visits'!K15/tot_gp_visits_2014</f>
        <v>5.6660559079226111E-4</v>
      </c>
      <c r="L15" s="61">
        <f>'2014 GP visits'!L15/tot_gp_visits_2014</f>
        <v>5.1117951081220271E-4</v>
      </c>
      <c r="M15" s="61">
        <f>'2014 GP visits'!M15/tot_gp_visits_2014</f>
        <v>4.8067007092667251E-4</v>
      </c>
      <c r="N15" s="61">
        <f>'2014 GP visits'!N15/tot_gp_visits_2014</f>
        <v>5.1106000654316415E-4</v>
      </c>
    </row>
    <row r="16" spans="2:14" x14ac:dyDescent="0.25">
      <c r="B16">
        <v>12</v>
      </c>
      <c r="C16" s="67"/>
      <c r="D16" s="61">
        <f>'2014 GP visits'!D16/tot_gp_visits_2014</f>
        <v>6.254716931317787E-4</v>
      </c>
      <c r="E16" s="61">
        <f>'2014 GP visits'!E16/tot_gp_visits_2014</f>
        <v>5.5059858531868579E-4</v>
      </c>
      <c r="F16" s="61">
        <f>'2014 GP visits'!F16/tot_gp_visits_2014</f>
        <v>5.0973711796626503E-4</v>
      </c>
      <c r="G16" s="61">
        <f>'2014 GP visits'!G16/tot_gp_visits_2014</f>
        <v>5.0624970609984554E-4</v>
      </c>
      <c r="H16" s="61">
        <f>'2014 GP visits'!H16/tot_gp_visits_2014</f>
        <v>5.2427425058506748E-4</v>
      </c>
      <c r="I16" s="61"/>
      <c r="J16" s="61">
        <f>'2014 GP visits'!J16/tot_gp_visits_2014</f>
        <v>6.5386777517410745E-4</v>
      </c>
      <c r="K16" s="61">
        <f>'2014 GP visits'!K16/tot_gp_visits_2014</f>
        <v>5.5708887824770423E-4</v>
      </c>
      <c r="L16" s="61">
        <f>'2014 GP visits'!L16/tot_gp_visits_2014</f>
        <v>5.0287556696061275E-4</v>
      </c>
      <c r="M16" s="61">
        <f>'2014 GP visits'!M16/tot_gp_visits_2014</f>
        <v>4.8824097048955149E-4</v>
      </c>
      <c r="N16" s="61">
        <f>'2014 GP visits'!N16/tot_gp_visits_2014</f>
        <v>4.9912859639377187E-4</v>
      </c>
    </row>
    <row r="17" spans="2:14" x14ac:dyDescent="0.25">
      <c r="B17">
        <v>13</v>
      </c>
      <c r="C17" s="67"/>
      <c r="D17" s="61">
        <f>'2014 GP visits'!D17/tot_gp_visits_2014</f>
        <v>6.2794615306396829E-4</v>
      </c>
      <c r="E17" s="61">
        <f>'2014 GP visits'!E17/tot_gp_visits_2014</f>
        <v>5.50675642696039E-4</v>
      </c>
      <c r="F17" s="61">
        <f>'2014 GP visits'!F17/tot_gp_visits_2014</f>
        <v>5.3996354758122751E-4</v>
      </c>
      <c r="G17" s="61">
        <f>'2014 GP visits'!G17/tot_gp_visits_2014</f>
        <v>5.2566581393426149E-4</v>
      </c>
      <c r="H17" s="61">
        <f>'2014 GP visits'!H17/tot_gp_visits_2014</f>
        <v>5.5128071919834023E-4</v>
      </c>
      <c r="I17" s="61"/>
      <c r="J17" s="61">
        <f>'2014 GP visits'!J17/tot_gp_visits_2014</f>
        <v>6.5419875632466223E-4</v>
      </c>
      <c r="K17" s="61">
        <f>'2014 GP visits'!K17/tot_gp_visits_2014</f>
        <v>5.6697549352803078E-4</v>
      </c>
      <c r="L17" s="61">
        <f>'2014 GP visits'!L17/tot_gp_visits_2014</f>
        <v>5.1019634539947408E-4</v>
      </c>
      <c r="M17" s="61">
        <f>'2014 GP visits'!M17/tot_gp_visits_2014</f>
        <v>5.0846722848469511E-4</v>
      </c>
      <c r="N17" s="61">
        <f>'2014 GP visits'!N17/tot_gp_visits_2014</f>
        <v>5.2238759106266292E-4</v>
      </c>
    </row>
    <row r="18" spans="2:14" x14ac:dyDescent="0.25">
      <c r="B18">
        <v>14</v>
      </c>
      <c r="C18" s="67"/>
      <c r="D18" s="61">
        <f>'2014 GP visits'!D18/tot_gp_visits_2014</f>
        <v>6.1524522636481171E-4</v>
      </c>
      <c r="E18" s="61">
        <f>'2014 GP visits'!E18/tot_gp_visits_2014</f>
        <v>5.7782225758053706E-4</v>
      </c>
      <c r="F18" s="61">
        <f>'2014 GP visits'!F18/tot_gp_visits_2014</f>
        <v>5.6050311597775025E-4</v>
      </c>
      <c r="G18" s="61">
        <f>'2014 GP visits'!G18/tot_gp_visits_2014</f>
        <v>5.360219233362174E-4</v>
      </c>
      <c r="H18" s="61">
        <f>'2014 GP visits'!H18/tot_gp_visits_2014</f>
        <v>5.6668351526573146E-4</v>
      </c>
      <c r="I18" s="61"/>
      <c r="J18" s="61">
        <f>'2014 GP visits'!J18/tot_gp_visits_2014</f>
        <v>6.5542529526097415E-4</v>
      </c>
      <c r="K18" s="61">
        <f>'2014 GP visits'!K18/tot_gp_visits_2014</f>
        <v>5.6853101267170998E-4</v>
      </c>
      <c r="L18" s="61">
        <f>'2014 GP visits'!L18/tot_gp_visits_2014</f>
        <v>5.4258309042530778E-4</v>
      </c>
      <c r="M18" s="61">
        <f>'2014 GP visits'!M18/tot_gp_visits_2014</f>
        <v>5.3281413156447237E-4</v>
      </c>
      <c r="N18" s="61">
        <f>'2014 GP visits'!N18/tot_gp_visits_2014</f>
        <v>5.4704303534935678E-4</v>
      </c>
    </row>
    <row r="19" spans="2:14" x14ac:dyDescent="0.25">
      <c r="B19">
        <v>15</v>
      </c>
      <c r="C19" s="67"/>
      <c r="D19" s="61">
        <f>'2014 GP visits'!D19/tot_gp_visits_2014</f>
        <v>6.6189784183775212E-4</v>
      </c>
      <c r="E19" s="61">
        <f>'2014 GP visits'!E19/tot_gp_visits_2014</f>
        <v>5.9470093177776983E-4</v>
      </c>
      <c r="F19" s="61">
        <f>'2014 GP visits'!F19/tot_gp_visits_2014</f>
        <v>5.8360875089461374E-4</v>
      </c>
      <c r="G19" s="61">
        <f>'2014 GP visits'!G19/tot_gp_visits_2014</f>
        <v>5.4614734729834945E-4</v>
      </c>
      <c r="H19" s="61">
        <f>'2014 GP visits'!H19/tot_gp_visits_2014</f>
        <v>5.5860995517287401E-4</v>
      </c>
      <c r="I19" s="61"/>
      <c r="J19" s="61">
        <f>'2014 GP visits'!J19/tot_gp_visits_2014</f>
        <v>6.6884359555693213E-4</v>
      </c>
      <c r="K19" s="61">
        <f>'2014 GP visits'!K19/tot_gp_visits_2014</f>
        <v>5.8325828742771424E-4</v>
      </c>
      <c r="L19" s="61">
        <f>'2014 GP visits'!L19/tot_gp_visits_2014</f>
        <v>5.5838710637753789E-4</v>
      </c>
      <c r="M19" s="61">
        <f>'2014 GP visits'!M19/tot_gp_visits_2014</f>
        <v>5.504999958625544E-4</v>
      </c>
      <c r="N19" s="61">
        <f>'2014 GP visits'!N19/tot_gp_visits_2014</f>
        <v>5.7427215331638055E-4</v>
      </c>
    </row>
    <row r="20" spans="2:14" x14ac:dyDescent="0.25">
      <c r="B20">
        <v>16</v>
      </c>
      <c r="C20" s="67"/>
      <c r="D20" s="61">
        <f>'2014 GP visits'!D20/tot_gp_visits_2014</f>
        <v>1.3254895550825505E-3</v>
      </c>
      <c r="E20" s="61">
        <f>'2014 GP visits'!E20/tot_gp_visits_2014</f>
        <v>1.159587231686984E-3</v>
      </c>
      <c r="F20" s="61">
        <f>'2014 GP visits'!F20/tot_gp_visits_2014</f>
        <v>1.0758308834804351E-3</v>
      </c>
      <c r="G20" s="61">
        <f>'2014 GP visits'!G20/tot_gp_visits_2014</f>
        <v>1.0816790802283119E-3</v>
      </c>
      <c r="H20" s="61">
        <f>'2014 GP visits'!H20/tot_gp_visits_2014</f>
        <v>1.0610832568988327E-3</v>
      </c>
      <c r="I20" s="61"/>
      <c r="J20" s="61">
        <f>'2014 GP visits'!J20/tot_gp_visits_2014</f>
        <v>6.5908054707460495E-4</v>
      </c>
      <c r="K20" s="61">
        <f>'2014 GP visits'!K20/tot_gp_visits_2014</f>
        <v>5.9149809054991932E-4</v>
      </c>
      <c r="L20" s="61">
        <f>'2014 GP visits'!L20/tot_gp_visits_2014</f>
        <v>5.6758505057844942E-4</v>
      </c>
      <c r="M20" s="61">
        <f>'2014 GP visits'!M20/tot_gp_visits_2014</f>
        <v>5.6652876905823719E-4</v>
      </c>
      <c r="N20" s="61">
        <f>'2014 GP visits'!N20/tot_gp_visits_2014</f>
        <v>5.8479852720412907E-4</v>
      </c>
    </row>
    <row r="21" spans="2:14" x14ac:dyDescent="0.25">
      <c r="B21">
        <v>17</v>
      </c>
      <c r="C21" s="67"/>
      <c r="D21" s="61">
        <f>'2014 GP visits'!D21/tot_gp_visits_2014</f>
        <v>1.4420427180196105E-3</v>
      </c>
      <c r="E21" s="61">
        <f>'2014 GP visits'!E21/tot_gp_visits_2014</f>
        <v>1.2186456067860771E-3</v>
      </c>
      <c r="F21" s="61">
        <f>'2014 GP visits'!F21/tot_gp_visits_2014</f>
        <v>1.1058165506064132E-3</v>
      </c>
      <c r="G21" s="61">
        <f>'2014 GP visits'!G21/tot_gp_visits_2014</f>
        <v>1.0489685223007336E-3</v>
      </c>
      <c r="H21" s="61">
        <f>'2014 GP visits'!H21/tot_gp_visits_2014</f>
        <v>1.0486115221229769E-3</v>
      </c>
      <c r="I21" s="61"/>
      <c r="J21" s="61">
        <f>'2014 GP visits'!J21/tot_gp_visits_2014</f>
        <v>6.5628463256945497E-4</v>
      </c>
      <c r="K21" s="61">
        <f>'2014 GP visits'!K21/tot_gp_visits_2014</f>
        <v>6.0688337456434624E-4</v>
      </c>
      <c r="L21" s="61">
        <f>'2014 GP visits'!L21/tot_gp_visits_2014</f>
        <v>5.9940715337100398E-4</v>
      </c>
      <c r="M21" s="61">
        <f>'2014 GP visits'!M21/tot_gp_visits_2014</f>
        <v>5.855179460342708E-4</v>
      </c>
      <c r="N21" s="61">
        <f>'2014 GP visits'!N21/tot_gp_visits_2014</f>
        <v>6.0981566491263319E-4</v>
      </c>
    </row>
    <row r="22" spans="2:14" x14ac:dyDescent="0.25">
      <c r="B22">
        <v>18</v>
      </c>
      <c r="C22" s="67"/>
      <c r="D22" s="61">
        <f>'2014 GP visits'!D22/tot_gp_visits_2014</f>
        <v>1.5947836934889696E-3</v>
      </c>
      <c r="E22" s="61">
        <f>'2014 GP visits'!E22/tot_gp_visits_2014</f>
        <v>1.2589171677322738E-3</v>
      </c>
      <c r="F22" s="61">
        <f>'2014 GP visits'!F22/tot_gp_visits_2014</f>
        <v>1.0830534809193489E-3</v>
      </c>
      <c r="G22" s="61">
        <f>'2014 GP visits'!G22/tot_gp_visits_2014</f>
        <v>9.788884320763747E-4</v>
      </c>
      <c r="H22" s="61">
        <f>'2014 GP visits'!H22/tot_gp_visits_2014</f>
        <v>9.351879141711539E-4</v>
      </c>
      <c r="I22" s="61"/>
      <c r="J22" s="61">
        <f>'2014 GP visits'!J22/tot_gp_visits_2014</f>
        <v>6.8082315797217755E-4</v>
      </c>
      <c r="K22" s="61">
        <f>'2014 GP visits'!K22/tot_gp_visits_2014</f>
        <v>6.1515330229567722E-4</v>
      </c>
      <c r="L22" s="61">
        <f>'2014 GP visits'!L22/tot_gp_visits_2014</f>
        <v>5.9925845797441672E-4</v>
      </c>
      <c r="M22" s="61">
        <f>'2014 GP visits'!M22/tot_gp_visits_2014</f>
        <v>5.8103285038911643E-4</v>
      </c>
      <c r="N22" s="61">
        <f>'2014 GP visits'!N22/tot_gp_visits_2014</f>
        <v>6.108642173200989E-4</v>
      </c>
    </row>
    <row r="23" spans="2:14" x14ac:dyDescent="0.25">
      <c r="B23">
        <v>19</v>
      </c>
      <c r="C23" s="67"/>
      <c r="D23" s="61">
        <f>'2014 GP visits'!D23/tot_gp_visits_2014</f>
        <v>1.7867557772461107E-3</v>
      </c>
      <c r="E23" s="61">
        <f>'2014 GP visits'!E23/tot_gp_visits_2014</f>
        <v>1.3276073770916881E-3</v>
      </c>
      <c r="F23" s="61">
        <f>'2014 GP visits'!F23/tot_gp_visits_2014</f>
        <v>1.0714524986845987E-3</v>
      </c>
      <c r="G23" s="61">
        <f>'2014 GP visits'!G23/tot_gp_visits_2014</f>
        <v>9.2017861824370342E-4</v>
      </c>
      <c r="H23" s="61">
        <f>'2014 GP visits'!H23/tot_gp_visits_2014</f>
        <v>8.2176257544081368E-4</v>
      </c>
      <c r="I23" s="61"/>
      <c r="J23" s="61">
        <f>'2014 GP visits'!J23/tot_gp_visits_2014</f>
        <v>7.1901452937138768E-4</v>
      </c>
      <c r="K23" s="61">
        <f>'2014 GP visits'!K23/tot_gp_visits_2014</f>
        <v>6.3794238288043662E-4</v>
      </c>
      <c r="L23" s="61">
        <f>'2014 GP visits'!L23/tot_gp_visits_2014</f>
        <v>5.9998923237752065E-4</v>
      </c>
      <c r="M23" s="61">
        <f>'2014 GP visits'!M23/tot_gp_visits_2014</f>
        <v>5.7006159182470054E-4</v>
      </c>
      <c r="N23" s="61">
        <f>'2014 GP visits'!N23/tot_gp_visits_2014</f>
        <v>5.596771881454304E-4</v>
      </c>
    </row>
    <row r="24" spans="2:14" x14ac:dyDescent="0.25">
      <c r="B24">
        <v>20</v>
      </c>
      <c r="C24" s="67"/>
      <c r="D24" s="61">
        <f>'2014 GP visits'!D24/tot_gp_visits_2014</f>
        <v>1.9453965675901863E-3</v>
      </c>
      <c r="E24" s="61">
        <f>'2014 GP visits'!E24/tot_gp_visits_2014</f>
        <v>1.4494082508127192E-3</v>
      </c>
      <c r="F24" s="61">
        <f>'2014 GP visits'!F24/tot_gp_visits_2014</f>
        <v>1.1217325920479986E-3</v>
      </c>
      <c r="G24" s="61">
        <f>'2014 GP visits'!G24/tot_gp_visits_2014</f>
        <v>8.9782229907092086E-4</v>
      </c>
      <c r="H24" s="61">
        <f>'2014 GP visits'!H24/tot_gp_visits_2014</f>
        <v>7.7413128126872669E-4</v>
      </c>
      <c r="I24" s="61"/>
      <c r="J24" s="61">
        <f>'2014 GP visits'!J24/tot_gp_visits_2014</f>
        <v>7.8181772933708191E-4</v>
      </c>
      <c r="K24" s="61">
        <f>'2014 GP visits'!K24/tot_gp_visits_2014</f>
        <v>6.7916356839889023E-4</v>
      </c>
      <c r="L24" s="61">
        <f>'2014 GP visits'!L24/tot_gp_visits_2014</f>
        <v>6.2232189427208857E-4</v>
      </c>
      <c r="M24" s="61">
        <f>'2014 GP visits'!M24/tot_gp_visits_2014</f>
        <v>5.812381715221812E-4</v>
      </c>
      <c r="N24" s="61">
        <f>'2014 GP visits'!N24/tot_gp_visits_2014</f>
        <v>5.5505763813222335E-4</v>
      </c>
    </row>
    <row r="25" spans="2:14" x14ac:dyDescent="0.25">
      <c r="B25">
        <v>21</v>
      </c>
      <c r="C25" s="67"/>
      <c r="D25" s="61">
        <f>'2014 GP visits'!D25/tot_gp_visits_2014</f>
        <v>2.0414983511471132E-3</v>
      </c>
      <c r="E25" s="61">
        <f>'2014 GP visits'!E25/tot_gp_visits_2014</f>
        <v>1.4733998050070047E-3</v>
      </c>
      <c r="F25" s="61">
        <f>'2014 GP visits'!F25/tot_gp_visits_2014</f>
        <v>1.131392188009435E-3</v>
      </c>
      <c r="G25" s="61">
        <f>'2014 GP visits'!G25/tot_gp_visits_2014</f>
        <v>8.9145948856922126E-4</v>
      </c>
      <c r="H25" s="61">
        <f>'2014 GP visits'!H25/tot_gp_visits_2014</f>
        <v>7.4326269858066864E-4</v>
      </c>
      <c r="I25" s="61"/>
      <c r="J25" s="61">
        <f>'2014 GP visits'!J25/tot_gp_visits_2014</f>
        <v>8.0063453658235889E-4</v>
      </c>
      <c r="K25" s="61">
        <f>'2014 GP visits'!K25/tot_gp_visits_2014</f>
        <v>7.0846029019056077E-4</v>
      </c>
      <c r="L25" s="61">
        <f>'2014 GP visits'!L25/tot_gp_visits_2014</f>
        <v>6.3911195664490147E-4</v>
      </c>
      <c r="M25" s="61">
        <f>'2014 GP visits'!M25/tot_gp_visits_2014</f>
        <v>5.6798162394379275E-4</v>
      </c>
      <c r="N25" s="61">
        <f>'2014 GP visits'!N25/tot_gp_visits_2014</f>
        <v>5.2854639072510588E-4</v>
      </c>
    </row>
    <row r="26" spans="2:14" x14ac:dyDescent="0.25">
      <c r="B26">
        <v>22</v>
      </c>
      <c r="C26" s="67"/>
      <c r="D26" s="61">
        <f>'2014 GP visits'!D26/tot_gp_visits_2014</f>
        <v>2.1832956646371535E-3</v>
      </c>
      <c r="E26" s="61">
        <f>'2014 GP visits'!E26/tot_gp_visits_2014</f>
        <v>1.5768211652784061E-3</v>
      </c>
      <c r="F26" s="61">
        <f>'2014 GP visits'!F26/tot_gp_visits_2014</f>
        <v>1.1864290557407823E-3</v>
      </c>
      <c r="G26" s="61">
        <f>'2014 GP visits'!G26/tot_gp_visits_2014</f>
        <v>9.1070186033072971E-4</v>
      </c>
      <c r="H26" s="61">
        <f>'2014 GP visits'!H26/tot_gp_visits_2014</f>
        <v>7.5722207692202506E-4</v>
      </c>
      <c r="I26" s="61"/>
      <c r="J26" s="61">
        <f>'2014 GP visits'!J26/tot_gp_visits_2014</f>
        <v>8.681566080681937E-4</v>
      </c>
      <c r="K26" s="61">
        <f>'2014 GP visits'!K26/tot_gp_visits_2014</f>
        <v>7.3792040675373744E-4</v>
      </c>
      <c r="L26" s="61">
        <f>'2014 GP visits'!L26/tot_gp_visits_2014</f>
        <v>6.5081382578349614E-4</v>
      </c>
      <c r="M26" s="61">
        <f>'2014 GP visits'!M26/tot_gp_visits_2014</f>
        <v>5.4766426881095343E-4</v>
      </c>
      <c r="N26" s="61">
        <f>'2014 GP visits'!N26/tot_gp_visits_2014</f>
        <v>5.4241075906372096E-4</v>
      </c>
    </row>
    <row r="27" spans="2:14" x14ac:dyDescent="0.25">
      <c r="B27">
        <v>23</v>
      </c>
      <c r="C27" s="67"/>
      <c r="D27" s="61">
        <f>'2014 GP visits'!D27/tot_gp_visits_2014</f>
        <v>2.2588275644495645E-3</v>
      </c>
      <c r="E27" s="61">
        <f>'2014 GP visits'!E27/tot_gp_visits_2014</f>
        <v>1.636207734960173E-3</v>
      </c>
      <c r="F27" s="61">
        <f>'2014 GP visits'!F27/tot_gp_visits_2014</f>
        <v>1.2208774988834131E-3</v>
      </c>
      <c r="G27" s="61">
        <f>'2014 GP visits'!G27/tot_gp_visits_2014</f>
        <v>9.2713509553696847E-4</v>
      </c>
      <c r="H27" s="61">
        <f>'2014 GP visits'!H27/tot_gp_visits_2014</f>
        <v>7.5412385936835229E-4</v>
      </c>
      <c r="I27" s="61"/>
      <c r="J27" s="61">
        <f>'2014 GP visits'!J27/tot_gp_visits_2014</f>
        <v>9.0695482099001237E-4</v>
      </c>
      <c r="K27" s="61">
        <f>'2014 GP visits'!K27/tot_gp_visits_2014</f>
        <v>7.7329346737075406E-4</v>
      </c>
      <c r="L27" s="61">
        <f>'2014 GP visits'!L27/tot_gp_visits_2014</f>
        <v>6.9409954763256494E-4</v>
      </c>
      <c r="M27" s="61">
        <f>'2014 GP visits'!M27/tot_gp_visits_2014</f>
        <v>5.7970352710827737E-4</v>
      </c>
      <c r="N27" s="61">
        <f>'2014 GP visits'!N27/tot_gp_visits_2014</f>
        <v>5.3866562983492154E-4</v>
      </c>
    </row>
    <row r="28" spans="2:14" x14ac:dyDescent="0.25">
      <c r="B28">
        <v>24</v>
      </c>
      <c r="C28" s="67"/>
      <c r="D28" s="61">
        <f>'2014 GP visits'!D28/tot_gp_visits_2014</f>
        <v>2.2927729322354097E-3</v>
      </c>
      <c r="E28" s="61">
        <f>'2014 GP visits'!E28/tot_gp_visits_2014</f>
        <v>1.6260217855253091E-3</v>
      </c>
      <c r="F28" s="61">
        <f>'2014 GP visits'!F28/tot_gp_visits_2014</f>
        <v>1.185601461806515E-3</v>
      </c>
      <c r="G28" s="61">
        <f>'2014 GP visits'!G28/tot_gp_visits_2014</f>
        <v>9.0578300974456601E-4</v>
      </c>
      <c r="H28" s="61">
        <f>'2014 GP visits'!H28/tot_gp_visits_2014</f>
        <v>7.1992873355746759E-4</v>
      </c>
      <c r="I28" s="61"/>
      <c r="J28" s="61">
        <f>'2014 GP visits'!J28/tot_gp_visits_2014</f>
        <v>9.3445282447826366E-4</v>
      </c>
      <c r="K28" s="61">
        <f>'2014 GP visits'!K28/tot_gp_visits_2014</f>
        <v>7.970103597141915E-4</v>
      </c>
      <c r="L28" s="61">
        <f>'2014 GP visits'!L28/tot_gp_visits_2014</f>
        <v>6.7186494668408636E-4</v>
      </c>
      <c r="M28" s="61">
        <f>'2014 GP visits'!M28/tot_gp_visits_2014</f>
        <v>5.5312111342205295E-4</v>
      </c>
      <c r="N28" s="61">
        <f>'2014 GP visits'!N28/tot_gp_visits_2014</f>
        <v>5.0305747677431166E-4</v>
      </c>
    </row>
    <row r="29" spans="2:14" x14ac:dyDescent="0.25">
      <c r="B29">
        <v>25</v>
      </c>
      <c r="C29" s="67"/>
      <c r="D29" s="61">
        <f>'2014 GP visits'!D29/tot_gp_visits_2014</f>
        <v>2.270249694856136E-3</v>
      </c>
      <c r="E29" s="61">
        <f>'2014 GP visits'!E29/tot_gp_visits_2014</f>
        <v>1.647945610140054E-3</v>
      </c>
      <c r="F29" s="61">
        <f>'2014 GP visits'!F29/tot_gp_visits_2014</f>
        <v>1.1946297047986767E-3</v>
      </c>
      <c r="G29" s="61">
        <f>'2014 GP visits'!G29/tot_gp_visits_2014</f>
        <v>9.3440876634783498E-4</v>
      </c>
      <c r="H29" s="61">
        <f>'2014 GP visits'!H29/tot_gp_visits_2014</f>
        <v>7.2086715230888808E-4</v>
      </c>
      <c r="I29" s="61"/>
      <c r="J29" s="61">
        <f>'2014 GP visits'!J29/tot_gp_visits_2014</f>
        <v>9.6128638278194698E-4</v>
      </c>
      <c r="K29" s="61">
        <f>'2014 GP visits'!K29/tot_gp_visits_2014</f>
        <v>7.8266684037913196E-4</v>
      </c>
      <c r="L29" s="61">
        <f>'2014 GP visits'!L29/tot_gp_visits_2014</f>
        <v>6.5700505394527718E-4</v>
      </c>
      <c r="M29" s="61">
        <f>'2014 GP visits'!M29/tot_gp_visits_2014</f>
        <v>5.2546656056246172E-4</v>
      </c>
      <c r="N29" s="61">
        <f>'2014 GP visits'!N29/tot_gp_visits_2014</f>
        <v>4.7245488985085048E-4</v>
      </c>
    </row>
    <row r="30" spans="2:14" x14ac:dyDescent="0.25">
      <c r="B30">
        <v>26</v>
      </c>
      <c r="C30" s="67"/>
      <c r="D30" s="61">
        <f>'2014 GP visits'!D30/tot_gp_visits_2014</f>
        <v>2.2481715222319888E-3</v>
      </c>
      <c r="E30" s="61">
        <f>'2014 GP visits'!E30/tot_gp_visits_2014</f>
        <v>1.7101562587114821E-3</v>
      </c>
      <c r="F30" s="61">
        <f>'2014 GP visits'!F30/tot_gp_visits_2014</f>
        <v>1.2629204397466992E-3</v>
      </c>
      <c r="G30" s="61">
        <f>'2014 GP visits'!G30/tot_gp_visits_2014</f>
        <v>9.3897285627505492E-4</v>
      </c>
      <c r="H30" s="61">
        <f>'2014 GP visits'!H30/tot_gp_visits_2014</f>
        <v>7.4744561823249147E-4</v>
      </c>
      <c r="I30" s="61"/>
      <c r="J30" s="61">
        <f>'2014 GP visits'!J30/tot_gp_visits_2014</f>
        <v>9.8168191550980521E-4</v>
      </c>
      <c r="K30" s="61">
        <f>'2014 GP visits'!K30/tot_gp_visits_2014</f>
        <v>8.0461275673672061E-4</v>
      </c>
      <c r="L30" s="61">
        <f>'2014 GP visits'!L30/tot_gp_visits_2014</f>
        <v>6.5320848464363085E-4</v>
      </c>
      <c r="M30" s="61">
        <f>'2014 GP visits'!M30/tot_gp_visits_2014</f>
        <v>5.2795959551522583E-4</v>
      </c>
      <c r="N30" s="61">
        <f>'2014 GP visits'!N30/tot_gp_visits_2014</f>
        <v>4.5873333609222297E-4</v>
      </c>
    </row>
    <row r="31" spans="2:14" x14ac:dyDescent="0.25">
      <c r="B31">
        <v>27</v>
      </c>
      <c r="C31" s="67"/>
      <c r="D31" s="61">
        <f>'2014 GP visits'!D31/tot_gp_visits_2014</f>
        <v>2.1837148264841283E-3</v>
      </c>
      <c r="E31" s="61">
        <f>'2014 GP visits'!E31/tot_gp_visits_2014</f>
        <v>1.6968476401735299E-3</v>
      </c>
      <c r="F31" s="61">
        <f>'2014 GP visits'!F31/tot_gp_visits_2014</f>
        <v>1.2573684634447815E-3</v>
      </c>
      <c r="G31" s="61">
        <f>'2014 GP visits'!G31/tot_gp_visits_2014</f>
        <v>9.4666967258804843E-4</v>
      </c>
      <c r="H31" s="61">
        <f>'2014 GP visits'!H31/tot_gp_visits_2014</f>
        <v>7.4615836844635906E-4</v>
      </c>
      <c r="I31" s="61"/>
      <c r="J31" s="61">
        <f>'2014 GP visits'!J31/tot_gp_visits_2014</f>
        <v>9.7111203941787066E-4</v>
      </c>
      <c r="K31" s="61">
        <f>'2014 GP visits'!K31/tot_gp_visits_2014</f>
        <v>7.9353081225629312E-4</v>
      </c>
      <c r="L31" s="61">
        <f>'2014 GP visits'!L31/tot_gp_visits_2014</f>
        <v>6.3650633775129959E-4</v>
      </c>
      <c r="M31" s="61">
        <f>'2014 GP visits'!M31/tot_gp_visits_2014</f>
        <v>4.9429075710147655E-4</v>
      </c>
      <c r="N31" s="61">
        <f>'2014 GP visits'!N31/tot_gp_visits_2014</f>
        <v>4.2958342090040978E-4</v>
      </c>
    </row>
    <row r="32" spans="2:14" x14ac:dyDescent="0.25">
      <c r="B32">
        <v>28</v>
      </c>
      <c r="C32" s="67"/>
      <c r="D32" s="61">
        <f>'2014 GP visits'!D32/tot_gp_visits_2014</f>
        <v>2.096622198720545E-3</v>
      </c>
      <c r="E32" s="61">
        <f>'2014 GP visits'!E32/tot_gp_visits_2014</f>
        <v>1.6861233876539466E-3</v>
      </c>
      <c r="F32" s="61">
        <f>'2014 GP visits'!F32/tot_gp_visits_2014</f>
        <v>1.2707843225483898E-3</v>
      </c>
      <c r="G32" s="61">
        <f>'2014 GP visits'!G32/tot_gp_visits_2014</f>
        <v>9.9246971530830039E-4</v>
      </c>
      <c r="H32" s="61">
        <f>'2014 GP visits'!H32/tot_gp_visits_2014</f>
        <v>7.9788453854788533E-4</v>
      </c>
      <c r="I32" s="61"/>
      <c r="J32" s="61">
        <f>'2014 GP visits'!J32/tot_gp_visits_2014</f>
        <v>9.8936507060386376E-4</v>
      </c>
      <c r="K32" s="61">
        <f>'2014 GP visits'!K32/tot_gp_visits_2014</f>
        <v>8.1845720896778543E-4</v>
      </c>
      <c r="L32" s="61">
        <f>'2014 GP visits'!L32/tot_gp_visits_2014</f>
        <v>6.5521235293100892E-4</v>
      </c>
      <c r="M32" s="61">
        <f>'2014 GP visits'!M32/tot_gp_visits_2014</f>
        <v>5.0705245328093679E-4</v>
      </c>
      <c r="N32" s="61">
        <f>'2014 GP visits'!N32/tot_gp_visits_2014</f>
        <v>4.344949548994707E-4</v>
      </c>
    </row>
    <row r="33" spans="2:14" x14ac:dyDescent="0.25">
      <c r="B33">
        <v>29</v>
      </c>
      <c r="C33" s="67"/>
      <c r="D33" s="61">
        <f>'2014 GP visits'!D33/tot_gp_visits_2014</f>
        <v>2.034177508445977E-3</v>
      </c>
      <c r="E33" s="61">
        <f>'2014 GP visits'!E33/tot_gp_visits_2014</f>
        <v>1.6674931858598407E-3</v>
      </c>
      <c r="F33" s="61">
        <f>'2014 GP visits'!F33/tot_gp_visits_2014</f>
        <v>1.309334467537565E-3</v>
      </c>
      <c r="G33" s="61">
        <f>'2014 GP visits'!G33/tot_gp_visits_2014</f>
        <v>1.0253143372224321E-3</v>
      </c>
      <c r="H33" s="61">
        <f>'2014 GP visits'!H33/tot_gp_visits_2014</f>
        <v>8.490601783012247E-4</v>
      </c>
      <c r="I33" s="61"/>
      <c r="J33" s="61">
        <f>'2014 GP visits'!J33/tot_gp_visits_2014</f>
        <v>1.0026366924617632E-3</v>
      </c>
      <c r="K33" s="61">
        <f>'2014 GP visits'!K33/tot_gp_visits_2014</f>
        <v>8.3841685753025636E-4</v>
      </c>
      <c r="L33" s="61">
        <f>'2014 GP visits'!L33/tot_gp_visits_2014</f>
        <v>6.5922728955597292E-4</v>
      </c>
      <c r="M33" s="61">
        <f>'2014 GP visits'!M33/tot_gp_visits_2014</f>
        <v>5.0446136901911604E-4</v>
      </c>
      <c r="N33" s="61">
        <f>'2014 GP visits'!N33/tot_gp_visits_2014</f>
        <v>4.2159985914748047E-4</v>
      </c>
    </row>
    <row r="34" spans="2:14" x14ac:dyDescent="0.25">
      <c r="B34">
        <v>30</v>
      </c>
      <c r="C34" s="67"/>
      <c r="D34" s="61">
        <f>'2014 GP visits'!D34/tot_gp_visits_2014</f>
        <v>1.9107751494732502E-3</v>
      </c>
      <c r="E34" s="61">
        <f>'2014 GP visits'!E34/tot_gp_visits_2014</f>
        <v>1.6129247850493538E-3</v>
      </c>
      <c r="F34" s="61">
        <f>'2014 GP visits'!F34/tot_gp_visits_2014</f>
        <v>1.3174634669151526E-3</v>
      </c>
      <c r="G34" s="61">
        <f>'2014 GP visits'!G34/tot_gp_visits_2014</f>
        <v>1.0523589636353412E-3</v>
      </c>
      <c r="H34" s="61">
        <f>'2014 GP visits'!H34/tot_gp_visits_2014</f>
        <v>8.8244999151223949E-4</v>
      </c>
      <c r="I34" s="61"/>
      <c r="J34" s="61">
        <f>'2014 GP visits'!J34/tot_gp_visits_2014</f>
        <v>9.8845932652885855E-4</v>
      </c>
      <c r="K34" s="61">
        <f>'2014 GP visits'!K34/tot_gp_visits_2014</f>
        <v>8.0258633287968821E-4</v>
      </c>
      <c r="L34" s="61">
        <f>'2014 GP visits'!L34/tot_gp_visits_2014</f>
        <v>6.4470790839498706E-4</v>
      </c>
      <c r="M34" s="61">
        <f>'2014 GP visits'!M34/tot_gp_visits_2014</f>
        <v>4.9076752147655825E-4</v>
      </c>
      <c r="N34" s="61">
        <f>'2014 GP visits'!N34/tot_gp_visits_2014</f>
        <v>4.0828288568511638E-4</v>
      </c>
    </row>
    <row r="35" spans="2:14" x14ac:dyDescent="0.25">
      <c r="B35">
        <v>31</v>
      </c>
      <c r="C35" s="67"/>
      <c r="D35" s="61">
        <f>'2014 GP visits'!D35/tot_gp_visits_2014</f>
        <v>1.8105925057240071E-3</v>
      </c>
      <c r="E35" s="61">
        <f>'2014 GP visits'!E35/tot_gp_visits_2014</f>
        <v>1.6141846754438717E-3</v>
      </c>
      <c r="F35" s="61">
        <f>'2014 GP visits'!F35/tot_gp_visits_2014</f>
        <v>1.3466874686983124E-3</v>
      </c>
      <c r="G35" s="61">
        <f>'2014 GP visits'!G35/tot_gp_visits_2014</f>
        <v>1.1069873882174148E-3</v>
      </c>
      <c r="H35" s="61">
        <f>'2014 GP visits'!H35/tot_gp_visits_2014</f>
        <v>9.7664015351353541E-4</v>
      </c>
      <c r="I35" s="61"/>
      <c r="J35" s="61">
        <f>'2014 GP visits'!J35/tot_gp_visits_2014</f>
        <v>9.8144660233948815E-4</v>
      </c>
      <c r="K35" s="61">
        <f>'2014 GP visits'!K35/tot_gp_visits_2014</f>
        <v>8.0831225515785355E-4</v>
      </c>
      <c r="L35" s="61">
        <f>'2014 GP visits'!L35/tot_gp_visits_2014</f>
        <v>6.6650308758630034E-4</v>
      </c>
      <c r="M35" s="61">
        <f>'2014 GP visits'!M35/tot_gp_visits_2014</f>
        <v>4.9243772745503661E-4</v>
      </c>
      <c r="N35" s="61">
        <f>'2014 GP visits'!N35/tot_gp_visits_2014</f>
        <v>4.1116710924229228E-4</v>
      </c>
    </row>
    <row r="36" spans="2:14" x14ac:dyDescent="0.25">
      <c r="B36">
        <v>32</v>
      </c>
      <c r="C36" s="67"/>
      <c r="D36" s="61">
        <f>'2014 GP visits'!D36/tot_gp_visits_2014</f>
        <v>1.7720968637187724E-3</v>
      </c>
      <c r="E36" s="61">
        <f>'2014 GP visits'!E36/tot_gp_visits_2014</f>
        <v>1.5703218419985232E-3</v>
      </c>
      <c r="F36" s="61">
        <f>'2014 GP visits'!F36/tot_gp_visits_2014</f>
        <v>1.3477893529132028E-3</v>
      </c>
      <c r="G36" s="61">
        <f>'2014 GP visits'!G36/tot_gp_visits_2014</f>
        <v>1.1436042881655484E-3</v>
      </c>
      <c r="H36" s="61">
        <f>'2014 GP visits'!H36/tot_gp_visits_2014</f>
        <v>1.0356032632084047E-3</v>
      </c>
      <c r="I36" s="61"/>
      <c r="J36" s="61">
        <f>'2014 GP visits'!J36/tot_gp_visits_2014</f>
        <v>9.7256879377609459E-4</v>
      </c>
      <c r="K36" s="61">
        <f>'2014 GP visits'!K36/tot_gp_visits_2014</f>
        <v>8.1047584798195132E-4</v>
      </c>
      <c r="L36" s="61">
        <f>'2014 GP visits'!L36/tot_gp_visits_2014</f>
        <v>6.5438716825509018E-4</v>
      </c>
      <c r="M36" s="61">
        <f>'2014 GP visits'!M36/tot_gp_visits_2014</f>
        <v>4.9724218246083697E-4</v>
      </c>
      <c r="N36" s="61">
        <f>'2014 GP visits'!N36/tot_gp_visits_2014</f>
        <v>4.168628502379078E-4</v>
      </c>
    </row>
    <row r="37" spans="2:14" x14ac:dyDescent="0.25">
      <c r="B37">
        <v>33</v>
      </c>
      <c r="C37" s="67"/>
      <c r="D37" s="61">
        <f>'2014 GP visits'!D37/tot_gp_visits_2014</f>
        <v>1.7175706909008308E-3</v>
      </c>
      <c r="E37" s="61">
        <f>'2014 GP visits'!E37/tot_gp_visits_2014</f>
        <v>1.5803449604236055E-3</v>
      </c>
      <c r="F37" s="61">
        <f>'2014 GP visits'!F37/tot_gp_visits_2014</f>
        <v>1.3485098778060808E-3</v>
      </c>
      <c r="G37" s="61">
        <f>'2014 GP visits'!G37/tot_gp_visits_2014</f>
        <v>1.1840721758296659E-3</v>
      </c>
      <c r="H37" s="61">
        <f>'2014 GP visits'!H37/tot_gp_visits_2014</f>
        <v>1.0871972265484432E-3</v>
      </c>
      <c r="I37" s="61"/>
      <c r="J37" s="61">
        <f>'2014 GP visits'!J37/tot_gp_visits_2014</f>
        <v>9.623956890494064E-4</v>
      </c>
      <c r="K37" s="61">
        <f>'2014 GP visits'!K37/tot_gp_visits_2014</f>
        <v>8.2119892386191739E-4</v>
      </c>
      <c r="L37" s="61">
        <f>'2014 GP visits'!L37/tot_gp_visits_2014</f>
        <v>6.6695419736644077E-4</v>
      </c>
      <c r="M37" s="61">
        <f>'2014 GP visits'!M37/tot_gp_visits_2014</f>
        <v>5.1109847039423363E-4</v>
      </c>
      <c r="N37" s="61">
        <f>'2014 GP visits'!N37/tot_gp_visits_2014</f>
        <v>4.2355601895657867E-4</v>
      </c>
    </row>
    <row r="38" spans="2:14" x14ac:dyDescent="0.25">
      <c r="B38">
        <v>34</v>
      </c>
      <c r="C38" s="67"/>
      <c r="D38" s="61">
        <f>'2014 GP visits'!D38/tot_gp_visits_2014</f>
        <v>1.6706115237642137E-3</v>
      </c>
      <c r="E38" s="61">
        <f>'2014 GP visits'!E38/tot_gp_visits_2014</f>
        <v>1.567211546363649E-3</v>
      </c>
      <c r="F38" s="61">
        <f>'2014 GP visits'!F38/tot_gp_visits_2014</f>
        <v>1.3546855393399397E-3</v>
      </c>
      <c r="G38" s="61">
        <f>'2014 GP visits'!G38/tot_gp_visits_2014</f>
        <v>1.1841923344126093E-3</v>
      </c>
      <c r="H38" s="61">
        <f>'2014 GP visits'!H38/tot_gp_visits_2014</f>
        <v>1.1462661853946119E-3</v>
      </c>
      <c r="I38" s="61"/>
      <c r="J38" s="61">
        <f>'2014 GP visits'!J38/tot_gp_visits_2014</f>
        <v>9.5536199151630651E-4</v>
      </c>
      <c r="K38" s="61">
        <f>'2014 GP visits'!K38/tot_gp_visits_2014</f>
        <v>8.2791502902343093E-4</v>
      </c>
      <c r="L38" s="61">
        <f>'2014 GP visits'!L38/tot_gp_visits_2014</f>
        <v>6.7082445259332934E-4</v>
      </c>
      <c r="M38" s="61">
        <f>'2014 GP visits'!M38/tot_gp_visits_2014</f>
        <v>5.115550886954039E-4</v>
      </c>
      <c r="N38" s="61">
        <f>'2014 GP visits'!N38/tot_gp_visits_2014</f>
        <v>4.2987476740165108E-4</v>
      </c>
    </row>
    <row r="39" spans="2:14" x14ac:dyDescent="0.25">
      <c r="B39">
        <v>35</v>
      </c>
      <c r="C39" s="67"/>
      <c r="D39" s="61">
        <f>'2014 GP visits'!D39/tot_gp_visits_2014</f>
        <v>1.5805071485895167E-3</v>
      </c>
      <c r="E39" s="61">
        <f>'2014 GP visits'!E39/tot_gp_visits_2014</f>
        <v>1.4917763945417651E-3</v>
      </c>
      <c r="F39" s="61">
        <f>'2014 GP visits'!F39/tot_gp_visits_2014</f>
        <v>1.2762317636881165E-3</v>
      </c>
      <c r="G39" s="61">
        <f>'2014 GP visits'!G39/tot_gp_visits_2014</f>
        <v>1.1670737219856237E-3</v>
      </c>
      <c r="H39" s="61">
        <f>'2014 GP visits'!H39/tot_gp_visits_2014</f>
        <v>1.1073236842334805E-3</v>
      </c>
      <c r="I39" s="61"/>
      <c r="J39" s="61">
        <f>'2014 GP visits'!J39/tot_gp_visits_2014</f>
        <v>9.1740666002495261E-4</v>
      </c>
      <c r="K39" s="61">
        <f>'2014 GP visits'!K39/tot_gp_visits_2014</f>
        <v>7.6751536956239249E-4</v>
      </c>
      <c r="L39" s="61">
        <f>'2014 GP visits'!L39/tot_gp_visits_2014</f>
        <v>6.4174059028182127E-4</v>
      </c>
      <c r="M39" s="61">
        <f>'2014 GP visits'!M39/tot_gp_visits_2014</f>
        <v>5.0186938000818936E-4</v>
      </c>
      <c r="N39" s="61">
        <f>'2014 GP visits'!N39/tot_gp_visits_2014</f>
        <v>4.372967950634021E-4</v>
      </c>
    </row>
    <row r="40" spans="2:14" x14ac:dyDescent="0.25">
      <c r="B40">
        <v>36</v>
      </c>
      <c r="C40" s="67"/>
      <c r="D40" s="61">
        <f>'2014 GP visits'!D40/tot_gp_visits_2014</f>
        <v>1.4697237189337145E-3</v>
      </c>
      <c r="E40" s="61">
        <f>'2014 GP visits'!E40/tot_gp_visits_2014</f>
        <v>1.3646901761134921E-3</v>
      </c>
      <c r="F40" s="61">
        <f>'2014 GP visits'!F40/tot_gp_visits_2014</f>
        <v>1.1917984551284289E-3</v>
      </c>
      <c r="G40" s="61">
        <f>'2014 GP visits'!G40/tot_gp_visits_2014</f>
        <v>1.0859851280974689E-3</v>
      </c>
      <c r="H40" s="61">
        <f>'2014 GP visits'!H40/tot_gp_visits_2014</f>
        <v>1.0526239253424337E-3</v>
      </c>
      <c r="I40" s="61"/>
      <c r="J40" s="61">
        <f>'2014 GP visits'!J40/tot_gp_visits_2014</f>
        <v>8.6239206653094852E-4</v>
      </c>
      <c r="K40" s="61">
        <f>'2014 GP visits'!K40/tot_gp_visits_2014</f>
        <v>7.1605949520772954E-4</v>
      </c>
      <c r="L40" s="61">
        <f>'2014 GP visits'!L40/tot_gp_visits_2014</f>
        <v>5.8998678581788583E-4</v>
      </c>
      <c r="M40" s="61">
        <f>'2014 GP visits'!M40/tot_gp_visits_2014</f>
        <v>4.6700819848742331E-4</v>
      </c>
      <c r="N40" s="61">
        <f>'2014 GP visits'!N40/tot_gp_visits_2014</f>
        <v>4.1592965544773439E-4</v>
      </c>
    </row>
    <row r="41" spans="2:14" x14ac:dyDescent="0.25">
      <c r="B41">
        <v>37</v>
      </c>
      <c r="C41" s="67"/>
      <c r="D41" s="61">
        <f>'2014 GP visits'!D41/tot_gp_visits_2014</f>
        <v>1.4260572365978447E-3</v>
      </c>
      <c r="E41" s="61">
        <f>'2014 GP visits'!E41/tot_gp_visits_2014</f>
        <v>1.319240521805307E-3</v>
      </c>
      <c r="F41" s="61">
        <f>'2014 GP visits'!F41/tot_gp_visits_2014</f>
        <v>1.17310121705485E-3</v>
      </c>
      <c r="G41" s="61">
        <f>'2014 GP visits'!G41/tot_gp_visits_2014</f>
        <v>1.0890551441508564E-3</v>
      </c>
      <c r="H41" s="61">
        <f>'2014 GP visits'!H41/tot_gp_visits_2014</f>
        <v>1.0587624383687154E-3</v>
      </c>
      <c r="I41" s="61"/>
      <c r="J41" s="61">
        <f>'2014 GP visits'!J41/tot_gp_visits_2014</f>
        <v>8.4462090383850559E-4</v>
      </c>
      <c r="K41" s="61">
        <f>'2014 GP visits'!K41/tot_gp_visits_2014</f>
        <v>6.9670477187521839E-4</v>
      </c>
      <c r="L41" s="61">
        <f>'2014 GP visits'!L41/tot_gp_visits_2014</f>
        <v>5.5772742927070096E-4</v>
      </c>
      <c r="M41" s="61">
        <f>'2014 GP visits'!M41/tot_gp_visits_2014</f>
        <v>4.7778018503755101E-4</v>
      </c>
      <c r="N41" s="61">
        <f>'2014 GP visits'!N41/tot_gp_visits_2014</f>
        <v>4.2654312018553474E-4</v>
      </c>
    </row>
    <row r="42" spans="2:14" x14ac:dyDescent="0.25">
      <c r="B42">
        <v>38</v>
      </c>
      <c r="C42" s="67"/>
      <c r="D42" s="61">
        <f>'2014 GP visits'!D42/tot_gp_visits_2014</f>
        <v>1.4488274890695457E-3</v>
      </c>
      <c r="E42" s="61">
        <f>'2014 GP visits'!E42/tot_gp_visits_2014</f>
        <v>1.3445063087193382E-3</v>
      </c>
      <c r="F42" s="61">
        <f>'2014 GP visits'!F42/tot_gp_visits_2014</f>
        <v>1.2079606371062463E-3</v>
      </c>
      <c r="G42" s="61">
        <f>'2014 GP visits'!G42/tot_gp_visits_2014</f>
        <v>1.1053539074054014E-3</v>
      </c>
      <c r="H42" s="61">
        <f>'2014 GP visits'!H42/tot_gp_visits_2014</f>
        <v>1.0860640935547222E-3</v>
      </c>
      <c r="I42" s="61"/>
      <c r="J42" s="61">
        <f>'2014 GP visits'!J42/tot_gp_visits_2014</f>
        <v>8.3964260848377805E-4</v>
      </c>
      <c r="K42" s="61">
        <f>'2014 GP visits'!K42/tot_gp_visits_2014</f>
        <v>6.9312636891544893E-4</v>
      </c>
      <c r="L42" s="61">
        <f>'2014 GP visits'!L42/tot_gp_visits_2014</f>
        <v>5.9846425776775023E-4</v>
      </c>
      <c r="M42" s="61">
        <f>'2014 GP visits'!M42/tot_gp_visits_2014</f>
        <v>4.7566881775229421E-4</v>
      </c>
      <c r="N42" s="61">
        <f>'2014 GP visits'!N42/tot_gp_visits_2014</f>
        <v>4.3559678743967359E-4</v>
      </c>
    </row>
    <row r="43" spans="2:14" x14ac:dyDescent="0.25">
      <c r="B43">
        <v>39</v>
      </c>
      <c r="C43" s="67"/>
      <c r="D43" s="61">
        <f>'2014 GP visits'!D43/tot_gp_visits_2014</f>
        <v>1.4656281233733099E-3</v>
      </c>
      <c r="E43" s="61">
        <f>'2014 GP visits'!E43/tot_gp_visits_2014</f>
        <v>1.3957119372633355E-3</v>
      </c>
      <c r="F43" s="61">
        <f>'2014 GP visits'!F43/tot_gp_visits_2014</f>
        <v>1.205273916493261E-3</v>
      </c>
      <c r="G43" s="61">
        <f>'2014 GP visits'!G43/tot_gp_visits_2014</f>
        <v>1.1325051425806808E-3</v>
      </c>
      <c r="H43" s="61">
        <f>'2014 GP visits'!H43/tot_gp_visits_2014</f>
        <v>1.1151488128985914E-3</v>
      </c>
      <c r="I43" s="61"/>
      <c r="J43" s="61">
        <f>'2014 GP visits'!J43/tot_gp_visits_2014</f>
        <v>8.4044889883733609E-4</v>
      </c>
      <c r="K43" s="61">
        <f>'2014 GP visits'!K43/tot_gp_visits_2014</f>
        <v>7.1006722707259021E-4</v>
      </c>
      <c r="L43" s="61">
        <f>'2014 GP visits'!L43/tot_gp_visits_2014</f>
        <v>5.9307728510276368E-4</v>
      </c>
      <c r="M43" s="61">
        <f>'2014 GP visits'!M43/tot_gp_visits_2014</f>
        <v>5.0009468142239483E-4</v>
      </c>
      <c r="N43" s="61">
        <f>'2014 GP visits'!N43/tot_gp_visits_2014</f>
        <v>4.5583387955783097E-4</v>
      </c>
    </row>
    <row r="44" spans="2:14" x14ac:dyDescent="0.25">
      <c r="B44">
        <v>40</v>
      </c>
      <c r="C44" s="67"/>
      <c r="D44" s="61">
        <f>'2014 GP visits'!D44/tot_gp_visits_2014</f>
        <v>1.4797938979831411E-3</v>
      </c>
      <c r="E44" s="61">
        <f>'2014 GP visits'!E44/tot_gp_visits_2014</f>
        <v>1.4053221762369869E-3</v>
      </c>
      <c r="F44" s="61">
        <f>'2014 GP visits'!F44/tot_gp_visits_2014</f>
        <v>1.2643364540649298E-3</v>
      </c>
      <c r="G44" s="61">
        <f>'2014 GP visits'!G44/tot_gp_visits_2014</f>
        <v>1.1654971818482794E-3</v>
      </c>
      <c r="H44" s="61">
        <f>'2014 GP visits'!H44/tot_gp_visits_2014</f>
        <v>1.1237310292080578E-3</v>
      </c>
      <c r="I44" s="61"/>
      <c r="J44" s="61">
        <f>'2014 GP visits'!J44/tot_gp_visits_2014</f>
        <v>8.499908378119096E-4</v>
      </c>
      <c r="K44" s="61">
        <f>'2014 GP visits'!K44/tot_gp_visits_2014</f>
        <v>7.071844944032008E-4</v>
      </c>
      <c r="L44" s="61">
        <f>'2014 GP visits'!L44/tot_gp_visits_2014</f>
        <v>6.0718164276814669E-4</v>
      </c>
      <c r="M44" s="61">
        <f>'2014 GP visits'!M44/tot_gp_visits_2014</f>
        <v>5.1771683378201033E-4</v>
      </c>
      <c r="N44" s="61">
        <f>'2014 GP visits'!N44/tot_gp_visits_2014</f>
        <v>4.6156125785968736E-4</v>
      </c>
    </row>
    <row r="45" spans="2:14" x14ac:dyDescent="0.25">
      <c r="B45">
        <v>41</v>
      </c>
      <c r="C45" s="67"/>
      <c r="D45" s="61">
        <f>'2014 GP visits'!D45/tot_gp_visits_2014</f>
        <v>1.592415048070381E-3</v>
      </c>
      <c r="E45" s="61">
        <f>'2014 GP visits'!E45/tot_gp_visits_2014</f>
        <v>1.4586179784506067E-3</v>
      </c>
      <c r="F45" s="61">
        <f>'2014 GP visits'!F45/tot_gp_visits_2014</f>
        <v>1.304390334286842E-3</v>
      </c>
      <c r="G45" s="61">
        <f>'2014 GP visits'!G45/tot_gp_visits_2014</f>
        <v>1.1862540160327225E-3</v>
      </c>
      <c r="H45" s="61">
        <f>'2014 GP visits'!H45/tot_gp_visits_2014</f>
        <v>1.1611847128163554E-3</v>
      </c>
      <c r="I45" s="61"/>
      <c r="J45" s="61">
        <f>'2014 GP visits'!J45/tot_gp_visits_2014</f>
        <v>8.8180345604693059E-4</v>
      </c>
      <c r="K45" s="61">
        <f>'2014 GP visits'!K45/tot_gp_visits_2014</f>
        <v>7.5014042789530236E-4</v>
      </c>
      <c r="L45" s="61">
        <f>'2014 GP visits'!L45/tot_gp_visits_2014</f>
        <v>6.1767184192036727E-4</v>
      </c>
      <c r="M45" s="61">
        <f>'2014 GP visits'!M45/tot_gp_visits_2014</f>
        <v>5.4753017825386963E-4</v>
      </c>
      <c r="N45" s="61">
        <f>'2014 GP visits'!N45/tot_gp_visits_2014</f>
        <v>4.8665658191531565E-4</v>
      </c>
    </row>
    <row r="46" spans="2:14" x14ac:dyDescent="0.25">
      <c r="B46">
        <v>42</v>
      </c>
      <c r="C46" s="67"/>
      <c r="D46" s="61">
        <f>'2014 GP visits'!D46/tot_gp_visits_2014</f>
        <v>1.6767952621722611E-3</v>
      </c>
      <c r="E46" s="61">
        <f>'2014 GP visits'!E46/tot_gp_visits_2014</f>
        <v>1.528679126144425E-3</v>
      </c>
      <c r="F46" s="61">
        <f>'2014 GP visits'!F46/tot_gp_visits_2014</f>
        <v>1.3502343949981419E-3</v>
      </c>
      <c r="G46" s="61">
        <f>'2014 GP visits'!G46/tot_gp_visits_2014</f>
        <v>1.2278519495458624E-3</v>
      </c>
      <c r="H46" s="61">
        <f>'2014 GP visits'!H46/tot_gp_visits_2014</f>
        <v>1.2036313510231701E-3</v>
      </c>
      <c r="I46" s="61"/>
      <c r="J46" s="61">
        <f>'2014 GP visits'!J46/tot_gp_visits_2014</f>
        <v>9.0751681785347085E-4</v>
      </c>
      <c r="K46" s="61">
        <f>'2014 GP visits'!K46/tot_gp_visits_2014</f>
        <v>7.6826802356031831E-4</v>
      </c>
      <c r="L46" s="61">
        <f>'2014 GP visits'!L46/tot_gp_visits_2014</f>
        <v>6.651516681075323E-4</v>
      </c>
      <c r="M46" s="61">
        <f>'2014 GP visits'!M46/tot_gp_visits_2014</f>
        <v>5.5755423656909258E-4</v>
      </c>
      <c r="N46" s="61">
        <f>'2014 GP visits'!N46/tot_gp_visits_2014</f>
        <v>5.1876411536698529E-4</v>
      </c>
    </row>
    <row r="47" spans="2:14" x14ac:dyDescent="0.25">
      <c r="B47">
        <v>43</v>
      </c>
      <c r="C47" s="67"/>
      <c r="D47" s="61">
        <f>'2014 GP visits'!D47/tot_gp_visits_2014</f>
        <v>1.732431351891981E-3</v>
      </c>
      <c r="E47" s="61">
        <f>'2014 GP visits'!E47/tot_gp_visits_2014</f>
        <v>1.5903467235883683E-3</v>
      </c>
      <c r="F47" s="61">
        <f>'2014 GP visits'!F47/tot_gp_visits_2014</f>
        <v>1.4003303464832379E-3</v>
      </c>
      <c r="G47" s="61">
        <f>'2014 GP visits'!G47/tot_gp_visits_2014</f>
        <v>1.2907245007807014E-3</v>
      </c>
      <c r="H47" s="61">
        <f>'2014 GP visits'!H47/tot_gp_visits_2014</f>
        <v>1.2404162556913002E-3</v>
      </c>
      <c r="I47" s="61"/>
      <c r="J47" s="61">
        <f>'2014 GP visits'!J47/tot_gp_visits_2014</f>
        <v>9.2179157089282903E-4</v>
      </c>
      <c r="K47" s="61">
        <f>'2014 GP visits'!K47/tot_gp_visits_2014</f>
        <v>7.8193266560739889E-4</v>
      </c>
      <c r="L47" s="61">
        <f>'2014 GP visits'!L47/tot_gp_visits_2014</f>
        <v>6.8321121691072536E-4</v>
      </c>
      <c r="M47" s="61">
        <f>'2014 GP visits'!M47/tot_gp_visits_2014</f>
        <v>5.8346766713658995E-4</v>
      </c>
      <c r="N47" s="61">
        <f>'2014 GP visits'!N47/tot_gp_visits_2014</f>
        <v>5.3422942597522178E-4</v>
      </c>
    </row>
    <row r="48" spans="2:14" x14ac:dyDescent="0.25">
      <c r="B48">
        <v>44</v>
      </c>
      <c r="C48" s="67"/>
      <c r="D48" s="61">
        <f>'2014 GP visits'!D48/tot_gp_visits_2014</f>
        <v>1.6772460324341386E-3</v>
      </c>
      <c r="E48" s="61">
        <f>'2014 GP visits'!E48/tot_gp_visits_2014</f>
        <v>1.5309885966266273E-3</v>
      </c>
      <c r="F48" s="61">
        <f>'2014 GP visits'!F48/tot_gp_visits_2014</f>
        <v>1.3819881910141778E-3</v>
      </c>
      <c r="G48" s="61">
        <f>'2014 GP visits'!G48/tot_gp_visits_2014</f>
        <v>1.2674577726171259E-3</v>
      </c>
      <c r="H48" s="61">
        <f>'2014 GP visits'!H48/tot_gp_visits_2014</f>
        <v>1.2124840861098096E-3</v>
      </c>
      <c r="I48" s="61"/>
      <c r="J48" s="61">
        <f>'2014 GP visits'!J48/tot_gp_visits_2014</f>
        <v>9.05635041351439E-4</v>
      </c>
      <c r="K48" s="61">
        <f>'2014 GP visits'!K48/tot_gp_visits_2014</f>
        <v>7.4770774483802092E-4</v>
      </c>
      <c r="L48" s="61">
        <f>'2014 GP visits'!L48/tot_gp_visits_2014</f>
        <v>6.6355318717077106E-4</v>
      </c>
      <c r="M48" s="61">
        <f>'2014 GP visits'!M48/tot_gp_visits_2014</f>
        <v>5.7615481294998939E-4</v>
      </c>
      <c r="N48" s="61">
        <f>'2014 GP visits'!N48/tot_gp_visits_2014</f>
        <v>5.3090999542733397E-4</v>
      </c>
    </row>
    <row r="49" spans="2:14" x14ac:dyDescent="0.25">
      <c r="B49">
        <v>45</v>
      </c>
      <c r="C49" s="67"/>
      <c r="D49" s="61">
        <f>'2014 GP visits'!D49/tot_gp_visits_2014</f>
        <v>2.1346581844403829E-3</v>
      </c>
      <c r="E49" s="61">
        <f>'2014 GP visits'!E49/tot_gp_visits_2014</f>
        <v>1.9893471764608813E-3</v>
      </c>
      <c r="F49" s="61">
        <f>'2014 GP visits'!F49/tot_gp_visits_2014</f>
        <v>1.8036736122297821E-3</v>
      </c>
      <c r="G49" s="61">
        <f>'2014 GP visits'!G49/tot_gp_visits_2014</f>
        <v>1.6586819053065679E-3</v>
      </c>
      <c r="H49" s="61">
        <f>'2014 GP visits'!H49/tot_gp_visits_2014</f>
        <v>1.5517450788190563E-3</v>
      </c>
      <c r="I49" s="61"/>
      <c r="J49" s="61">
        <f>'2014 GP visits'!J49/tot_gp_visits_2014</f>
        <v>1.5694653617200403E-3</v>
      </c>
      <c r="K49" s="61">
        <f>'2014 GP visits'!K49/tot_gp_visits_2014</f>
        <v>1.3599619194124694E-3</v>
      </c>
      <c r="L49" s="61">
        <f>'2014 GP visits'!L49/tot_gp_visits_2014</f>
        <v>1.1759425325502107E-3</v>
      </c>
      <c r="M49" s="61">
        <f>'2014 GP visits'!M49/tot_gp_visits_2014</f>
        <v>1.0532170488983944E-3</v>
      </c>
      <c r="N49" s="61">
        <f>'2014 GP visits'!N49/tot_gp_visits_2014</f>
        <v>9.4759107732819746E-4</v>
      </c>
    </row>
    <row r="50" spans="2:14" x14ac:dyDescent="0.25">
      <c r="B50">
        <v>46</v>
      </c>
      <c r="C50" s="67"/>
      <c r="D50" s="61">
        <f>'2014 GP visits'!D50/tot_gp_visits_2014</f>
        <v>2.095684320074378E-3</v>
      </c>
      <c r="E50" s="61">
        <f>'2014 GP visits'!E50/tot_gp_visits_2014</f>
        <v>1.9827876282480792E-3</v>
      </c>
      <c r="F50" s="61">
        <f>'2014 GP visits'!F50/tot_gp_visits_2014</f>
        <v>1.7908085092491629E-3</v>
      </c>
      <c r="G50" s="61">
        <f>'2014 GP visits'!G50/tot_gp_visits_2014</f>
        <v>1.6873023292756297E-3</v>
      </c>
      <c r="H50" s="61">
        <f>'2014 GP visits'!H50/tot_gp_visits_2014</f>
        <v>1.5689032747493547E-3</v>
      </c>
      <c r="I50" s="61"/>
      <c r="J50" s="61">
        <f>'2014 GP visits'!J50/tot_gp_visits_2014</f>
        <v>1.5399185719977651E-3</v>
      </c>
      <c r="K50" s="61">
        <f>'2014 GP visits'!K50/tot_gp_visits_2014</f>
        <v>1.3492826920992404E-3</v>
      </c>
      <c r="L50" s="61">
        <f>'2014 GP visits'!L50/tot_gp_visits_2014</f>
        <v>1.1810941770554852E-3</v>
      </c>
      <c r="M50" s="61">
        <f>'2014 GP visits'!M50/tot_gp_visits_2014</f>
        <v>1.0538124166222925E-3</v>
      </c>
      <c r="N50" s="61">
        <f>'2014 GP visits'!N50/tot_gp_visits_2014</f>
        <v>9.772139517613659E-4</v>
      </c>
    </row>
    <row r="51" spans="2:14" x14ac:dyDescent="0.25">
      <c r="B51">
        <v>47</v>
      </c>
      <c r="C51" s="67"/>
      <c r="D51" s="61">
        <f>'2014 GP visits'!D51/tot_gp_visits_2014</f>
        <v>2.1142990393896582E-3</v>
      </c>
      <c r="E51" s="61">
        <f>'2014 GP visits'!E51/tot_gp_visits_2014</f>
        <v>1.9787479195082498E-3</v>
      </c>
      <c r="F51" s="61">
        <f>'2014 GP visits'!F51/tot_gp_visits_2014</f>
        <v>1.8352800947351842E-3</v>
      </c>
      <c r="G51" s="61">
        <f>'2014 GP visits'!G51/tot_gp_visits_2014</f>
        <v>1.6901681375326124E-3</v>
      </c>
      <c r="H51" s="61">
        <f>'2014 GP visits'!H51/tot_gp_visits_2014</f>
        <v>1.6056956528771307E-3</v>
      </c>
      <c r="I51" s="61"/>
      <c r="J51" s="61">
        <f>'2014 GP visits'!J51/tot_gp_visits_2014</f>
        <v>1.5519616453496135E-3</v>
      </c>
      <c r="K51" s="61">
        <f>'2014 GP visits'!K51/tot_gp_visits_2014</f>
        <v>1.3590042177604113E-3</v>
      </c>
      <c r="L51" s="61">
        <f>'2014 GP visits'!L51/tot_gp_visits_2014</f>
        <v>1.2019615011959178E-3</v>
      </c>
      <c r="M51" s="61">
        <f>'2014 GP visits'!M51/tot_gp_visits_2014</f>
        <v>1.0902972397960509E-3</v>
      </c>
      <c r="N51" s="61">
        <f>'2014 GP visits'!N51/tot_gp_visits_2014</f>
        <v>1.0087532909865502E-3</v>
      </c>
    </row>
    <row r="52" spans="2:14" x14ac:dyDescent="0.25">
      <c r="B52">
        <v>48</v>
      </c>
      <c r="C52" s="67"/>
      <c r="D52" s="61">
        <f>'2014 GP visits'!D52/tot_gp_visits_2014</f>
        <v>2.1189687738325941E-3</v>
      </c>
      <c r="E52" s="61">
        <f>'2014 GP visits'!E52/tot_gp_visits_2014</f>
        <v>1.9881603470594464E-3</v>
      </c>
      <c r="F52" s="61">
        <f>'2014 GP visits'!F52/tot_gp_visits_2014</f>
        <v>1.8309292012385009E-3</v>
      </c>
      <c r="G52" s="61">
        <f>'2014 GP visits'!G52/tot_gp_visits_2014</f>
        <v>1.7147969773205929E-3</v>
      </c>
      <c r="H52" s="61">
        <f>'2014 GP visits'!H52/tot_gp_visits_2014</f>
        <v>1.6283226240732559E-3</v>
      </c>
      <c r="I52" s="61"/>
      <c r="J52" s="61">
        <f>'2014 GP visits'!J52/tot_gp_visits_2014</f>
        <v>1.5206177468649782E-3</v>
      </c>
      <c r="K52" s="61">
        <f>'2014 GP visits'!K52/tot_gp_visits_2014</f>
        <v>1.365682402866915E-3</v>
      </c>
      <c r="L52" s="61">
        <f>'2014 GP visits'!L52/tot_gp_visits_2014</f>
        <v>1.1923682156550724E-3</v>
      </c>
      <c r="M52" s="61">
        <f>'2014 GP visits'!M52/tot_gp_visits_2014</f>
        <v>1.100539219043996E-3</v>
      </c>
      <c r="N52" s="61">
        <f>'2014 GP visits'!N52/tot_gp_visits_2014</f>
        <v>1.0016273893136279E-3</v>
      </c>
    </row>
    <row r="53" spans="2:14" x14ac:dyDescent="0.25">
      <c r="B53">
        <v>49</v>
      </c>
      <c r="C53" s="67"/>
      <c r="D53" s="61">
        <f>'2014 GP visits'!D53/tot_gp_visits_2014</f>
        <v>2.0933604701874075E-3</v>
      </c>
      <c r="E53" s="61">
        <f>'2014 GP visits'!E53/tot_gp_visits_2014</f>
        <v>2.0182116911876156E-3</v>
      </c>
      <c r="F53" s="61">
        <f>'2014 GP visits'!F53/tot_gp_visits_2014</f>
        <v>1.8146552456004025E-3</v>
      </c>
      <c r="G53" s="61">
        <f>'2014 GP visits'!G53/tot_gp_visits_2014</f>
        <v>1.7509260655643539E-3</v>
      </c>
      <c r="H53" s="61">
        <f>'2014 GP visits'!H53/tot_gp_visits_2014</f>
        <v>1.6442547260998525E-3</v>
      </c>
      <c r="I53" s="61"/>
      <c r="J53" s="61">
        <f>'2014 GP visits'!J53/tot_gp_visits_2014</f>
        <v>1.5413015701096168E-3</v>
      </c>
      <c r="K53" s="61">
        <f>'2014 GP visits'!K53/tot_gp_visits_2014</f>
        <v>1.3648108294940088E-3</v>
      </c>
      <c r="L53" s="61">
        <f>'2014 GP visits'!L53/tot_gp_visits_2014</f>
        <v>1.1860167417246815E-3</v>
      </c>
      <c r="M53" s="61">
        <f>'2014 GP visits'!M53/tot_gp_visits_2014</f>
        <v>1.095992100441392E-3</v>
      </c>
      <c r="N53" s="61">
        <f>'2014 GP visits'!N53/tot_gp_visits_2014</f>
        <v>1.0236178272349185E-3</v>
      </c>
    </row>
    <row r="54" spans="2:14" x14ac:dyDescent="0.25">
      <c r="B54">
        <v>50</v>
      </c>
      <c r="C54" s="67"/>
      <c r="D54" s="61">
        <f>'2014 GP visits'!D54/tot_gp_visits_2014</f>
        <v>2.1138063765284215E-3</v>
      </c>
      <c r="E54" s="61">
        <f>'2014 GP visits'!E54/tot_gp_visits_2014</f>
        <v>1.945280870116795E-3</v>
      </c>
      <c r="F54" s="61">
        <f>'2014 GP visits'!F54/tot_gp_visits_2014</f>
        <v>1.8195579085673102E-3</v>
      </c>
      <c r="G54" s="61">
        <f>'2014 GP visits'!G54/tot_gp_visits_2014</f>
        <v>1.7180246813919035E-3</v>
      </c>
      <c r="H54" s="61">
        <f>'2014 GP visits'!H54/tot_gp_visits_2014</f>
        <v>1.6232446523712738E-3</v>
      </c>
      <c r="I54" s="61"/>
      <c r="J54" s="61">
        <f>'2014 GP visits'!J54/tot_gp_visits_2014</f>
        <v>1.5060884902890134E-3</v>
      </c>
      <c r="K54" s="61">
        <f>'2014 GP visits'!K54/tot_gp_visits_2014</f>
        <v>1.3369364913670377E-3</v>
      </c>
      <c r="L54" s="61">
        <f>'2014 GP visits'!L54/tot_gp_visits_2014</f>
        <v>1.1944686612045635E-3</v>
      </c>
      <c r="M54" s="61">
        <f>'2014 GP visits'!M54/tot_gp_visits_2014</f>
        <v>1.0993166966170684E-3</v>
      </c>
      <c r="N54" s="61">
        <f>'2014 GP visits'!N54/tot_gp_visits_2014</f>
        <v>1.0211928606435776E-3</v>
      </c>
    </row>
    <row r="55" spans="2:14" x14ac:dyDescent="0.25">
      <c r="B55">
        <v>51</v>
      </c>
      <c r="C55" s="67"/>
      <c r="D55" s="61">
        <f>'2014 GP visits'!D55/tot_gp_visits_2014</f>
        <v>2.039598296253475E-3</v>
      </c>
      <c r="E55" s="61">
        <f>'2014 GP visits'!E55/tot_gp_visits_2014</f>
        <v>1.8946459684659521E-3</v>
      </c>
      <c r="F55" s="61">
        <f>'2014 GP visits'!F55/tot_gp_visits_2014</f>
        <v>1.7756287717363669E-3</v>
      </c>
      <c r="G55" s="61">
        <f>'2014 GP visits'!G55/tot_gp_visits_2014</f>
        <v>1.6936250022555252E-3</v>
      </c>
      <c r="H55" s="61">
        <f>'2014 GP visits'!H55/tot_gp_visits_2014</f>
        <v>1.6108492732601648E-3</v>
      </c>
      <c r="I55" s="61"/>
      <c r="J55" s="61">
        <f>'2014 GP visits'!J55/tot_gp_visits_2014</f>
        <v>1.4647525272577407E-3</v>
      </c>
      <c r="K55" s="61">
        <f>'2014 GP visits'!K55/tot_gp_visits_2014</f>
        <v>1.3132002676214654E-3</v>
      </c>
      <c r="L55" s="61">
        <f>'2014 GP visits'!L55/tot_gp_visits_2014</f>
        <v>1.1728059918462523E-3</v>
      </c>
      <c r="M55" s="61">
        <f>'2014 GP visits'!M55/tot_gp_visits_2014</f>
        <v>1.0877543219921649E-3</v>
      </c>
      <c r="N55" s="61">
        <f>'2014 GP visits'!N55/tot_gp_visits_2014</f>
        <v>9.9262567562212966E-4</v>
      </c>
    </row>
    <row r="56" spans="2:14" x14ac:dyDescent="0.25">
      <c r="B56">
        <v>52</v>
      </c>
      <c r="C56" s="67"/>
      <c r="D56" s="61">
        <f>'2014 GP visits'!D56/tot_gp_visits_2014</f>
        <v>1.9760650938089202E-3</v>
      </c>
      <c r="E56" s="61">
        <f>'2014 GP visits'!E56/tot_gp_visits_2014</f>
        <v>1.8563348859741541E-3</v>
      </c>
      <c r="F56" s="61">
        <f>'2014 GP visits'!F56/tot_gp_visits_2014</f>
        <v>1.7603032645868101E-3</v>
      </c>
      <c r="G56" s="61">
        <f>'2014 GP visits'!G56/tot_gp_visits_2014</f>
        <v>1.6402739351789849E-3</v>
      </c>
      <c r="H56" s="61">
        <f>'2014 GP visits'!H56/tot_gp_visits_2014</f>
        <v>1.5587904993904598E-3</v>
      </c>
      <c r="I56" s="61"/>
      <c r="J56" s="61">
        <f>'2014 GP visits'!J56/tot_gp_visits_2014</f>
        <v>1.4301108662952173E-3</v>
      </c>
      <c r="K56" s="61">
        <f>'2014 GP visits'!K56/tot_gp_visits_2014</f>
        <v>1.2689950079553382E-3</v>
      </c>
      <c r="L56" s="61">
        <f>'2014 GP visits'!L56/tot_gp_visits_2014</f>
        <v>1.1669611161483416E-3</v>
      </c>
      <c r="M56" s="61">
        <f>'2014 GP visits'!M56/tot_gp_visits_2014</f>
        <v>1.0661452823769043E-3</v>
      </c>
      <c r="N56" s="61">
        <f>'2014 GP visits'!N56/tot_gp_visits_2014</f>
        <v>9.82825191298045E-4</v>
      </c>
    </row>
    <row r="57" spans="2:14" x14ac:dyDescent="0.25">
      <c r="B57">
        <v>53</v>
      </c>
      <c r="C57" s="67"/>
      <c r="D57" s="61">
        <f>'2014 GP visits'!D57/tot_gp_visits_2014</f>
        <v>1.8658737942837775E-3</v>
      </c>
      <c r="E57" s="61">
        <f>'2014 GP visits'!E57/tot_gp_visits_2014</f>
        <v>1.792056534763526E-3</v>
      </c>
      <c r="F57" s="61">
        <f>'2014 GP visits'!F57/tot_gp_visits_2014</f>
        <v>1.6936771183724325E-3</v>
      </c>
      <c r="G57" s="61">
        <f>'2014 GP visits'!G57/tot_gp_visits_2014</f>
        <v>1.6009347039043062E-3</v>
      </c>
      <c r="H57" s="61">
        <f>'2014 GP visits'!H57/tot_gp_visits_2014</f>
        <v>1.5227752526475696E-3</v>
      </c>
      <c r="I57" s="61"/>
      <c r="J57" s="61">
        <f>'2014 GP visits'!J57/tot_gp_visits_2014</f>
        <v>1.3806482283670904E-3</v>
      </c>
      <c r="K57" s="61">
        <f>'2014 GP visits'!K57/tot_gp_visits_2014</f>
        <v>1.2258250824496524E-3</v>
      </c>
      <c r="L57" s="61">
        <f>'2014 GP visits'!L57/tot_gp_visits_2014</f>
        <v>1.1177223945465751E-3</v>
      </c>
      <c r="M57" s="61">
        <f>'2014 GP visits'!M57/tot_gp_visits_2014</f>
        <v>1.0267114118869423E-3</v>
      </c>
      <c r="N57" s="61">
        <f>'2014 GP visits'!N57/tot_gp_visits_2014</f>
        <v>9.6080974070789191E-4</v>
      </c>
    </row>
    <row r="58" spans="2:14" x14ac:dyDescent="0.25">
      <c r="B58">
        <v>54</v>
      </c>
      <c r="C58" s="67"/>
      <c r="D58" s="61">
        <f>'2014 GP visits'!D58/tot_gp_visits_2014</f>
        <v>1.7677403339146336E-3</v>
      </c>
      <c r="E58" s="61">
        <f>'2014 GP visits'!E58/tot_gp_visits_2014</f>
        <v>1.6846601875712608E-3</v>
      </c>
      <c r="F58" s="61">
        <f>'2014 GP visits'!F58/tot_gp_visits_2014</f>
        <v>1.6240886233427258E-3</v>
      </c>
      <c r="G58" s="61">
        <f>'2014 GP visits'!G58/tot_gp_visits_2014</f>
        <v>1.5814575729766981E-3</v>
      </c>
      <c r="H58" s="61">
        <f>'2014 GP visits'!H58/tot_gp_visits_2014</f>
        <v>1.4745418079312178E-3</v>
      </c>
      <c r="I58" s="61"/>
      <c r="J58" s="61">
        <f>'2014 GP visits'!J58/tot_gp_visits_2014</f>
        <v>1.294008605511052E-3</v>
      </c>
      <c r="K58" s="61">
        <f>'2014 GP visits'!K58/tot_gp_visits_2014</f>
        <v>1.1577024145023303E-3</v>
      </c>
      <c r="L58" s="61">
        <f>'2014 GP visits'!L58/tot_gp_visits_2014</f>
        <v>1.0669210822676269E-3</v>
      </c>
      <c r="M58" s="61">
        <f>'2014 GP visits'!M58/tot_gp_visits_2014</f>
        <v>1.0127855280241927E-3</v>
      </c>
      <c r="N58" s="61">
        <f>'2014 GP visits'!N58/tot_gp_visits_2014</f>
        <v>9.4617005671079901E-4</v>
      </c>
    </row>
    <row r="59" spans="2:14" x14ac:dyDescent="0.25">
      <c r="B59">
        <v>55</v>
      </c>
      <c r="C59" s="67"/>
      <c r="D59" s="61">
        <f>'2014 GP visits'!D59/tot_gp_visits_2014</f>
        <v>1.7402216048441599E-3</v>
      </c>
      <c r="E59" s="61">
        <f>'2014 GP visits'!E59/tot_gp_visits_2014</f>
        <v>1.6595427244129159E-3</v>
      </c>
      <c r="F59" s="61">
        <f>'2014 GP visits'!F59/tot_gp_visits_2014</f>
        <v>1.594673823368104E-3</v>
      </c>
      <c r="G59" s="61">
        <f>'2014 GP visits'!G59/tot_gp_visits_2014</f>
        <v>1.5339215782977152E-3</v>
      </c>
      <c r="H59" s="61">
        <f>'2014 GP visits'!H59/tot_gp_visits_2014</f>
        <v>1.4193623666413917E-3</v>
      </c>
      <c r="I59" s="61"/>
      <c r="J59" s="61">
        <f>'2014 GP visits'!J59/tot_gp_visits_2014</f>
        <v>1.2305949666623478E-3</v>
      </c>
      <c r="K59" s="61">
        <f>'2014 GP visits'!K59/tot_gp_visits_2014</f>
        <v>1.1489973254952804E-3</v>
      </c>
      <c r="L59" s="61">
        <f>'2014 GP visits'!L59/tot_gp_visits_2014</f>
        <v>1.0542363320879796E-3</v>
      </c>
      <c r="M59" s="61">
        <f>'2014 GP visits'!M59/tot_gp_visits_2014</f>
        <v>9.8427695469288537E-4</v>
      </c>
      <c r="N59" s="61">
        <f>'2014 GP visits'!N59/tot_gp_visits_2014</f>
        <v>9.3228333577850396E-4</v>
      </c>
    </row>
    <row r="60" spans="2:14" x14ac:dyDescent="0.25">
      <c r="B60">
        <v>56</v>
      </c>
      <c r="C60" s="67"/>
      <c r="D60" s="61">
        <f>'2014 GP visits'!D60/tot_gp_visits_2014</f>
        <v>1.6664847079905824E-3</v>
      </c>
      <c r="E60" s="61">
        <f>'2014 GP visits'!E60/tot_gp_visits_2014</f>
        <v>1.6240117603511395E-3</v>
      </c>
      <c r="F60" s="61">
        <f>'2014 GP visits'!F60/tot_gp_visits_2014</f>
        <v>1.5634950805647825E-3</v>
      </c>
      <c r="G60" s="61">
        <f>'2014 GP visits'!G60/tot_gp_visits_2014</f>
        <v>1.5114881637320857E-3</v>
      </c>
      <c r="H60" s="61">
        <f>'2014 GP visits'!H60/tot_gp_visits_2014</f>
        <v>1.4068421039928689E-3</v>
      </c>
      <c r="I60" s="61"/>
      <c r="J60" s="61">
        <f>'2014 GP visits'!J60/tot_gp_visits_2014</f>
        <v>1.2032637272412195E-3</v>
      </c>
      <c r="K60" s="61">
        <f>'2014 GP visits'!K60/tot_gp_visits_2014</f>
        <v>1.106036344602017E-3</v>
      </c>
      <c r="L60" s="61">
        <f>'2014 GP visits'!L60/tot_gp_visits_2014</f>
        <v>1.0584996884840281E-3</v>
      </c>
      <c r="M60" s="61">
        <f>'2014 GP visits'!M60/tot_gp_visits_2014</f>
        <v>9.6712507274529416E-4</v>
      </c>
      <c r="N60" s="61">
        <f>'2014 GP visits'!N60/tot_gp_visits_2014</f>
        <v>8.9450663100536871E-4</v>
      </c>
    </row>
    <row r="61" spans="2:14" x14ac:dyDescent="0.25">
      <c r="B61">
        <v>57</v>
      </c>
      <c r="C61" s="67"/>
      <c r="D61" s="61">
        <f>'2014 GP visits'!D61/tot_gp_visits_2014</f>
        <v>1.5707792643959795E-3</v>
      </c>
      <c r="E61" s="61">
        <f>'2014 GP visits'!E61/tot_gp_visits_2014</f>
        <v>1.5241013481529706E-3</v>
      </c>
      <c r="F61" s="61">
        <f>'2014 GP visits'!F61/tot_gp_visits_2014</f>
        <v>1.5404569959704027E-3</v>
      </c>
      <c r="G61" s="61">
        <f>'2014 GP visits'!G61/tot_gp_visits_2014</f>
        <v>1.4862567068735333E-3</v>
      </c>
      <c r="H61" s="61">
        <f>'2014 GP visits'!H61/tot_gp_visits_2014</f>
        <v>1.3735313768599041E-3</v>
      </c>
      <c r="I61" s="61"/>
      <c r="J61" s="61">
        <f>'2014 GP visits'!J61/tot_gp_visits_2014</f>
        <v>1.1311701283753188E-3</v>
      </c>
      <c r="K61" s="61">
        <f>'2014 GP visits'!K61/tot_gp_visits_2014</f>
        <v>1.0684254651558342E-3</v>
      </c>
      <c r="L61" s="61">
        <f>'2014 GP visits'!L61/tot_gp_visits_2014</f>
        <v>1.0066686711568851E-3</v>
      </c>
      <c r="M61" s="61">
        <f>'2014 GP visits'!M61/tot_gp_visits_2014</f>
        <v>9.4168882909497625E-4</v>
      </c>
      <c r="N61" s="61">
        <f>'2014 GP visits'!N61/tot_gp_visits_2014</f>
        <v>8.730468859832021E-4</v>
      </c>
    </row>
    <row r="62" spans="2:14" x14ac:dyDescent="0.25">
      <c r="B62">
        <v>58</v>
      </c>
      <c r="C62" s="67"/>
      <c r="D62" s="61">
        <f>'2014 GP visits'!D62/tot_gp_visits_2014</f>
        <v>1.4890554720163557E-3</v>
      </c>
      <c r="E62" s="61">
        <f>'2014 GP visits'!E62/tot_gp_visits_2014</f>
        <v>1.4711547515736923E-3</v>
      </c>
      <c r="F62" s="61">
        <f>'2014 GP visits'!F62/tot_gp_visits_2014</f>
        <v>1.4826953969236782E-3</v>
      </c>
      <c r="G62" s="61">
        <f>'2014 GP visits'!G62/tot_gp_visits_2014</f>
        <v>1.4440377041330945E-3</v>
      </c>
      <c r="H62" s="61">
        <f>'2014 GP visits'!H62/tot_gp_visits_2014</f>
        <v>1.3389114447375824E-3</v>
      </c>
      <c r="I62" s="61"/>
      <c r="J62" s="61">
        <f>'2014 GP visits'!J62/tot_gp_visits_2014</f>
        <v>1.0762756926507456E-3</v>
      </c>
      <c r="K62" s="61">
        <f>'2014 GP visits'!K62/tot_gp_visits_2014</f>
        <v>1.0128994899461124E-3</v>
      </c>
      <c r="L62" s="61">
        <f>'2014 GP visits'!L62/tot_gp_visits_2014</f>
        <v>9.7547953651717825E-4</v>
      </c>
      <c r="M62" s="61">
        <f>'2014 GP visits'!M62/tot_gp_visits_2014</f>
        <v>9.2702725931547553E-4</v>
      </c>
      <c r="N62" s="61">
        <f>'2014 GP visits'!N62/tot_gp_visits_2014</f>
        <v>8.5285736879322496E-4</v>
      </c>
    </row>
    <row r="63" spans="2:14" x14ac:dyDescent="0.25">
      <c r="B63">
        <v>59</v>
      </c>
      <c r="C63" s="67"/>
      <c r="D63" s="61">
        <f>'2014 GP visits'!D63/tot_gp_visits_2014</f>
        <v>1.4177979301994476E-3</v>
      </c>
      <c r="E63" s="61">
        <f>'2014 GP visits'!E63/tot_gp_visits_2014</f>
        <v>1.4158122031882861E-3</v>
      </c>
      <c r="F63" s="61">
        <f>'2014 GP visits'!F63/tot_gp_visits_2014</f>
        <v>1.4358368098457835E-3</v>
      </c>
      <c r="G63" s="61">
        <f>'2014 GP visits'!G63/tot_gp_visits_2014</f>
        <v>1.4071553258812007E-3</v>
      </c>
      <c r="H63" s="61">
        <f>'2014 GP visits'!H63/tot_gp_visits_2014</f>
        <v>1.3106132946756393E-3</v>
      </c>
      <c r="I63" s="61"/>
      <c r="J63" s="61">
        <f>'2014 GP visits'!J63/tot_gp_visits_2014</f>
        <v>1.0166444303740607E-3</v>
      </c>
      <c r="K63" s="61">
        <f>'2014 GP visits'!K63/tot_gp_visits_2014</f>
        <v>9.6576698254294431E-4</v>
      </c>
      <c r="L63" s="61">
        <f>'2014 GP visits'!L63/tot_gp_visits_2014</f>
        <v>9.4052639294843509E-4</v>
      </c>
      <c r="M63" s="61">
        <f>'2014 GP visits'!M63/tot_gp_visits_2014</f>
        <v>9.0463823723146422E-4</v>
      </c>
      <c r="N63" s="61">
        <f>'2014 GP visits'!N63/tot_gp_visits_2014</f>
        <v>8.2203345442540682E-4</v>
      </c>
    </row>
    <row r="64" spans="2:14" x14ac:dyDescent="0.25">
      <c r="B64">
        <v>60</v>
      </c>
      <c r="C64" s="67"/>
      <c r="D64" s="61">
        <f>'2014 GP visits'!D64/tot_gp_visits_2014</f>
        <v>1.3692178302837702E-3</v>
      </c>
      <c r="E64" s="61">
        <f>'2014 GP visits'!E64/tot_gp_visits_2014</f>
        <v>1.4064673532492298E-3</v>
      </c>
      <c r="F64" s="61">
        <f>'2014 GP visits'!F64/tot_gp_visits_2014</f>
        <v>1.4771672625590487E-3</v>
      </c>
      <c r="G64" s="61">
        <f>'2014 GP visits'!G64/tot_gp_visits_2014</f>
        <v>1.4411878651503474E-3</v>
      </c>
      <c r="H64" s="61">
        <f>'2014 GP visits'!H64/tot_gp_visits_2014</f>
        <v>1.3379142933318076E-3</v>
      </c>
      <c r="I64" s="61"/>
      <c r="J64" s="61">
        <f>'2014 GP visits'!J64/tot_gp_visits_2014</f>
        <v>9.8578304869496002E-4</v>
      </c>
      <c r="K64" s="61">
        <f>'2014 GP visits'!K64/tot_gp_visits_2014</f>
        <v>9.3781529291751559E-4</v>
      </c>
      <c r="L64" s="61">
        <f>'2014 GP visits'!L64/tot_gp_visits_2014</f>
        <v>9.4330384607329144E-4</v>
      </c>
      <c r="M64" s="61">
        <f>'2014 GP visits'!M64/tot_gp_visits_2014</f>
        <v>9.2529902377953648E-4</v>
      </c>
      <c r="N64" s="61">
        <f>'2014 GP visits'!N64/tot_gp_visits_2014</f>
        <v>8.5132618178635812E-4</v>
      </c>
    </row>
    <row r="65" spans="2:14" x14ac:dyDescent="0.25">
      <c r="B65">
        <v>61</v>
      </c>
      <c r="C65" s="67"/>
      <c r="D65" s="61">
        <f>'2014 GP visits'!D65/tot_gp_visits_2014</f>
        <v>1.3435749814221468E-3</v>
      </c>
      <c r="E65" s="61">
        <f>'2014 GP visits'!E65/tot_gp_visits_2014</f>
        <v>1.3804126284280632E-3</v>
      </c>
      <c r="F65" s="61">
        <f>'2014 GP visits'!F65/tot_gp_visits_2014</f>
        <v>1.4592573563947349E-3</v>
      </c>
      <c r="G65" s="61">
        <f>'2014 GP visits'!G65/tot_gp_visits_2014</f>
        <v>1.4345396427787372E-3</v>
      </c>
      <c r="H65" s="61">
        <f>'2014 GP visits'!H65/tot_gp_visits_2014</f>
        <v>1.3150236329614884E-3</v>
      </c>
      <c r="I65" s="61"/>
      <c r="J65" s="61">
        <f>'2014 GP visits'!J65/tot_gp_visits_2014</f>
        <v>9.3519981814016364E-4</v>
      </c>
      <c r="K65" s="61">
        <f>'2014 GP visits'!K65/tot_gp_visits_2014</f>
        <v>9.4261777462832262E-4</v>
      </c>
      <c r="L65" s="61">
        <f>'2014 GP visits'!L65/tot_gp_visits_2014</f>
        <v>9.4052470798679884E-4</v>
      </c>
      <c r="M65" s="61">
        <f>'2014 GP visits'!M65/tot_gp_visits_2014</f>
        <v>9.2345137894540353E-4</v>
      </c>
      <c r="N65" s="61">
        <f>'2014 GP visits'!N65/tot_gp_visits_2014</f>
        <v>8.5360229677041344E-4</v>
      </c>
    </row>
    <row r="66" spans="2:14" x14ac:dyDescent="0.25">
      <c r="B66">
        <v>62</v>
      </c>
      <c r="C66" s="67"/>
      <c r="D66" s="61">
        <f>'2014 GP visits'!D66/tot_gp_visits_2014</f>
        <v>1.2693358194960059E-3</v>
      </c>
      <c r="E66" s="61">
        <f>'2014 GP visits'!E66/tot_gp_visits_2014</f>
        <v>1.3396715314650265E-3</v>
      </c>
      <c r="F66" s="61">
        <f>'2014 GP visits'!F66/tot_gp_visits_2014</f>
        <v>1.4009642261103019E-3</v>
      </c>
      <c r="G66" s="61">
        <f>'2014 GP visits'!G66/tot_gp_visits_2014</f>
        <v>1.4188871398139601E-3</v>
      </c>
      <c r="H66" s="61">
        <f>'2014 GP visits'!H66/tot_gp_visits_2014</f>
        <v>1.3473280207661914E-3</v>
      </c>
      <c r="I66" s="61"/>
      <c r="J66" s="61">
        <f>'2014 GP visits'!J66/tot_gp_visits_2014</f>
        <v>8.7226874914907507E-4</v>
      </c>
      <c r="K66" s="61">
        <f>'2014 GP visits'!K66/tot_gp_visits_2014</f>
        <v>8.9664108270148498E-4</v>
      </c>
      <c r="L66" s="61">
        <f>'2014 GP visits'!L66/tot_gp_visits_2014</f>
        <v>9.2180458307795834E-4</v>
      </c>
      <c r="M66" s="61">
        <f>'2014 GP visits'!M66/tot_gp_visits_2014</f>
        <v>9.0892614533069757E-4</v>
      </c>
      <c r="N66" s="61">
        <f>'2014 GP visits'!N66/tot_gp_visits_2014</f>
        <v>8.4438744421956775E-4</v>
      </c>
    </row>
    <row r="67" spans="2:14" x14ac:dyDescent="0.25">
      <c r="B67">
        <v>63</v>
      </c>
      <c r="C67" s="67"/>
      <c r="D67" s="61">
        <f>'2014 GP visits'!D67/tot_gp_visits_2014</f>
        <v>1.2398501525516835E-3</v>
      </c>
      <c r="E67" s="61">
        <f>'2014 GP visits'!E67/tot_gp_visits_2014</f>
        <v>1.3263271782823168E-3</v>
      </c>
      <c r="F67" s="61">
        <f>'2014 GP visits'!F67/tot_gp_visits_2014</f>
        <v>1.4287419159367994E-3</v>
      </c>
      <c r="G67" s="61">
        <f>'2014 GP visits'!G67/tot_gp_visits_2014</f>
        <v>1.4536231625788259E-3</v>
      </c>
      <c r="H67" s="61">
        <f>'2014 GP visits'!H67/tot_gp_visits_2014</f>
        <v>1.3808895970996739E-3</v>
      </c>
      <c r="I67" s="61"/>
      <c r="J67" s="61">
        <f>'2014 GP visits'!J67/tot_gp_visits_2014</f>
        <v>8.3813386507183472E-4</v>
      </c>
      <c r="K67" s="61">
        <f>'2014 GP visits'!K67/tot_gp_visits_2014</f>
        <v>8.7693885756160025E-4</v>
      </c>
      <c r="L67" s="61">
        <f>'2014 GP visits'!L67/tot_gp_visits_2014</f>
        <v>9.3760971600494267E-4</v>
      </c>
      <c r="M67" s="61">
        <f>'2014 GP visits'!M67/tot_gp_visits_2014</f>
        <v>9.4421791283584957E-4</v>
      </c>
      <c r="N67" s="61">
        <f>'2014 GP visits'!N67/tot_gp_visits_2014</f>
        <v>8.789870526002897E-4</v>
      </c>
    </row>
    <row r="68" spans="2:14" x14ac:dyDescent="0.25">
      <c r="B68">
        <v>64</v>
      </c>
      <c r="C68" s="67"/>
      <c r="D68" s="61">
        <f>'2014 GP visits'!D68/tot_gp_visits_2014</f>
        <v>1.2227340622747826E-3</v>
      </c>
      <c r="E68" s="61">
        <f>'2014 GP visits'!E68/tot_gp_visits_2014</f>
        <v>1.3270373706205029E-3</v>
      </c>
      <c r="F68" s="61">
        <f>'2014 GP visits'!F68/tot_gp_visits_2014</f>
        <v>1.4896178799767644E-3</v>
      </c>
      <c r="G68" s="61">
        <f>'2014 GP visits'!G68/tot_gp_visits_2014</f>
        <v>1.5319622641567078E-3</v>
      </c>
      <c r="H68" s="61">
        <f>'2014 GP visits'!H68/tot_gp_visits_2014</f>
        <v>1.4373154852776976E-3</v>
      </c>
      <c r="I68" s="61"/>
      <c r="J68" s="61">
        <f>'2014 GP visits'!J68/tot_gp_visits_2014</f>
        <v>8.2941257274803278E-4</v>
      </c>
      <c r="K68" s="61">
        <f>'2014 GP visits'!K68/tot_gp_visits_2014</f>
        <v>8.6505322024795211E-4</v>
      </c>
      <c r="L68" s="61">
        <f>'2014 GP visits'!L68/tot_gp_visits_2014</f>
        <v>9.6653620537489335E-4</v>
      </c>
      <c r="M68" s="61">
        <f>'2014 GP visits'!M68/tot_gp_visits_2014</f>
        <v>9.6875979770384983E-4</v>
      </c>
      <c r="N68" s="61">
        <f>'2014 GP visits'!N68/tot_gp_visits_2014</f>
        <v>9.1720025057617511E-4</v>
      </c>
    </row>
    <row r="69" spans="2:14" x14ac:dyDescent="0.25">
      <c r="B69">
        <v>65</v>
      </c>
      <c r="C69" s="67"/>
      <c r="D69" s="61">
        <f>'2014 GP visits'!D69/tot_gp_visits_2014</f>
        <v>1.5707613311921264E-3</v>
      </c>
      <c r="E69" s="61">
        <f>'2014 GP visits'!E69/tot_gp_visits_2014</f>
        <v>1.6825121481548046E-3</v>
      </c>
      <c r="F69" s="61">
        <f>'2014 GP visits'!F69/tot_gp_visits_2014</f>
        <v>1.9499102276084599E-3</v>
      </c>
      <c r="G69" s="61">
        <f>'2014 GP visits'!G69/tot_gp_visits_2014</f>
        <v>2.0381899763276087E-3</v>
      </c>
      <c r="H69" s="61">
        <f>'2014 GP visits'!H69/tot_gp_visits_2014</f>
        <v>1.91477722000611E-3</v>
      </c>
      <c r="I69" s="61"/>
      <c r="J69" s="61">
        <f>'2014 GP visits'!J69/tot_gp_visits_2014</f>
        <v>1.3367664093822977E-3</v>
      </c>
      <c r="K69" s="61">
        <f>'2014 GP visits'!K69/tot_gp_visits_2014</f>
        <v>1.4108305341281086E-3</v>
      </c>
      <c r="L69" s="61">
        <f>'2014 GP visits'!L69/tot_gp_visits_2014</f>
        <v>1.5880234162276212E-3</v>
      </c>
      <c r="M69" s="61">
        <f>'2014 GP visits'!M69/tot_gp_visits_2014</f>
        <v>1.6536427543911187E-3</v>
      </c>
      <c r="N69" s="61">
        <f>'2014 GP visits'!N69/tot_gp_visits_2014</f>
        <v>1.5599528668887434E-3</v>
      </c>
    </row>
    <row r="70" spans="2:14" x14ac:dyDescent="0.25">
      <c r="B70">
        <v>66</v>
      </c>
      <c r="C70" s="67"/>
      <c r="D70" s="61">
        <f>'2014 GP visits'!D70/tot_gp_visits_2014</f>
        <v>1.6606260045557758E-3</v>
      </c>
      <c r="E70" s="61">
        <f>'2014 GP visits'!E70/tot_gp_visits_2014</f>
        <v>1.8127200814186549E-3</v>
      </c>
      <c r="F70" s="61">
        <f>'2014 GP visits'!F70/tot_gp_visits_2014</f>
        <v>2.0675587893947502E-3</v>
      </c>
      <c r="G70" s="61">
        <f>'2014 GP visits'!G70/tot_gp_visits_2014</f>
        <v>2.1530625654749163E-3</v>
      </c>
      <c r="H70" s="61">
        <f>'2014 GP visits'!H70/tot_gp_visits_2014</f>
        <v>1.9938491305635628E-3</v>
      </c>
      <c r="I70" s="61"/>
      <c r="J70" s="61">
        <f>'2014 GP visits'!J70/tot_gp_visits_2014</f>
        <v>1.3755009982527745E-3</v>
      </c>
      <c r="K70" s="61">
        <f>'2014 GP visits'!K70/tot_gp_visits_2014</f>
        <v>1.4833576209931862E-3</v>
      </c>
      <c r="L70" s="61">
        <f>'2014 GP visits'!L70/tot_gp_visits_2014</f>
        <v>1.6866039024823701E-3</v>
      </c>
      <c r="M70" s="61">
        <f>'2014 GP visits'!M70/tot_gp_visits_2014</f>
        <v>1.7483799441740059E-3</v>
      </c>
      <c r="N70" s="61">
        <f>'2014 GP visits'!N70/tot_gp_visits_2014</f>
        <v>1.664290023704507E-3</v>
      </c>
    </row>
    <row r="71" spans="2:14" x14ac:dyDescent="0.25">
      <c r="B71">
        <v>67</v>
      </c>
      <c r="C71" s="67"/>
      <c r="D71" s="61">
        <f>'2014 GP visits'!D71/tot_gp_visits_2014</f>
        <v>1.7317321132001432E-3</v>
      </c>
      <c r="E71" s="61">
        <f>'2014 GP visits'!E71/tot_gp_visits_2014</f>
        <v>2.0006745648329678E-3</v>
      </c>
      <c r="F71" s="61">
        <f>'2014 GP visits'!F71/tot_gp_visits_2014</f>
        <v>2.2085590026968711E-3</v>
      </c>
      <c r="G71" s="61">
        <f>'2014 GP visits'!G71/tot_gp_visits_2014</f>
        <v>2.3154180057260642E-3</v>
      </c>
      <c r="H71" s="61">
        <f>'2014 GP visits'!H71/tot_gp_visits_2014</f>
        <v>2.2465071116953401E-3</v>
      </c>
      <c r="I71" s="61"/>
      <c r="J71" s="61">
        <f>'2014 GP visits'!J71/tot_gp_visits_2014</f>
        <v>1.4391412896836114E-3</v>
      </c>
      <c r="K71" s="61">
        <f>'2014 GP visits'!K71/tot_gp_visits_2014</f>
        <v>1.5945912896117161E-3</v>
      </c>
      <c r="L71" s="61">
        <f>'2014 GP visits'!L71/tot_gp_visits_2014</f>
        <v>1.8431726896453486E-3</v>
      </c>
      <c r="M71" s="61">
        <f>'2014 GP visits'!M71/tot_gp_visits_2014</f>
        <v>1.9266277667965468E-3</v>
      </c>
      <c r="N71" s="61">
        <f>'2014 GP visits'!N71/tot_gp_visits_2014</f>
        <v>1.8490888499662315E-3</v>
      </c>
    </row>
    <row r="72" spans="2:14" x14ac:dyDescent="0.25">
      <c r="B72">
        <v>68</v>
      </c>
      <c r="C72" s="67"/>
      <c r="D72" s="61">
        <f>'2014 GP visits'!D72/tot_gp_visits_2014</f>
        <v>1.3612145181271581E-3</v>
      </c>
      <c r="E72" s="61">
        <f>'2014 GP visits'!E72/tot_gp_visits_2014</f>
        <v>1.5122722067681383E-3</v>
      </c>
      <c r="F72" s="61">
        <f>'2014 GP visits'!F72/tot_gp_visits_2014</f>
        <v>1.7314213925411588E-3</v>
      </c>
      <c r="G72" s="61">
        <f>'2014 GP visits'!G72/tot_gp_visits_2014</f>
        <v>1.8078965971986647E-3</v>
      </c>
      <c r="H72" s="61">
        <f>'2014 GP visits'!H72/tot_gp_visits_2014</f>
        <v>1.720332139512322E-3</v>
      </c>
      <c r="I72" s="61"/>
      <c r="J72" s="61">
        <f>'2014 GP visits'!J72/tot_gp_visits_2014</f>
        <v>1.0972136213072122E-3</v>
      </c>
      <c r="K72" s="61">
        <f>'2014 GP visits'!K72/tot_gp_visits_2014</f>
        <v>1.2134300632701293E-3</v>
      </c>
      <c r="L72" s="61">
        <f>'2014 GP visits'!L72/tot_gp_visits_2014</f>
        <v>1.4075503707887361E-3</v>
      </c>
      <c r="M72" s="61">
        <f>'2014 GP visits'!M72/tot_gp_visits_2014</f>
        <v>1.4992174803531368E-3</v>
      </c>
      <c r="N72" s="61">
        <f>'2014 GP visits'!N72/tot_gp_visits_2014</f>
        <v>1.418814756310759E-3</v>
      </c>
    </row>
    <row r="73" spans="2:14" x14ac:dyDescent="0.25">
      <c r="B73">
        <v>69</v>
      </c>
      <c r="C73" s="67"/>
      <c r="D73" s="61">
        <f>'2014 GP visits'!D73/tot_gp_visits_2014</f>
        <v>1.3539581993846828E-3</v>
      </c>
      <c r="E73" s="61">
        <f>'2014 GP visits'!E73/tot_gp_visits_2014</f>
        <v>1.4984579702663821E-3</v>
      </c>
      <c r="F73" s="61">
        <f>'2014 GP visits'!F73/tot_gp_visits_2014</f>
        <v>1.6787220161634069E-3</v>
      </c>
      <c r="G73" s="61">
        <f>'2014 GP visits'!G73/tot_gp_visits_2014</f>
        <v>1.7297739480981007E-3</v>
      </c>
      <c r="H73" s="61">
        <f>'2014 GP visits'!H73/tot_gp_visits_2014</f>
        <v>1.6493217809767679E-3</v>
      </c>
      <c r="I73" s="61"/>
      <c r="J73" s="61">
        <f>'2014 GP visits'!J73/tot_gp_visits_2014</f>
        <v>1.0686494830102213E-3</v>
      </c>
      <c r="K73" s="61">
        <f>'2014 GP visits'!K73/tot_gp_visits_2014</f>
        <v>1.1963501608041546E-3</v>
      </c>
      <c r="L73" s="61">
        <f>'2014 GP visits'!L73/tot_gp_visits_2014</f>
        <v>1.3553942336921602E-3</v>
      </c>
      <c r="M73" s="61">
        <f>'2014 GP visits'!M73/tot_gp_visits_2014</f>
        <v>1.4395270129449801E-3</v>
      </c>
      <c r="N73" s="61">
        <f>'2014 GP visits'!N73/tot_gp_visits_2014</f>
        <v>1.3473121567686426E-3</v>
      </c>
    </row>
    <row r="74" spans="2:14" x14ac:dyDescent="0.25">
      <c r="B74">
        <v>70</v>
      </c>
      <c r="C74" s="67"/>
      <c r="D74" s="61">
        <f>'2014 GP visits'!D74/tot_gp_visits_2014</f>
        <v>1.3952999432186577E-3</v>
      </c>
      <c r="E74" s="61">
        <f>'2014 GP visits'!E74/tot_gp_visits_2014</f>
        <v>1.4960563453641903E-3</v>
      </c>
      <c r="F74" s="61">
        <f>'2014 GP visits'!F74/tot_gp_visits_2014</f>
        <v>1.6722702995211165E-3</v>
      </c>
      <c r="G74" s="61">
        <f>'2014 GP visits'!G74/tot_gp_visits_2014</f>
        <v>1.7218018608397654E-3</v>
      </c>
      <c r="H74" s="61">
        <f>'2014 GP visits'!H74/tot_gp_visits_2014</f>
        <v>1.5906040559795301E-3</v>
      </c>
      <c r="I74" s="61"/>
      <c r="J74" s="61">
        <f>'2014 GP visits'!J74/tot_gp_visits_2014</f>
        <v>1.0914712539406939E-3</v>
      </c>
      <c r="K74" s="61">
        <f>'2014 GP visits'!K74/tot_gp_visits_2014</f>
        <v>1.1816551770534099E-3</v>
      </c>
      <c r="L74" s="61">
        <f>'2014 GP visits'!L74/tot_gp_visits_2014</f>
        <v>1.3625166925528114E-3</v>
      </c>
      <c r="M74" s="61">
        <f>'2014 GP visits'!M74/tot_gp_visits_2014</f>
        <v>1.4106021805577048E-3</v>
      </c>
      <c r="N74" s="61">
        <f>'2014 GP visits'!N74/tot_gp_visits_2014</f>
        <v>1.3180129326845866E-3</v>
      </c>
    </row>
    <row r="75" spans="2:14" x14ac:dyDescent="0.25">
      <c r="B75">
        <v>71</v>
      </c>
      <c r="C75" s="67"/>
      <c r="D75" s="61">
        <f>'2014 GP visits'!D75/tot_gp_visits_2014</f>
        <v>1.3335517742065392E-3</v>
      </c>
      <c r="E75" s="61">
        <f>'2014 GP visits'!E75/tot_gp_visits_2014</f>
        <v>1.4217444623794413E-3</v>
      </c>
      <c r="F75" s="61">
        <f>'2014 GP visits'!F75/tot_gp_visits_2014</f>
        <v>1.551446702524074E-3</v>
      </c>
      <c r="G75" s="61">
        <f>'2014 GP visits'!G75/tot_gp_visits_2014</f>
        <v>1.5871299283308734E-3</v>
      </c>
      <c r="H75" s="61">
        <f>'2014 GP visits'!H75/tot_gp_visits_2014</f>
        <v>1.4710385663225739E-3</v>
      </c>
      <c r="I75" s="61"/>
      <c r="J75" s="61">
        <f>'2014 GP visits'!J75/tot_gp_visits_2014</f>
        <v>1.02913464337692E-3</v>
      </c>
      <c r="K75" s="61">
        <f>'2014 GP visits'!K75/tot_gp_visits_2014</f>
        <v>1.1031281415630778E-3</v>
      </c>
      <c r="L75" s="61">
        <f>'2014 GP visits'!L75/tot_gp_visits_2014</f>
        <v>1.2470703182671037E-3</v>
      </c>
      <c r="M75" s="61">
        <f>'2014 GP visits'!M75/tot_gp_visits_2014</f>
        <v>1.2796563349101659E-3</v>
      </c>
      <c r="N75" s="61">
        <f>'2014 GP visits'!N75/tot_gp_visits_2014</f>
        <v>1.1969007090318221E-3</v>
      </c>
    </row>
    <row r="76" spans="2:14" x14ac:dyDescent="0.25">
      <c r="B76">
        <v>72</v>
      </c>
      <c r="C76" s="67"/>
      <c r="D76" s="61">
        <f>'2014 GP visits'!D76/tot_gp_visits_2014</f>
        <v>1.185775613423138E-3</v>
      </c>
      <c r="E76" s="61">
        <f>'2014 GP visits'!E76/tot_gp_visits_2014</f>
        <v>1.2609881049952781E-3</v>
      </c>
      <c r="F76" s="61">
        <f>'2014 GP visits'!F76/tot_gp_visits_2014</f>
        <v>1.40701469681955E-3</v>
      </c>
      <c r="G76" s="61">
        <f>'2014 GP visits'!G76/tot_gp_visits_2014</f>
        <v>1.4177549546939886E-3</v>
      </c>
      <c r="H76" s="61">
        <f>'2014 GP visits'!H76/tot_gp_visits_2014</f>
        <v>1.3369984442952337E-3</v>
      </c>
      <c r="I76" s="61"/>
      <c r="J76" s="61">
        <f>'2014 GP visits'!J76/tot_gp_visits_2014</f>
        <v>8.8714701901549591E-4</v>
      </c>
      <c r="K76" s="61">
        <f>'2014 GP visits'!K76/tot_gp_visits_2014</f>
        <v>9.5985586548195825E-4</v>
      </c>
      <c r="L76" s="61">
        <f>'2014 GP visits'!L76/tot_gp_visits_2014</f>
        <v>1.0903849666852937E-3</v>
      </c>
      <c r="M76" s="61">
        <f>'2014 GP visits'!M76/tot_gp_visits_2014</f>
        <v>1.1411531652174697E-3</v>
      </c>
      <c r="N76" s="61">
        <f>'2014 GP visits'!N76/tot_gp_visits_2014</f>
        <v>1.0903436783000204E-3</v>
      </c>
    </row>
    <row r="77" spans="2:14" x14ac:dyDescent="0.25">
      <c r="B77">
        <v>73</v>
      </c>
      <c r="C77" s="67"/>
      <c r="D77" s="61">
        <f>'2014 GP visits'!D77/tot_gp_visits_2014</f>
        <v>1.0575107942628315E-3</v>
      </c>
      <c r="E77" s="61">
        <f>'2014 GP visits'!E77/tot_gp_visits_2014</f>
        <v>1.1543544229466129E-3</v>
      </c>
      <c r="F77" s="61">
        <f>'2014 GP visits'!F77/tot_gp_visits_2014</f>
        <v>1.2420679822160929E-3</v>
      </c>
      <c r="G77" s="61">
        <f>'2014 GP visits'!G77/tot_gp_visits_2014</f>
        <v>1.2992458305520545E-3</v>
      </c>
      <c r="H77" s="61">
        <f>'2014 GP visits'!H77/tot_gp_visits_2014</f>
        <v>1.2253580624785655E-3</v>
      </c>
      <c r="I77" s="61"/>
      <c r="J77" s="61">
        <f>'2014 GP visits'!J77/tot_gp_visits_2014</f>
        <v>7.788793858273628E-4</v>
      </c>
      <c r="K77" s="61">
        <f>'2014 GP visits'!K77/tot_gp_visits_2014</f>
        <v>8.5081703202351526E-4</v>
      </c>
      <c r="L77" s="61">
        <f>'2014 GP visits'!L77/tot_gp_visits_2014</f>
        <v>9.7205201382701001E-4</v>
      </c>
      <c r="M77" s="61">
        <f>'2014 GP visits'!M77/tot_gp_visits_2014</f>
        <v>1.0186572961463467E-3</v>
      </c>
      <c r="N77" s="61">
        <f>'2014 GP visits'!N77/tot_gp_visits_2014</f>
        <v>9.8252823178112737E-4</v>
      </c>
    </row>
    <row r="78" spans="2:14" x14ac:dyDescent="0.25">
      <c r="B78">
        <v>74</v>
      </c>
      <c r="C78" s="67"/>
      <c r="D78" s="61">
        <f>'2014 GP visits'!D78/tot_gp_visits_2014</f>
        <v>1.1068289445634641E-3</v>
      </c>
      <c r="E78" s="61">
        <f>'2014 GP visits'!E78/tot_gp_visits_2014</f>
        <v>1.1923216785908735E-3</v>
      </c>
      <c r="F78" s="61">
        <f>'2014 GP visits'!F78/tot_gp_visits_2014</f>
        <v>1.2918461670883444E-3</v>
      </c>
      <c r="G78" s="61">
        <f>'2014 GP visits'!G78/tot_gp_visits_2014</f>
        <v>1.3398768532030807E-3</v>
      </c>
      <c r="H78" s="61">
        <f>'2014 GP visits'!H78/tot_gp_visits_2014</f>
        <v>1.2890624632761933E-3</v>
      </c>
      <c r="I78" s="61"/>
      <c r="J78" s="61">
        <f>'2014 GP visits'!J78/tot_gp_visits_2014</f>
        <v>7.9244895476500215E-4</v>
      </c>
      <c r="K78" s="61">
        <f>'2014 GP visits'!K78/tot_gp_visits_2014</f>
        <v>8.7139809221111061E-4</v>
      </c>
      <c r="L78" s="61">
        <f>'2014 GP visits'!L78/tot_gp_visits_2014</f>
        <v>1.0059570420383227E-3</v>
      </c>
      <c r="M78" s="61">
        <f>'2014 GP visits'!M78/tot_gp_visits_2014</f>
        <v>1.0637503519771352E-3</v>
      </c>
      <c r="N78" s="61">
        <f>'2014 GP visits'!N78/tot_gp_visits_2014</f>
        <v>1.0361608744753872E-3</v>
      </c>
    </row>
    <row r="79" spans="2:14" x14ac:dyDescent="0.25">
      <c r="B79">
        <v>75</v>
      </c>
      <c r="C79" s="67"/>
      <c r="D79" s="61">
        <f>'2014 GP visits'!D79/tot_gp_visits_2014</f>
        <v>1.4402785233602001E-3</v>
      </c>
      <c r="E79" s="61">
        <f>'2014 GP visits'!E79/tot_gp_visits_2014</f>
        <v>1.5595186715506282E-3</v>
      </c>
      <c r="F79" s="61">
        <f>'2014 GP visits'!F79/tot_gp_visits_2014</f>
        <v>1.7132135516829572E-3</v>
      </c>
      <c r="G79" s="61">
        <f>'2014 GP visits'!G79/tot_gp_visits_2014</f>
        <v>1.7671437955949505E-3</v>
      </c>
      <c r="H79" s="61">
        <f>'2014 GP visits'!H79/tot_gp_visits_2014</f>
        <v>1.7131377714807391E-3</v>
      </c>
      <c r="I79" s="61"/>
      <c r="J79" s="61">
        <f>'2014 GP visits'!J79/tot_gp_visits_2014</f>
        <v>1.0915819610839371E-3</v>
      </c>
      <c r="K79" s="61">
        <f>'2014 GP visits'!K79/tot_gp_visits_2014</f>
        <v>1.2057859493994256E-3</v>
      </c>
      <c r="L79" s="61">
        <f>'2014 GP visits'!L79/tot_gp_visits_2014</f>
        <v>1.4102402977174725E-3</v>
      </c>
      <c r="M79" s="61">
        <f>'2014 GP visits'!M79/tot_gp_visits_2014</f>
        <v>1.4448902649936686E-3</v>
      </c>
      <c r="N79" s="61">
        <f>'2014 GP visits'!N79/tot_gp_visits_2014</f>
        <v>1.4160615744994039E-3</v>
      </c>
    </row>
    <row r="80" spans="2:14" x14ac:dyDescent="0.25">
      <c r="B80">
        <v>76</v>
      </c>
      <c r="C80" s="67"/>
      <c r="D80" s="61">
        <f>'2014 GP visits'!D80/tot_gp_visits_2014</f>
        <v>1.3905914989578157E-3</v>
      </c>
      <c r="E80" s="61">
        <f>'2014 GP visits'!E80/tot_gp_visits_2014</f>
        <v>1.5283093790484084E-3</v>
      </c>
      <c r="F80" s="61">
        <f>'2014 GP visits'!F80/tot_gp_visits_2014</f>
        <v>1.6756113325604057E-3</v>
      </c>
      <c r="G80" s="61">
        <f>'2014 GP visits'!G80/tot_gp_visits_2014</f>
        <v>1.7163499005239714E-3</v>
      </c>
      <c r="H80" s="61">
        <f>'2014 GP visits'!H80/tot_gp_visits_2014</f>
        <v>1.6519138977560462E-3</v>
      </c>
      <c r="I80" s="61"/>
      <c r="J80" s="61">
        <f>'2014 GP visits'!J80/tot_gp_visits_2014</f>
        <v>1.0398684927662909E-3</v>
      </c>
      <c r="K80" s="61">
        <f>'2014 GP visits'!K80/tot_gp_visits_2014</f>
        <v>1.1656443848410342E-3</v>
      </c>
      <c r="L80" s="61">
        <f>'2014 GP visits'!L80/tot_gp_visits_2014</f>
        <v>1.3280109263589289E-3</v>
      </c>
      <c r="M80" s="61">
        <f>'2014 GP visits'!M80/tot_gp_visits_2014</f>
        <v>1.4266066512182993E-3</v>
      </c>
      <c r="N80" s="61">
        <f>'2014 GP visits'!N80/tot_gp_visits_2014</f>
        <v>1.3817486583863187E-3</v>
      </c>
    </row>
    <row r="81" spans="2:14" x14ac:dyDescent="0.25">
      <c r="B81">
        <v>77</v>
      </c>
      <c r="C81" s="67"/>
      <c r="D81" s="61">
        <f>'2014 GP visits'!D81/tot_gp_visits_2014</f>
        <v>1.3288229290657619E-3</v>
      </c>
      <c r="E81" s="61">
        <f>'2014 GP visits'!E81/tot_gp_visits_2014</f>
        <v>1.4278380048789938E-3</v>
      </c>
      <c r="F81" s="61">
        <f>'2014 GP visits'!F81/tot_gp_visits_2014</f>
        <v>1.6194500650434428E-3</v>
      </c>
      <c r="G81" s="61">
        <f>'2014 GP visits'!G81/tot_gp_visits_2014</f>
        <v>1.6294579364757374E-3</v>
      </c>
      <c r="H81" s="61">
        <f>'2014 GP visits'!H81/tot_gp_visits_2014</f>
        <v>1.5883023782306135E-3</v>
      </c>
      <c r="I81" s="61"/>
      <c r="J81" s="61">
        <f>'2014 GP visits'!J81/tot_gp_visits_2014</f>
        <v>9.5618126743729135E-4</v>
      </c>
      <c r="K81" s="61">
        <f>'2014 GP visits'!K81/tot_gp_visits_2014</f>
        <v>1.0855941503143355E-3</v>
      </c>
      <c r="L81" s="61">
        <f>'2014 GP visits'!L81/tot_gp_visits_2014</f>
        <v>1.2399049570824834E-3</v>
      </c>
      <c r="M81" s="61">
        <f>'2014 GP visits'!M81/tot_gp_visits_2014</f>
        <v>1.3265330300280911E-3</v>
      </c>
      <c r="N81" s="61">
        <f>'2014 GP visits'!N81/tot_gp_visits_2014</f>
        <v>1.321007710724644E-3</v>
      </c>
    </row>
    <row r="82" spans="2:14" x14ac:dyDescent="0.25">
      <c r="B82">
        <v>78</v>
      </c>
      <c r="C82" s="67"/>
      <c r="D82" s="61">
        <f>'2014 GP visits'!D82/tot_gp_visits_2014</f>
        <v>1.2437342167963613E-3</v>
      </c>
      <c r="E82" s="61">
        <f>'2014 GP visits'!E82/tot_gp_visits_2014</f>
        <v>1.3862980599865032E-3</v>
      </c>
      <c r="F82" s="61">
        <f>'2014 GP visits'!F82/tot_gp_visits_2014</f>
        <v>1.5470319224198371E-3</v>
      </c>
      <c r="G82" s="61">
        <f>'2014 GP visits'!G82/tot_gp_visits_2014</f>
        <v>1.5678782390812797E-3</v>
      </c>
      <c r="H82" s="61">
        <f>'2014 GP visits'!H82/tot_gp_visits_2014</f>
        <v>1.5105238652614555E-3</v>
      </c>
      <c r="I82" s="61"/>
      <c r="J82" s="61">
        <f>'2014 GP visits'!J82/tot_gp_visits_2014</f>
        <v>8.8664019478106699E-4</v>
      </c>
      <c r="K82" s="61">
        <f>'2014 GP visits'!K82/tot_gp_visits_2014</f>
        <v>9.9666263400257325E-4</v>
      </c>
      <c r="L82" s="61">
        <f>'2014 GP visits'!L82/tot_gp_visits_2014</f>
        <v>1.1738971505453619E-3</v>
      </c>
      <c r="M82" s="61">
        <f>'2014 GP visits'!M82/tot_gp_visits_2014</f>
        <v>1.2458998657787963E-3</v>
      </c>
      <c r="N82" s="61">
        <f>'2014 GP visits'!N82/tot_gp_visits_2014</f>
        <v>1.2339232709984173E-3</v>
      </c>
    </row>
    <row r="83" spans="2:14" x14ac:dyDescent="0.25">
      <c r="B83">
        <v>79</v>
      </c>
      <c r="C83" s="67"/>
      <c r="D83" s="61">
        <f>'2014 GP visits'!D83/tot_gp_visits_2014</f>
        <v>1.1960860530245095E-3</v>
      </c>
      <c r="E83" s="61">
        <f>'2014 GP visits'!E83/tot_gp_visits_2014</f>
        <v>1.3020061829780026E-3</v>
      </c>
      <c r="F83" s="61">
        <f>'2014 GP visits'!F83/tot_gp_visits_2014</f>
        <v>1.4595148906908361E-3</v>
      </c>
      <c r="G83" s="61">
        <f>'2014 GP visits'!G83/tot_gp_visits_2014</f>
        <v>1.5087277541907362E-3</v>
      </c>
      <c r="H83" s="61">
        <f>'2014 GP visits'!H83/tot_gp_visits_2014</f>
        <v>1.4404288384519523E-3</v>
      </c>
      <c r="I83" s="61"/>
      <c r="J83" s="61">
        <f>'2014 GP visits'!J83/tot_gp_visits_2014</f>
        <v>8.2189067664286612E-4</v>
      </c>
      <c r="K83" s="61">
        <f>'2014 GP visits'!K83/tot_gp_visits_2014</f>
        <v>9.3456519331199439E-4</v>
      </c>
      <c r="L83" s="61">
        <f>'2014 GP visits'!L83/tot_gp_visits_2014</f>
        <v>1.0872895855698773E-3</v>
      </c>
      <c r="M83" s="61">
        <f>'2014 GP visits'!M83/tot_gp_visits_2014</f>
        <v>1.1588184962260744E-3</v>
      </c>
      <c r="N83" s="61">
        <f>'2014 GP visits'!N83/tot_gp_visits_2014</f>
        <v>1.1711501064235858E-3</v>
      </c>
    </row>
    <row r="84" spans="2:14" x14ac:dyDescent="0.25">
      <c r="B84">
        <v>80</v>
      </c>
      <c r="C84" s="67"/>
      <c r="D84" s="61">
        <f>'2014 GP visits'!D84/tot_gp_visits_2014</f>
        <v>1.092428850204314E-3</v>
      </c>
      <c r="E84" s="61">
        <f>'2014 GP visits'!E84/tot_gp_visits_2014</f>
        <v>1.2303563177316866E-3</v>
      </c>
      <c r="F84" s="61">
        <f>'2014 GP visits'!F84/tot_gp_visits_2014</f>
        <v>1.3674635695863232E-3</v>
      </c>
      <c r="G84" s="61">
        <f>'2014 GP visits'!G84/tot_gp_visits_2014</f>
        <v>1.4006330913917879E-3</v>
      </c>
      <c r="H84" s="61">
        <f>'2014 GP visits'!H84/tot_gp_visits_2014</f>
        <v>1.3326426802264155E-3</v>
      </c>
      <c r="I84" s="61"/>
      <c r="J84" s="61">
        <f>'2014 GP visits'!J84/tot_gp_visits_2014</f>
        <v>7.3135936090904679E-4</v>
      </c>
      <c r="K84" s="61">
        <f>'2014 GP visits'!K84/tot_gp_visits_2014</f>
        <v>8.4887455357672299E-4</v>
      </c>
      <c r="L84" s="61">
        <f>'2014 GP visits'!L84/tot_gp_visits_2014</f>
        <v>9.8067964971162579E-4</v>
      </c>
      <c r="M84" s="61">
        <f>'2014 GP visits'!M84/tot_gp_visits_2014</f>
        <v>1.0576192218724834E-3</v>
      </c>
      <c r="N84" s="61">
        <f>'2014 GP visits'!N84/tot_gp_visits_2014</f>
        <v>1.0600709209967623E-3</v>
      </c>
    </row>
    <row r="85" spans="2:14" x14ac:dyDescent="0.25">
      <c r="B85">
        <v>81</v>
      </c>
      <c r="C85" s="67"/>
      <c r="D85" s="61">
        <f>'2014 GP visits'!D85/tot_gp_visits_2014</f>
        <v>1.0501987971145797E-3</v>
      </c>
      <c r="E85" s="61">
        <f>'2014 GP visits'!E85/tot_gp_visits_2014</f>
        <v>1.1913838556094527E-3</v>
      </c>
      <c r="F85" s="61">
        <f>'2014 GP visits'!F85/tot_gp_visits_2014</f>
        <v>1.2813839334175762E-3</v>
      </c>
      <c r="G85" s="61">
        <f>'2014 GP visits'!G85/tot_gp_visits_2014</f>
        <v>1.330992995255683E-3</v>
      </c>
      <c r="H85" s="61">
        <f>'2014 GP visits'!H85/tot_gp_visits_2014</f>
        <v>1.2848487960916478E-3</v>
      </c>
      <c r="I85" s="61"/>
      <c r="J85" s="61">
        <f>'2014 GP visits'!J85/tot_gp_visits_2014</f>
        <v>6.6951162870708771E-4</v>
      </c>
      <c r="K85" s="61">
        <f>'2014 GP visits'!K85/tot_gp_visits_2014</f>
        <v>7.8786776714108648E-4</v>
      </c>
      <c r="L85" s="61">
        <f>'2014 GP visits'!L85/tot_gp_visits_2014</f>
        <v>9.0955313135846264E-4</v>
      </c>
      <c r="M85" s="61">
        <f>'2014 GP visits'!M85/tot_gp_visits_2014</f>
        <v>9.8350518044793131E-4</v>
      </c>
      <c r="N85" s="61">
        <f>'2014 GP visits'!N85/tot_gp_visits_2014</f>
        <v>9.8585725684553847E-4</v>
      </c>
    </row>
    <row r="86" spans="2:14" x14ac:dyDescent="0.25">
      <c r="B86">
        <v>82</v>
      </c>
      <c r="C86" s="67"/>
      <c r="D86" s="61">
        <f>'2014 GP visits'!D86/tot_gp_visits_2014</f>
        <v>1.0024472550386736E-3</v>
      </c>
      <c r="E86" s="61">
        <f>'2014 GP visits'!E86/tot_gp_visits_2014</f>
        <v>1.1245998418640483E-3</v>
      </c>
      <c r="F86" s="61">
        <f>'2014 GP visits'!F86/tot_gp_visits_2014</f>
        <v>1.2666312696144953E-3</v>
      </c>
      <c r="G86" s="61">
        <f>'2014 GP visits'!G86/tot_gp_visits_2014</f>
        <v>1.3163839615270786E-3</v>
      </c>
      <c r="H86" s="61">
        <f>'2014 GP visits'!H86/tot_gp_visits_2014</f>
        <v>1.2746361720004306E-3</v>
      </c>
      <c r="I86" s="61"/>
      <c r="J86" s="61">
        <f>'2014 GP visits'!J86/tot_gp_visits_2014</f>
        <v>6.1835509594934668E-4</v>
      </c>
      <c r="K86" s="61">
        <f>'2014 GP visits'!K86/tot_gp_visits_2014</f>
        <v>7.2260924156170947E-4</v>
      </c>
      <c r="L86" s="61">
        <f>'2014 GP visits'!L86/tot_gp_visits_2014</f>
        <v>8.8217053077790388E-4</v>
      </c>
      <c r="M86" s="61">
        <f>'2014 GP visits'!M86/tot_gp_visits_2014</f>
        <v>9.2193266069477719E-4</v>
      </c>
      <c r="N86" s="61">
        <f>'2014 GP visits'!N86/tot_gp_visits_2014</f>
        <v>9.5586541047904092E-4</v>
      </c>
    </row>
    <row r="87" spans="2:14" x14ac:dyDescent="0.25">
      <c r="B87">
        <v>83</v>
      </c>
      <c r="C87" s="67"/>
      <c r="D87" s="61">
        <f>'2014 GP visits'!D87/tot_gp_visits_2014</f>
        <v>9.4247318523298616E-4</v>
      </c>
      <c r="E87" s="61">
        <f>'2014 GP visits'!E87/tot_gp_visits_2014</f>
        <v>1.1011279501486962E-3</v>
      </c>
      <c r="F87" s="61">
        <f>'2014 GP visits'!F87/tot_gp_visits_2014</f>
        <v>1.2193896892994721E-3</v>
      </c>
      <c r="G87" s="61">
        <f>'2014 GP visits'!G87/tot_gp_visits_2014</f>
        <v>1.2412063049852429E-3</v>
      </c>
      <c r="H87" s="61">
        <f>'2014 GP visits'!H87/tot_gp_visits_2014</f>
        <v>1.218109750429958E-3</v>
      </c>
      <c r="I87" s="61"/>
      <c r="J87" s="61">
        <f>'2014 GP visits'!J87/tot_gp_visits_2014</f>
        <v>5.4494658442984874E-4</v>
      </c>
      <c r="K87" s="61">
        <f>'2014 GP visits'!K87/tot_gp_visits_2014</f>
        <v>6.6767300023827612E-4</v>
      </c>
      <c r="L87" s="61">
        <f>'2014 GP visits'!L87/tot_gp_visits_2014</f>
        <v>8.0661078674237787E-4</v>
      </c>
      <c r="M87" s="61">
        <f>'2014 GP visits'!M87/tot_gp_visits_2014</f>
        <v>8.570833950591343E-4</v>
      </c>
      <c r="N87" s="61">
        <f>'2014 GP visits'!N87/tot_gp_visits_2014</f>
        <v>8.6559662883228176E-4</v>
      </c>
    </row>
    <row r="88" spans="2:14" x14ac:dyDescent="0.25">
      <c r="B88">
        <v>84</v>
      </c>
      <c r="C88" s="67"/>
      <c r="D88" s="61">
        <f>'2014 GP visits'!D88/tot_gp_visits_2014</f>
        <v>8.7020821640944042E-4</v>
      </c>
      <c r="E88" s="61">
        <f>'2014 GP visits'!E88/tot_gp_visits_2014</f>
        <v>1.0170067367212558E-3</v>
      </c>
      <c r="F88" s="61">
        <f>'2014 GP visits'!F88/tot_gp_visits_2014</f>
        <v>1.1540373167886733E-3</v>
      </c>
      <c r="G88" s="61">
        <f>'2014 GP visits'!G88/tot_gp_visits_2014</f>
        <v>1.1934699909338169E-3</v>
      </c>
      <c r="H88" s="61">
        <f>'2014 GP visits'!H88/tot_gp_visits_2014</f>
        <v>1.1223351698452938E-3</v>
      </c>
      <c r="I88" s="61"/>
      <c r="J88" s="61">
        <f>'2014 GP visits'!J88/tot_gp_visits_2014</f>
        <v>4.8941564103784584E-4</v>
      </c>
      <c r="K88" s="61">
        <f>'2014 GP visits'!K88/tot_gp_visits_2014</f>
        <v>5.8871253046047624E-4</v>
      </c>
      <c r="L88" s="61">
        <f>'2014 GP visits'!L88/tot_gp_visits_2014</f>
        <v>7.163297258557282E-4</v>
      </c>
      <c r="M88" s="61">
        <f>'2014 GP visits'!M88/tot_gp_visits_2014</f>
        <v>7.7070723789675994E-4</v>
      </c>
      <c r="N88" s="61">
        <f>'2014 GP visits'!N88/tot_gp_visits_2014</f>
        <v>7.6981462080306701E-4</v>
      </c>
    </row>
    <row r="89" spans="2:14" x14ac:dyDescent="0.25">
      <c r="B89" s="15">
        <v>85</v>
      </c>
      <c r="C89" s="68"/>
      <c r="D89" s="64">
        <f>'2014 GP visits'!D89/tot_gp_visits_2014</f>
        <v>5.20974130250832E-3</v>
      </c>
      <c r="E89" s="64">
        <f>'2014 GP visits'!E89/tot_gp_visits_2014</f>
        <v>6.323588876805601E-3</v>
      </c>
      <c r="F89" s="64">
        <f>'2014 GP visits'!F89/tot_gp_visits_2014</f>
        <v>7.1488549564835977E-3</v>
      </c>
      <c r="G89" s="64">
        <f>'2014 GP visits'!G89/tot_gp_visits_2014</f>
        <v>7.3346519529545818E-3</v>
      </c>
      <c r="H89" s="64">
        <f>'2014 GP visits'!H89/tot_gp_visits_2014</f>
        <v>6.8784881208088971E-3</v>
      </c>
      <c r="I89" s="64"/>
      <c r="J89" s="64">
        <f>'2014 GP visits'!J89/tot_gp_visits_2014</f>
        <v>2.2348239537134189E-3</v>
      </c>
      <c r="K89" s="64">
        <f>'2014 GP visits'!K89/tot_gp_visits_2014</f>
        <v>2.791549115244347E-3</v>
      </c>
      <c r="L89" s="64">
        <f>'2014 GP visits'!L89/tot_gp_visits_2014</f>
        <v>3.4193764869111464E-3</v>
      </c>
      <c r="M89" s="64">
        <f>'2014 GP visits'!M89/tot_gp_visits_2014</f>
        <v>3.6765410613802327E-3</v>
      </c>
      <c r="N89" s="64">
        <f>'2014 GP visits'!N89/tot_gp_visits_2014</f>
        <v>3.6752776638146753E-3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9.140625" style="69"/>
    <col min="10" max="14" width="9" bestFit="1" customWidth="1"/>
  </cols>
  <sheetData>
    <row r="2" spans="2:14" x14ac:dyDescent="0.25">
      <c r="B2" s="8" t="s">
        <v>13</v>
      </c>
      <c r="C2" s="65"/>
      <c r="D2" s="106" t="s">
        <v>14</v>
      </c>
      <c r="E2" s="106"/>
      <c r="F2" s="106"/>
      <c r="G2" s="106"/>
      <c r="H2" s="106"/>
      <c r="I2" s="65"/>
      <c r="J2" s="106" t="s">
        <v>15</v>
      </c>
      <c r="K2" s="106"/>
      <c r="L2" s="106"/>
      <c r="M2" s="106"/>
      <c r="N2" s="106"/>
    </row>
    <row r="3" spans="2:14" x14ac:dyDescent="0.25">
      <c r="B3" s="5"/>
      <c r="C3" s="66"/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72"/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</row>
    <row r="4" spans="2:14" x14ac:dyDescent="0.25">
      <c r="B4">
        <v>0</v>
      </c>
      <c r="C4" s="67"/>
      <c r="D4" s="10">
        <f>'2014 primary care weights'!D4*tot_gp_and_pharma_cost_2014</f>
        <v>30858494.158569496</v>
      </c>
      <c r="E4" s="10">
        <f>'2014 primary care weights'!E4*tot_gp_and_pharma_cost_2014</f>
        <v>25726062.825083531</v>
      </c>
      <c r="F4" s="10">
        <f>'2014 primary care weights'!F4*tot_gp_and_pharma_cost_2014</f>
        <v>22333923.97682381</v>
      </c>
      <c r="G4" s="10">
        <f>'2014 primary care weights'!G4*tot_gp_and_pharma_cost_2014</f>
        <v>21475536.467218976</v>
      </c>
      <c r="H4" s="10">
        <f>'2014 primary care weights'!H4*tot_gp_and_pharma_cost_2014</f>
        <v>20056308.518045053</v>
      </c>
      <c r="I4" s="10"/>
      <c r="J4" s="10">
        <f>'2014 primary care weights'!J4*tot_gp_and_pharma_cost_2014</f>
        <v>36476042.072113276</v>
      </c>
      <c r="K4" s="10">
        <f>'2014 primary care weights'!K4*tot_gp_and_pharma_cost_2014</f>
        <v>30103503.213250529</v>
      </c>
      <c r="L4" s="10">
        <f>'2014 primary care weights'!L4*tot_gp_and_pharma_cost_2014</f>
        <v>25636083.757392712</v>
      </c>
      <c r="M4" s="10">
        <f>'2014 primary care weights'!M4*tot_gp_and_pharma_cost_2014</f>
        <v>24218566.230117258</v>
      </c>
      <c r="N4" s="10">
        <f>'2014 primary care weights'!N4*tot_gp_and_pharma_cost_2014</f>
        <v>22421131.864683133</v>
      </c>
    </row>
    <row r="5" spans="2:14" x14ac:dyDescent="0.25">
      <c r="B5">
        <v>1</v>
      </c>
      <c r="C5" s="67"/>
      <c r="D5" s="11">
        <f>'2014 primary care weights'!D5*tot_gp_and_pharma_cost_2014</f>
        <v>34245042.340861864</v>
      </c>
      <c r="E5" s="11">
        <f>'2014 primary care weights'!E5*tot_gp_and_pharma_cost_2014</f>
        <v>27080106.386838332</v>
      </c>
      <c r="F5" s="11">
        <f>'2014 primary care weights'!F5*tot_gp_and_pharma_cost_2014</f>
        <v>22549175.44072574</v>
      </c>
      <c r="G5" s="11">
        <f>'2014 primary care weights'!G5*tot_gp_and_pharma_cost_2014</f>
        <v>20663307.815168314</v>
      </c>
      <c r="H5" s="11">
        <f>'2014 primary care weights'!H5*tot_gp_and_pharma_cost_2014</f>
        <v>19071761.433834106</v>
      </c>
      <c r="I5" s="11"/>
      <c r="J5" s="11">
        <f>'2014 primary care weights'!J5*tot_gp_and_pharma_cost_2014</f>
        <v>39713656.241766378</v>
      </c>
      <c r="K5" s="11">
        <f>'2014 primary care weights'!K5*tot_gp_and_pharma_cost_2014</f>
        <v>31868700.268118773</v>
      </c>
      <c r="L5" s="11">
        <f>'2014 primary care weights'!L5*tot_gp_and_pharma_cost_2014</f>
        <v>26619490.54359613</v>
      </c>
      <c r="M5" s="11">
        <f>'2014 primary care weights'!M5*tot_gp_and_pharma_cost_2014</f>
        <v>23034524.548817292</v>
      </c>
      <c r="N5" s="11">
        <f>'2014 primary care weights'!N5*tot_gp_and_pharma_cost_2014</f>
        <v>21709703.977551326</v>
      </c>
    </row>
    <row r="6" spans="2:14" x14ac:dyDescent="0.25">
      <c r="B6">
        <v>2</v>
      </c>
      <c r="C6" s="67"/>
      <c r="D6" s="11">
        <f>'2014 primary care weights'!D6*tot_gp_and_pharma_cost_2014</f>
        <v>36342911.730256073</v>
      </c>
      <c r="E6" s="11">
        <f>'2014 primary care weights'!E6*tot_gp_and_pharma_cost_2014</f>
        <v>27855734.214439157</v>
      </c>
      <c r="F6" s="11">
        <f>'2014 primary care weights'!F6*tot_gp_and_pharma_cost_2014</f>
        <v>23503902.44731655</v>
      </c>
      <c r="G6" s="11">
        <f>'2014 primary care weights'!G6*tot_gp_and_pharma_cost_2014</f>
        <v>20907098.663319249</v>
      </c>
      <c r="H6" s="11">
        <f>'2014 primary care weights'!H6*tot_gp_and_pharma_cost_2014</f>
        <v>19691485.961265866</v>
      </c>
      <c r="I6" s="11"/>
      <c r="J6" s="11">
        <f>'2014 primary care weights'!J6*tot_gp_and_pharma_cost_2014</f>
        <v>42061374.718052119</v>
      </c>
      <c r="K6" s="11">
        <f>'2014 primary care weights'!K6*tot_gp_and_pharma_cost_2014</f>
        <v>32843831.106404707</v>
      </c>
      <c r="L6" s="11">
        <f>'2014 primary care weights'!L6*tot_gp_and_pharma_cost_2014</f>
        <v>26560204.991874877</v>
      </c>
      <c r="M6" s="11">
        <f>'2014 primary care weights'!M6*tot_gp_and_pharma_cost_2014</f>
        <v>23623536.947103739</v>
      </c>
      <c r="N6" s="11">
        <f>'2014 primary care weights'!N6*tot_gp_and_pharma_cost_2014</f>
        <v>22633339.791826546</v>
      </c>
    </row>
    <row r="7" spans="2:14" x14ac:dyDescent="0.25">
      <c r="B7">
        <v>3</v>
      </c>
      <c r="C7" s="67"/>
      <c r="D7" s="11">
        <f>'2014 primary care weights'!D7*tot_gp_and_pharma_cost_2014</f>
        <v>34633288.705064431</v>
      </c>
      <c r="E7" s="11">
        <f>'2014 primary care weights'!E7*tot_gp_and_pharma_cost_2014</f>
        <v>27196214.822951093</v>
      </c>
      <c r="F7" s="11">
        <f>'2014 primary care weights'!F7*tot_gp_and_pharma_cost_2014</f>
        <v>23169586.974835437</v>
      </c>
      <c r="G7" s="11">
        <f>'2014 primary care weights'!G7*tot_gp_and_pharma_cost_2014</f>
        <v>20615413.97115282</v>
      </c>
      <c r="H7" s="11">
        <f>'2014 primary care weights'!H7*tot_gp_and_pharma_cost_2014</f>
        <v>20291107.753195986</v>
      </c>
      <c r="I7" s="11"/>
      <c r="J7" s="11">
        <f>'2014 primary care weights'!J7*tot_gp_and_pharma_cost_2014</f>
        <v>40207067.348050214</v>
      </c>
      <c r="K7" s="11">
        <f>'2014 primary care weights'!K7*tot_gp_and_pharma_cost_2014</f>
        <v>31488421.288233671</v>
      </c>
      <c r="L7" s="11">
        <f>'2014 primary care weights'!L7*tot_gp_and_pharma_cost_2014</f>
        <v>26524038.692555979</v>
      </c>
      <c r="M7" s="11">
        <f>'2014 primary care weights'!M7*tot_gp_and_pharma_cost_2014</f>
        <v>23766902.539718766</v>
      </c>
      <c r="N7" s="11">
        <f>'2014 primary care weights'!N7*tot_gp_and_pharma_cost_2014</f>
        <v>23093558.97213231</v>
      </c>
    </row>
    <row r="8" spans="2:14" x14ac:dyDescent="0.25">
      <c r="B8">
        <v>4</v>
      </c>
      <c r="C8" s="67"/>
      <c r="D8" s="11">
        <f>'2014 primary care weights'!D8*tot_gp_and_pharma_cost_2014</f>
        <v>33352514.239583898</v>
      </c>
      <c r="E8" s="11">
        <f>'2014 primary care weights'!E8*tot_gp_and_pharma_cost_2014</f>
        <v>26365100.197926652</v>
      </c>
      <c r="F8" s="11">
        <f>'2014 primary care weights'!F8*tot_gp_and_pharma_cost_2014</f>
        <v>22943306.503622904</v>
      </c>
      <c r="G8" s="11">
        <f>'2014 primary care weights'!G8*tot_gp_and_pharma_cost_2014</f>
        <v>20975048.60777754</v>
      </c>
      <c r="H8" s="11">
        <f>'2014 primary care weights'!H8*tot_gp_and_pharma_cost_2014</f>
        <v>20396294.096361551</v>
      </c>
      <c r="I8" s="11"/>
      <c r="J8" s="11">
        <f>'2014 primary care weights'!J8*tot_gp_and_pharma_cost_2014</f>
        <v>38671866.240452468</v>
      </c>
      <c r="K8" s="11">
        <f>'2014 primary care weights'!K8*tot_gp_and_pharma_cost_2014</f>
        <v>30688785.894547835</v>
      </c>
      <c r="L8" s="11">
        <f>'2014 primary care weights'!L8*tot_gp_and_pharma_cost_2014</f>
        <v>25851394.500783648</v>
      </c>
      <c r="M8" s="11">
        <f>'2014 primary care weights'!M8*tot_gp_and_pharma_cost_2014</f>
        <v>23703430.836551238</v>
      </c>
      <c r="N8" s="11">
        <f>'2014 primary care weights'!N8*tot_gp_and_pharma_cost_2014</f>
        <v>23663385.500486609</v>
      </c>
    </row>
    <row r="9" spans="2:14" x14ac:dyDescent="0.25">
      <c r="B9">
        <v>5</v>
      </c>
      <c r="C9" s="67"/>
      <c r="D9" s="11">
        <f>'2014 primary care weights'!D9*tot_gp_and_pharma_cost_2014</f>
        <v>16078412.002711669</v>
      </c>
      <c r="E9" s="11">
        <f>'2014 primary care weights'!E9*tot_gp_and_pharma_cost_2014</f>
        <v>12640220.295767903</v>
      </c>
      <c r="F9" s="11">
        <f>'2014 primary care weights'!F9*tot_gp_and_pharma_cost_2014</f>
        <v>10788637.326188108</v>
      </c>
      <c r="G9" s="11">
        <f>'2014 primary care weights'!G9*tot_gp_and_pharma_cost_2014</f>
        <v>10292134.306376535</v>
      </c>
      <c r="H9" s="11">
        <f>'2014 primary care weights'!H9*tot_gp_and_pharma_cost_2014</f>
        <v>9862306.3987430464</v>
      </c>
      <c r="I9" s="11"/>
      <c r="J9" s="11">
        <f>'2014 primary care weights'!J9*tot_gp_and_pharma_cost_2014</f>
        <v>16229323.605283815</v>
      </c>
      <c r="K9" s="11">
        <f>'2014 primary care weights'!K9*tot_gp_and_pharma_cost_2014</f>
        <v>12545436.320525901</v>
      </c>
      <c r="L9" s="11">
        <f>'2014 primary care weights'!L9*tot_gp_and_pharma_cost_2014</f>
        <v>10734482.444309982</v>
      </c>
      <c r="M9" s="11">
        <f>'2014 primary care weights'!M9*tot_gp_and_pharma_cost_2014</f>
        <v>10059311.965118578</v>
      </c>
      <c r="N9" s="11">
        <f>'2014 primary care weights'!N9*tot_gp_and_pharma_cost_2014</f>
        <v>9668129.6709294263</v>
      </c>
    </row>
    <row r="10" spans="2:14" x14ac:dyDescent="0.25">
      <c r="B10">
        <v>6</v>
      </c>
      <c r="C10" s="67"/>
      <c r="D10" s="11">
        <f>'2014 primary care weights'!D10*tot_gp_and_pharma_cost_2014</f>
        <v>16200600.692137869</v>
      </c>
      <c r="E10" s="11">
        <f>'2014 primary care weights'!E10*tot_gp_and_pharma_cost_2014</f>
        <v>12584332.964485155</v>
      </c>
      <c r="F10" s="11">
        <f>'2014 primary care weights'!F10*tot_gp_and_pharma_cost_2014</f>
        <v>10818233.043042628</v>
      </c>
      <c r="G10" s="11">
        <f>'2014 primary care weights'!G10*tot_gp_and_pharma_cost_2014</f>
        <v>10287975.983772814</v>
      </c>
      <c r="H10" s="11">
        <f>'2014 primary care weights'!H10*tot_gp_and_pharma_cost_2014</f>
        <v>10195591.222704612</v>
      </c>
      <c r="I10" s="11"/>
      <c r="J10" s="11">
        <f>'2014 primary care weights'!J10*tot_gp_and_pharma_cost_2014</f>
        <v>16148997.114515927</v>
      </c>
      <c r="K10" s="11">
        <f>'2014 primary care weights'!K10*tot_gp_and_pharma_cost_2014</f>
        <v>12543470.699373562</v>
      </c>
      <c r="L10" s="11">
        <f>'2014 primary care weights'!L10*tot_gp_and_pharma_cost_2014</f>
        <v>10824490.04438323</v>
      </c>
      <c r="M10" s="11">
        <f>'2014 primary care weights'!M10*tot_gp_and_pharma_cost_2014</f>
        <v>10228842.841163589</v>
      </c>
      <c r="N10" s="11">
        <f>'2014 primary care weights'!N10*tot_gp_and_pharma_cost_2014</f>
        <v>10065412.926365323</v>
      </c>
    </row>
    <row r="11" spans="2:14" x14ac:dyDescent="0.25">
      <c r="B11">
        <v>7</v>
      </c>
      <c r="C11" s="67"/>
      <c r="D11" s="11">
        <f>'2014 primary care weights'!D11*tot_gp_and_pharma_cost_2014</f>
        <v>15307962.173434962</v>
      </c>
      <c r="E11" s="11">
        <f>'2014 primary care weights'!E11*tot_gp_and_pharma_cost_2014</f>
        <v>12246832.183899557</v>
      </c>
      <c r="F11" s="11">
        <f>'2014 primary care weights'!F11*tot_gp_and_pharma_cost_2014</f>
        <v>10452544.995740492</v>
      </c>
      <c r="G11" s="11">
        <f>'2014 primary care weights'!G11*tot_gp_and_pharma_cost_2014</f>
        <v>10039941.154935298</v>
      </c>
      <c r="H11" s="11">
        <f>'2014 primary care weights'!H11*tot_gp_and_pharma_cost_2014</f>
        <v>10063320.326487772</v>
      </c>
      <c r="I11" s="11"/>
      <c r="J11" s="11">
        <f>'2014 primary care weights'!J11*tot_gp_and_pharma_cost_2014</f>
        <v>15439671.064799972</v>
      </c>
      <c r="K11" s="11">
        <f>'2014 primary care weights'!K11*tot_gp_and_pharma_cost_2014</f>
        <v>12319164.818619084</v>
      </c>
      <c r="L11" s="11">
        <f>'2014 primary care weights'!L11*tot_gp_and_pharma_cost_2014</f>
        <v>10530745.211260248</v>
      </c>
      <c r="M11" s="11">
        <f>'2014 primary care weights'!M11*tot_gp_and_pharma_cost_2014</f>
        <v>9766336.78529796</v>
      </c>
      <c r="N11" s="11">
        <f>'2014 primary care weights'!N11*tot_gp_and_pharma_cost_2014</f>
        <v>9872611.6633038595</v>
      </c>
    </row>
    <row r="12" spans="2:14" x14ac:dyDescent="0.25">
      <c r="B12">
        <v>8</v>
      </c>
      <c r="C12" s="67"/>
      <c r="D12" s="11">
        <f>'2014 primary care weights'!D12*tot_gp_and_pharma_cost_2014</f>
        <v>14858779.188968904</v>
      </c>
      <c r="E12" s="11">
        <f>'2014 primary care weights'!E12*tot_gp_and_pharma_cost_2014</f>
        <v>11751158.496909466</v>
      </c>
      <c r="F12" s="11">
        <f>'2014 primary care weights'!F12*tot_gp_and_pharma_cost_2014</f>
        <v>10376390.395272201</v>
      </c>
      <c r="G12" s="11">
        <f>'2014 primary care weights'!G12*tot_gp_and_pharma_cost_2014</f>
        <v>9787738.643210182</v>
      </c>
      <c r="H12" s="11">
        <f>'2014 primary care weights'!H12*tot_gp_and_pharma_cost_2014</f>
        <v>10263553.482407501</v>
      </c>
      <c r="I12" s="11"/>
      <c r="J12" s="11">
        <f>'2014 primary care weights'!J12*tot_gp_and_pharma_cost_2014</f>
        <v>14938222.977134643</v>
      </c>
      <c r="K12" s="11">
        <f>'2014 primary care weights'!K12*tot_gp_and_pharma_cost_2014</f>
        <v>11962214.866622584</v>
      </c>
      <c r="L12" s="11">
        <f>'2014 primary care weights'!L12*tot_gp_and_pharma_cost_2014</f>
        <v>10319134.034056161</v>
      </c>
      <c r="M12" s="11">
        <f>'2014 primary care weights'!M12*tot_gp_and_pharma_cost_2014</f>
        <v>9470907.584454393</v>
      </c>
      <c r="N12" s="11">
        <f>'2014 primary care weights'!N12*tot_gp_and_pharma_cost_2014</f>
        <v>9934534.4637398329</v>
      </c>
    </row>
    <row r="13" spans="2:14" x14ac:dyDescent="0.25">
      <c r="B13">
        <v>9</v>
      </c>
      <c r="C13" s="67"/>
      <c r="D13" s="11">
        <f>'2014 primary care weights'!D13*tot_gp_and_pharma_cost_2014</f>
        <v>14138795.717060493</v>
      </c>
      <c r="E13" s="11">
        <f>'2014 primary care weights'!E13*tot_gp_and_pharma_cost_2014</f>
        <v>11481893.08559728</v>
      </c>
      <c r="F13" s="11">
        <f>'2014 primary care weights'!F13*tot_gp_and_pharma_cost_2014</f>
        <v>9758351.0628870986</v>
      </c>
      <c r="G13" s="11">
        <f>'2014 primary care weights'!G13*tot_gp_and_pharma_cost_2014</f>
        <v>9358168.2088132668</v>
      </c>
      <c r="H13" s="11">
        <f>'2014 primary care weights'!H13*tot_gp_and_pharma_cost_2014</f>
        <v>9856300.0099545661</v>
      </c>
      <c r="I13" s="11"/>
      <c r="J13" s="11">
        <f>'2014 primary care weights'!J13*tot_gp_and_pharma_cost_2014</f>
        <v>14426170.185523951</v>
      </c>
      <c r="K13" s="11">
        <f>'2014 primary care weights'!K13*tot_gp_and_pharma_cost_2014</f>
        <v>11071017.016655207</v>
      </c>
      <c r="L13" s="11">
        <f>'2014 primary care weights'!L13*tot_gp_and_pharma_cost_2014</f>
        <v>9840528.9966863878</v>
      </c>
      <c r="M13" s="11">
        <f>'2014 primary care weights'!M13*tot_gp_and_pharma_cost_2014</f>
        <v>9175621.8730433602</v>
      </c>
      <c r="N13" s="11">
        <f>'2014 primary care weights'!N13*tot_gp_and_pharma_cost_2014</f>
        <v>9691057.4895585142</v>
      </c>
    </row>
    <row r="14" spans="2:14" x14ac:dyDescent="0.25">
      <c r="B14">
        <v>10</v>
      </c>
      <c r="C14" s="67"/>
      <c r="D14" s="11">
        <f>'2014 primary care weights'!D14*tot_gp_and_pharma_cost_2014</f>
        <v>13516669.102190567</v>
      </c>
      <c r="E14" s="11">
        <f>'2014 primary care weights'!E14*tot_gp_and_pharma_cost_2014</f>
        <v>10824975.984359177</v>
      </c>
      <c r="F14" s="11">
        <f>'2014 primary care weights'!F14*tot_gp_and_pharma_cost_2014</f>
        <v>10098748.231281338</v>
      </c>
      <c r="G14" s="11">
        <f>'2014 primary care weights'!G14*tot_gp_and_pharma_cost_2014</f>
        <v>9524610.0599999093</v>
      </c>
      <c r="H14" s="11">
        <f>'2014 primary care weights'!H14*tot_gp_and_pharma_cost_2014</f>
        <v>9681671.8012011964</v>
      </c>
      <c r="I14" s="11"/>
      <c r="J14" s="11">
        <f>'2014 primary care weights'!J14*tot_gp_and_pharma_cost_2014</f>
        <v>13848344.442007091</v>
      </c>
      <c r="K14" s="11">
        <f>'2014 primary care weights'!K14*tot_gp_and_pharma_cost_2014</f>
        <v>11146683.303292017</v>
      </c>
      <c r="L14" s="11">
        <f>'2014 primary care weights'!L14*tot_gp_and_pharma_cost_2014</f>
        <v>9618688.6709160972</v>
      </c>
      <c r="M14" s="11">
        <f>'2014 primary care weights'!M14*tot_gp_and_pharma_cost_2014</f>
        <v>9206960.8416184187</v>
      </c>
      <c r="N14" s="11">
        <f>'2014 primary care weights'!N14*tot_gp_and_pharma_cost_2014</f>
        <v>9432926.7620506156</v>
      </c>
    </row>
    <row r="15" spans="2:14" x14ac:dyDescent="0.25">
      <c r="B15">
        <v>11</v>
      </c>
      <c r="C15" s="67"/>
      <c r="D15" s="11">
        <f>'2014 primary care weights'!D15*tot_gp_and_pharma_cost_2014</f>
        <v>12649552.780115165</v>
      </c>
      <c r="E15" s="11">
        <f>'2014 primary care weights'!E15*tot_gp_and_pharma_cost_2014</f>
        <v>10621584.262421858</v>
      </c>
      <c r="F15" s="11">
        <f>'2014 primary care weights'!F15*tot_gp_and_pharma_cost_2014</f>
        <v>9639063.9219070766</v>
      </c>
      <c r="G15" s="11">
        <f>'2014 primary care weights'!G15*tot_gp_and_pharma_cost_2014</f>
        <v>9308296.1754097734</v>
      </c>
      <c r="H15" s="11">
        <f>'2014 primary care weights'!H15*tot_gp_and_pharma_cost_2014</f>
        <v>9772851.6754863244</v>
      </c>
      <c r="I15" s="11"/>
      <c r="J15" s="11">
        <f>'2014 primary care weights'!J15*tot_gp_and_pharma_cost_2014</f>
        <v>12859246.387858119</v>
      </c>
      <c r="K15" s="11">
        <f>'2014 primary care weights'!K15*tot_gp_and_pharma_cost_2014</f>
        <v>10661061.55007986</v>
      </c>
      <c r="L15" s="11">
        <f>'2014 primary care weights'!L15*tot_gp_and_pharma_cost_2014</f>
        <v>9618182.9414857943</v>
      </c>
      <c r="M15" s="11">
        <f>'2014 primary care weights'!M15*tot_gp_and_pharma_cost_2014</f>
        <v>9044127.5107525811</v>
      </c>
      <c r="N15" s="11">
        <f>'2014 primary care weights'!N15*tot_gp_and_pharma_cost_2014</f>
        <v>9615934.3890739921</v>
      </c>
    </row>
    <row r="16" spans="2:14" x14ac:dyDescent="0.25">
      <c r="B16">
        <v>12</v>
      </c>
      <c r="C16" s="67"/>
      <c r="D16" s="11">
        <f>'2014 primary care weights'!D16*tot_gp_and_pharma_cost_2014</f>
        <v>11768666.470422043</v>
      </c>
      <c r="E16" s="11">
        <f>'2014 primary care weights'!E16*tot_gp_and_pharma_cost_2014</f>
        <v>10359879.081428895</v>
      </c>
      <c r="F16" s="11">
        <f>'2014 primary care weights'!F16*tot_gp_and_pharma_cost_2014</f>
        <v>9591043.3594558425</v>
      </c>
      <c r="G16" s="11">
        <f>'2014 primary care weights'!G16*tot_gp_and_pharma_cost_2014</f>
        <v>9525425.3825728558</v>
      </c>
      <c r="H16" s="11">
        <f>'2014 primary care weights'!H16*tot_gp_and_pharma_cost_2014</f>
        <v>9864569.1914089341</v>
      </c>
      <c r="I16" s="11"/>
      <c r="J16" s="11">
        <f>'2014 primary care weights'!J16*tot_gp_and_pharma_cost_2014</f>
        <v>12302957.665839098</v>
      </c>
      <c r="K16" s="11">
        <f>'2014 primary care weights'!K16*tot_gp_and_pharma_cost_2014</f>
        <v>10481998.265423467</v>
      </c>
      <c r="L16" s="11">
        <f>'2014 primary care weights'!L16*tot_gp_and_pharma_cost_2014</f>
        <v>9461938.7074915245</v>
      </c>
      <c r="M16" s="11">
        <f>'2014 primary care weights'!M16*tot_gp_and_pharma_cost_2014</f>
        <v>9186579.0282472577</v>
      </c>
      <c r="N16" s="11">
        <f>'2014 primary care weights'!N16*tot_gp_and_pharma_cost_2014</f>
        <v>9391436.9607940167</v>
      </c>
    </row>
    <row r="17" spans="2:14" x14ac:dyDescent="0.25">
      <c r="B17">
        <v>13</v>
      </c>
      <c r="C17" s="67"/>
      <c r="D17" s="11">
        <f>'2014 primary care weights'!D17*tot_gp_and_pharma_cost_2014</f>
        <v>11815225.082036505</v>
      </c>
      <c r="E17" s="11">
        <f>'2014 primary care weights'!E17*tot_gp_and_pharma_cost_2014</f>
        <v>10361328.96730401</v>
      </c>
      <c r="F17" s="11">
        <f>'2014 primary care weights'!F17*tot_gp_and_pharma_cost_2014</f>
        <v>10159773.763463484</v>
      </c>
      <c r="G17" s="11">
        <f>'2014 primary care weights'!G17*tot_gp_and_pharma_cost_2014</f>
        <v>9890752.3826052099</v>
      </c>
      <c r="H17" s="11">
        <f>'2014 primary care weights'!H17*tot_gp_and_pharma_cost_2014</f>
        <v>10372713.884675758</v>
      </c>
      <c r="I17" s="11"/>
      <c r="J17" s="11">
        <f>'2014 primary care weights'!J17*tot_gp_and_pharma_cost_2014</f>
        <v>12309185.296620231</v>
      </c>
      <c r="K17" s="11">
        <f>'2014 primary care weights'!K17*tot_gp_and_pharma_cost_2014</f>
        <v>10668021.516408589</v>
      </c>
      <c r="L17" s="11">
        <f>'2014 primary care weights'!L17*tot_gp_and_pharma_cost_2014</f>
        <v>9599684.0294571407</v>
      </c>
      <c r="M17" s="11">
        <f>'2014 primary care weights'!M17*tot_gp_and_pharma_cost_2014</f>
        <v>9567149.5431137085</v>
      </c>
      <c r="N17" s="11">
        <f>'2014 primary care weights'!N17*tot_gp_and_pharma_cost_2014</f>
        <v>9829070.4359796513</v>
      </c>
    </row>
    <row r="18" spans="2:14" x14ac:dyDescent="0.25">
      <c r="B18">
        <v>14</v>
      </c>
      <c r="C18" s="67"/>
      <c r="D18" s="11">
        <f>'2014 primary care weights'!D18*tot_gp_and_pharma_cost_2014</f>
        <v>11576248.687374691</v>
      </c>
      <c r="E18" s="11">
        <f>'2014 primary care weights'!E18*tot_gp_and_pharma_cost_2014</f>
        <v>10872110.606001353</v>
      </c>
      <c r="F18" s="11">
        <f>'2014 primary care weights'!F18*tot_gp_and_pharma_cost_2014</f>
        <v>10546239.422196612</v>
      </c>
      <c r="G18" s="11">
        <f>'2014 primary care weights'!G18*tot_gp_and_pharma_cost_2014</f>
        <v>10085609.478171872</v>
      </c>
      <c r="H18" s="11">
        <f>'2014 primary care weights'!H18*tot_gp_and_pharma_cost_2014</f>
        <v>10662527.750945905</v>
      </c>
      <c r="I18" s="11"/>
      <c r="J18" s="11">
        <f>'2014 primary care weights'!J18*tot_gp_and_pharma_cost_2014</f>
        <v>12332263.443581872</v>
      </c>
      <c r="K18" s="11">
        <f>'2014 primary care weights'!K18*tot_gp_and_pharma_cost_2014</f>
        <v>10697289.645072663</v>
      </c>
      <c r="L18" s="11">
        <f>'2014 primary care weights'!L18*tot_gp_and_pharma_cost_2014</f>
        <v>10209062.20669039</v>
      </c>
      <c r="M18" s="11">
        <f>'2014 primary care weights'!M18*tot_gp_and_pharma_cost_2014</f>
        <v>10025252.73959717</v>
      </c>
      <c r="N18" s="11">
        <f>'2014 primary care weights'!N18*tot_gp_and_pharma_cost_2014</f>
        <v>10292979.04075969</v>
      </c>
    </row>
    <row r="19" spans="2:14" x14ac:dyDescent="0.25">
      <c r="B19">
        <v>15</v>
      </c>
      <c r="C19" s="67"/>
      <c r="D19" s="11">
        <f>'2014 primary care weights'!D19*tot_gp_and_pharma_cost_2014</f>
        <v>12454048.718139971</v>
      </c>
      <c r="E19" s="11">
        <f>'2014 primary care weights'!E19*tot_gp_and_pharma_cost_2014</f>
        <v>11189694.102219304</v>
      </c>
      <c r="F19" s="11">
        <f>'2014 primary care weights'!F19*tot_gp_and_pharma_cost_2014</f>
        <v>10980987.331510253</v>
      </c>
      <c r="G19" s="11">
        <f>'2014 primary care weights'!G19*tot_gp_and_pharma_cost_2014</f>
        <v>10276126.073551746</v>
      </c>
      <c r="H19" s="11">
        <f>'2014 primary care weights'!H19*tot_gp_and_pharma_cost_2014</f>
        <v>10510618.340807769</v>
      </c>
      <c r="I19" s="11"/>
      <c r="J19" s="11">
        <f>'2014 primary care weights'!J19*tot_gp_and_pharma_cost_2014</f>
        <v>12584737.700238319</v>
      </c>
      <c r="K19" s="11">
        <f>'2014 primary care weights'!K19*tot_gp_and_pharma_cost_2014</f>
        <v>10974393.127971871</v>
      </c>
      <c r="L19" s="11">
        <f>'2014 primary care weights'!L19*tot_gp_and_pharma_cost_2014</f>
        <v>10506425.292306222</v>
      </c>
      <c r="M19" s="11">
        <f>'2014 primary care weights'!M19*tot_gp_and_pharma_cost_2014</f>
        <v>10358024.055151206</v>
      </c>
      <c r="N19" s="11">
        <f>'2014 primary care weights'!N19*tot_gp_and_pharma_cost_2014</f>
        <v>10805313.029901808</v>
      </c>
    </row>
    <row r="20" spans="2:14" x14ac:dyDescent="0.25">
      <c r="B20">
        <v>16</v>
      </c>
      <c r="C20" s="67"/>
      <c r="D20" s="11">
        <f>'2014 primary care weights'!D20*tot_gp_and_pharma_cost_2014</f>
        <v>24939968.754921872</v>
      </c>
      <c r="E20" s="11">
        <f>'2014 primary care weights'!E20*tot_gp_and_pharma_cost_2014</f>
        <v>21818406.049286906</v>
      </c>
      <c r="F20" s="11">
        <f>'2014 primary care weights'!F20*tot_gp_and_pharma_cost_2014</f>
        <v>20242474.576052785</v>
      </c>
      <c r="G20" s="11">
        <f>'2014 primary care weights'!G20*tot_gp_and_pharma_cost_2014</f>
        <v>20352512.292763121</v>
      </c>
      <c r="H20" s="11">
        <f>'2014 primary care weights'!H20*tot_gp_and_pharma_cost_2014</f>
        <v>19964988.160000633</v>
      </c>
      <c r="I20" s="11"/>
      <c r="J20" s="11">
        <f>'2014 primary care weights'!J20*tot_gp_and_pharma_cost_2014</f>
        <v>12401039.440853044</v>
      </c>
      <c r="K20" s="11">
        <f>'2014 primary care weights'!K20*tot_gp_and_pharma_cost_2014</f>
        <v>11129430.511425039</v>
      </c>
      <c r="L20" s="11">
        <f>'2014 primary care weights'!L20*tot_gp_and_pharma_cost_2014</f>
        <v>10679490.738277212</v>
      </c>
      <c r="M20" s="11">
        <f>'2014 primary care weights'!M20*tot_gp_and_pharma_cost_2014</f>
        <v>10659616.097990926</v>
      </c>
      <c r="N20" s="11">
        <f>'2014 primary care weights'!N20*tot_gp_and_pharma_cost_2014</f>
        <v>11003373.765164806</v>
      </c>
    </row>
    <row r="21" spans="2:14" x14ac:dyDescent="0.25">
      <c r="B21">
        <v>17</v>
      </c>
      <c r="C21" s="67"/>
      <c r="D21" s="11">
        <f>'2014 primary care weights'!D21*tot_gp_and_pharma_cost_2014</f>
        <v>27132994.139989171</v>
      </c>
      <c r="E21" s="11">
        <f>'2014 primary care weights'!E21*tot_gp_and_pharma_cost_2014</f>
        <v>22929628.70965416</v>
      </c>
      <c r="F21" s="11">
        <f>'2014 primary care weights'!F21*tot_gp_and_pharma_cost_2014</f>
        <v>20806674.873482369</v>
      </c>
      <c r="G21" s="11">
        <f>'2014 primary care weights'!G21*tot_gp_and_pharma_cost_2014</f>
        <v>19737041.360124156</v>
      </c>
      <c r="H21" s="11">
        <f>'2014 primary care weights'!H21*tot_gp_and_pharma_cost_2014</f>
        <v>19730324.164017543</v>
      </c>
      <c r="I21" s="11"/>
      <c r="J21" s="11">
        <f>'2014 primary care weights'!J21*tot_gp_and_pharma_cost_2014</f>
        <v>12348432.447359586</v>
      </c>
      <c r="K21" s="11">
        <f>'2014 primary care weights'!K21*tot_gp_and_pharma_cost_2014</f>
        <v>11418914.876755634</v>
      </c>
      <c r="L21" s="11">
        <f>'2014 primary care weights'!L21*tot_gp_and_pharma_cost_2014</f>
        <v>11278244.795839585</v>
      </c>
      <c r="M21" s="11">
        <f>'2014 primary care weights'!M21*tot_gp_and_pharma_cost_2014</f>
        <v>11016910.109586865</v>
      </c>
      <c r="N21" s="11">
        <f>'2014 primary care weights'!N21*tot_gp_and_pharma_cost_2014</f>
        <v>11474087.872564025</v>
      </c>
    </row>
    <row r="22" spans="2:14" x14ac:dyDescent="0.25">
      <c r="B22">
        <v>18</v>
      </c>
      <c r="C22" s="67"/>
      <c r="D22" s="11">
        <f>'2014 primary care weights'!D22*tot_gp_and_pharma_cost_2014</f>
        <v>30006917.318934828</v>
      </c>
      <c r="E22" s="11">
        <f>'2014 primary care weights'!E22*tot_gp_and_pharma_cost_2014</f>
        <v>23687364.949716441</v>
      </c>
      <c r="F22" s="11">
        <f>'2014 primary care weights'!F22*tot_gp_and_pharma_cost_2014</f>
        <v>20378372.557115842</v>
      </c>
      <c r="G22" s="11">
        <f>'2014 primary care weights'!G22*tot_gp_and_pharma_cost_2014</f>
        <v>18418437.789212752</v>
      </c>
      <c r="H22" s="11">
        <f>'2014 primary care weights'!H22*tot_gp_and_pharma_cost_2014</f>
        <v>17596183.440281097</v>
      </c>
      <c r="I22" s="11"/>
      <c r="J22" s="11">
        <f>'2014 primary care weights'!J22*tot_gp_and_pharma_cost_2014</f>
        <v>12810141.145469731</v>
      </c>
      <c r="K22" s="11">
        <f>'2014 primary care weights'!K22*tot_gp_and_pharma_cost_2014</f>
        <v>11574519.074792495</v>
      </c>
      <c r="L22" s="11">
        <f>'2014 primary care weights'!L22*tot_gp_and_pharma_cost_2014</f>
        <v>11275446.992921662</v>
      </c>
      <c r="M22" s="11">
        <f>'2014 primary care weights'!M22*tot_gp_and_pharma_cost_2014</f>
        <v>10932520.047949584</v>
      </c>
      <c r="N22" s="11">
        <f>'2014 primary care weights'!N22*tot_gp_and_pharma_cost_2014</f>
        <v>11493817.084446397</v>
      </c>
    </row>
    <row r="23" spans="2:14" x14ac:dyDescent="0.25">
      <c r="B23">
        <v>19</v>
      </c>
      <c r="C23" s="67"/>
      <c r="D23" s="11">
        <f>'2014 primary care weights'!D23*tot_gp_and_pharma_cost_2014</f>
        <v>33618999.928233221</v>
      </c>
      <c r="E23" s="11">
        <f>'2014 primary care weights'!E23*tot_gp_and_pharma_cost_2014</f>
        <v>24979816.986493256</v>
      </c>
      <c r="F23" s="11">
        <f>'2014 primary care weights'!F23*tot_gp_and_pharma_cost_2014</f>
        <v>20160092.350114848</v>
      </c>
      <c r="G23" s="11">
        <f>'2014 primary care weights'!G23*tot_gp_and_pharma_cost_2014</f>
        <v>17313773.541215029</v>
      </c>
      <c r="H23" s="11">
        <f>'2014 primary care weights'!H23*tot_gp_and_pharma_cost_2014</f>
        <v>15462010.150794152</v>
      </c>
      <c r="I23" s="11"/>
      <c r="J23" s="11">
        <f>'2014 primary care weights'!J23*tot_gp_and_pharma_cost_2014</f>
        <v>13528737.233799221</v>
      </c>
      <c r="K23" s="11">
        <f>'2014 primary care weights'!K23*tot_gp_and_pharma_cost_2014</f>
        <v>12003310.803522414</v>
      </c>
      <c r="L23" s="11">
        <f>'2014 primary care weights'!L23*tot_gp_and_pharma_cost_2014</f>
        <v>11289197.000011815</v>
      </c>
      <c r="M23" s="11">
        <f>'2014 primary care weights'!M23*tot_gp_and_pharma_cost_2014</f>
        <v>10726088.511201896</v>
      </c>
      <c r="N23" s="11">
        <f>'2014 primary care weights'!N23*tot_gp_and_pharma_cost_2014</f>
        <v>10530699.039963579</v>
      </c>
    </row>
    <row r="24" spans="2:14" x14ac:dyDescent="0.25">
      <c r="B24">
        <v>20</v>
      </c>
      <c r="C24" s="67"/>
      <c r="D24" s="11">
        <f>'2014 primary care weights'!D24*tot_gp_and_pharma_cost_2014</f>
        <v>36603932.053323373</v>
      </c>
      <c r="E24" s="11">
        <f>'2014 primary care weights'!E24*tot_gp_and_pharma_cost_2014</f>
        <v>27271581.544936355</v>
      </c>
      <c r="F24" s="11">
        <f>'2014 primary care weights'!F24*tot_gp_and_pharma_cost_2014</f>
        <v>21106145.793289397</v>
      </c>
      <c r="G24" s="11">
        <f>'2014 primary care weights'!G24*tot_gp_and_pharma_cost_2014</f>
        <v>16893124.506670557</v>
      </c>
      <c r="H24" s="11">
        <f>'2014 primary care weights'!H24*tot_gp_and_pharma_cost_2014</f>
        <v>14565795.628504418</v>
      </c>
      <c r="I24" s="11"/>
      <c r="J24" s="11">
        <f>'2014 primary care weights'!J24*tot_gp_and_pharma_cost_2014</f>
        <v>14710421.268084934</v>
      </c>
      <c r="K24" s="11">
        <f>'2014 primary care weights'!K24*tot_gp_and_pharma_cost_2014</f>
        <v>12778914.862361673</v>
      </c>
      <c r="L24" s="11">
        <f>'2014 primary care weights'!L24*tot_gp_and_pharma_cost_2014</f>
        <v>11709400.907110931</v>
      </c>
      <c r="M24" s="11">
        <f>'2014 primary care weights'!M24*tot_gp_and_pharma_cost_2014</f>
        <v>10936383.301812073</v>
      </c>
      <c r="N24" s="11">
        <f>'2014 primary care weights'!N24*tot_gp_and_pharma_cost_2014</f>
        <v>10443779.129844779</v>
      </c>
    </row>
    <row r="25" spans="2:14" x14ac:dyDescent="0.25">
      <c r="B25">
        <v>21</v>
      </c>
      <c r="C25" s="67"/>
      <c r="D25" s="11">
        <f>'2014 primary care weights'!D25*tot_gp_and_pharma_cost_2014</f>
        <v>38412151.114734799</v>
      </c>
      <c r="E25" s="11">
        <f>'2014 primary care weights'!E25*tot_gp_and_pharma_cost_2014</f>
        <v>27722998.615476929</v>
      </c>
      <c r="F25" s="11">
        <f>'2014 primary care weights'!F25*tot_gp_and_pharma_cost_2014</f>
        <v>21287897.524594735</v>
      </c>
      <c r="G25" s="11">
        <f>'2014 primary care weights'!G25*tot_gp_and_pharma_cost_2014</f>
        <v>16773403.989449285</v>
      </c>
      <c r="H25" s="11">
        <f>'2014 primary care weights'!H25*tot_gp_and_pharma_cost_2014</f>
        <v>13984982.686752535</v>
      </c>
      <c r="I25" s="11"/>
      <c r="J25" s="11">
        <f>'2014 primary care weights'!J25*tot_gp_and_pharma_cost_2014</f>
        <v>15064472.028398447</v>
      </c>
      <c r="K25" s="11">
        <f>'2014 primary care weights'!K25*tot_gp_and_pharma_cost_2014</f>
        <v>13330152.194488667</v>
      </c>
      <c r="L25" s="11">
        <f>'2014 primary care weights'!L25*tot_gp_and_pharma_cost_2014</f>
        <v>12025317.112836946</v>
      </c>
      <c r="M25" s="11">
        <f>'2014 primary care weights'!M25*tot_gp_and_pharma_cost_2014</f>
        <v>10686952.530264007</v>
      </c>
      <c r="N25" s="11">
        <f>'2014 primary care weights'!N25*tot_gp_and_pharma_cost_2014</f>
        <v>9944952.3533890899</v>
      </c>
    </row>
    <row r="26" spans="2:14" x14ac:dyDescent="0.25">
      <c r="B26">
        <v>22</v>
      </c>
      <c r="C26" s="67"/>
      <c r="D26" s="11">
        <f>'2014 primary care weights'!D26*tot_gp_and_pharma_cost_2014</f>
        <v>41080162.005060695</v>
      </c>
      <c r="E26" s="11">
        <f>'2014 primary care weights'!E26*tot_gp_and_pharma_cost_2014</f>
        <v>29668940.387609288</v>
      </c>
      <c r="F26" s="11">
        <f>'2014 primary care weights'!F26*tot_gp_and_pharma_cost_2014</f>
        <v>22323452.845513944</v>
      </c>
      <c r="G26" s="11">
        <f>'2014 primary care weights'!G26*tot_gp_and_pharma_cost_2014</f>
        <v>17135462.029561661</v>
      </c>
      <c r="H26" s="11">
        <f>'2014 primary care weights'!H26*tot_gp_and_pharma_cost_2014</f>
        <v>14247637.687191132</v>
      </c>
      <c r="I26" s="11"/>
      <c r="J26" s="11">
        <f>'2014 primary care weights'!J26*tot_gp_and_pharma_cost_2014</f>
        <v>16334944.773104038</v>
      </c>
      <c r="K26" s="11">
        <f>'2014 primary care weights'!K26*tot_gp_and_pharma_cost_2014</f>
        <v>13884463.908062467</v>
      </c>
      <c r="L26" s="11">
        <f>'2014 primary care weights'!L26*tot_gp_and_pharma_cost_2014</f>
        <v>12245495.574124452</v>
      </c>
      <c r="M26" s="11">
        <f>'2014 primary care weights'!M26*tot_gp_and_pharma_cost_2014</f>
        <v>10304667.962081118</v>
      </c>
      <c r="N26" s="11">
        <f>'2014 primary care weights'!N26*tot_gp_and_pharma_cost_2014</f>
        <v>10205819.677349446</v>
      </c>
    </row>
    <row r="27" spans="2:14" x14ac:dyDescent="0.25">
      <c r="B27">
        <v>23</v>
      </c>
      <c r="C27" s="67"/>
      <c r="D27" s="11">
        <f>'2014 primary care weights'!D27*tot_gp_and_pharma_cost_2014</f>
        <v>42501345.004276477</v>
      </c>
      <c r="E27" s="11">
        <f>'2014 primary care weights'!E27*tot_gp_and_pharma_cost_2014</f>
        <v>30786338.247627139</v>
      </c>
      <c r="F27" s="11">
        <f>'2014 primary care weights'!F27*tot_gp_and_pharma_cost_2014</f>
        <v>22971623.245905675</v>
      </c>
      <c r="G27" s="11">
        <f>'2014 primary care weights'!G27*tot_gp_and_pharma_cost_2014</f>
        <v>17444664.294501688</v>
      </c>
      <c r="H27" s="11">
        <f>'2014 primary care weights'!H27*tot_gp_and_pharma_cost_2014</f>
        <v>14189342.660505887</v>
      </c>
      <c r="I27" s="11"/>
      <c r="J27" s="11">
        <f>'2014 primary care weights'!J27*tot_gp_and_pharma_cost_2014</f>
        <v>17064958.988837861</v>
      </c>
      <c r="K27" s="11">
        <f>'2014 primary care weights'!K27*tot_gp_and_pharma_cost_2014</f>
        <v>14550031.602030007</v>
      </c>
      <c r="L27" s="11">
        <f>'2014 primary care weights'!L27*tot_gp_and_pharma_cost_2014</f>
        <v>13059945.259005433</v>
      </c>
      <c r="M27" s="11">
        <f>'2014 primary care weights'!M27*tot_gp_and_pharma_cost_2014</f>
        <v>10907507.945091292</v>
      </c>
      <c r="N27" s="11">
        <f>'2014 primary care weights'!N27*tot_gp_and_pharma_cost_2014</f>
        <v>10135352.57665352</v>
      </c>
    </row>
    <row r="28" spans="2:14" x14ac:dyDescent="0.25">
      <c r="B28">
        <v>24</v>
      </c>
      <c r="C28" s="67"/>
      <c r="D28" s="11">
        <f>'2014 primary care weights'!D28*tot_gp_and_pharma_cost_2014</f>
        <v>43140049.706782103</v>
      </c>
      <c r="E28" s="11">
        <f>'2014 primary care weights'!E28*tot_gp_and_pharma_cost_2014</f>
        <v>30594682.82516785</v>
      </c>
      <c r="F28" s="11">
        <f>'2014 primary care weights'!F28*tot_gp_and_pharma_cost_2014</f>
        <v>22307881.114463143</v>
      </c>
      <c r="G28" s="11">
        <f>'2014 primary care weights'!G28*tot_gp_and_pharma_cost_2014</f>
        <v>17042910.579828501</v>
      </c>
      <c r="H28" s="11">
        <f>'2014 primary care weights'!H28*tot_gp_and_pharma_cost_2014</f>
        <v>13545938.594420303</v>
      </c>
      <c r="I28" s="11"/>
      <c r="J28" s="11">
        <f>'2014 primary care weights'!J28*tot_gp_and_pharma_cost_2014</f>
        <v>17582352.238139633</v>
      </c>
      <c r="K28" s="11">
        <f>'2014 primary care weights'!K28*tot_gp_and_pharma_cost_2014</f>
        <v>14996280.726922082</v>
      </c>
      <c r="L28" s="11">
        <f>'2014 primary care weights'!L28*tot_gp_and_pharma_cost_2014</f>
        <v>12641586.433915576</v>
      </c>
      <c r="M28" s="11">
        <f>'2014 primary care weights'!M28*tot_gp_and_pharma_cost_2014</f>
        <v>10407342.127697466</v>
      </c>
      <c r="N28" s="11">
        <f>'2014 primary care weights'!N28*tot_gp_and_pharma_cost_2014</f>
        <v>9465361.4617882054</v>
      </c>
    </row>
    <row r="29" spans="2:14" x14ac:dyDescent="0.25">
      <c r="B29">
        <v>25</v>
      </c>
      <c r="C29" s="67"/>
      <c r="D29" s="11">
        <f>'2014 primary care weights'!D29*tot_gp_and_pharma_cost_2014</f>
        <v>42716259.995014973</v>
      </c>
      <c r="E29" s="11">
        <f>'2014 primary care weights'!E29*tot_gp_and_pharma_cost_2014</f>
        <v>31007194.186561469</v>
      </c>
      <c r="F29" s="11">
        <f>'2014 primary care weights'!F29*tot_gp_and_pharma_cost_2014</f>
        <v>22477753.519170497</v>
      </c>
      <c r="G29" s="11">
        <f>'2014 primary care weights'!G29*tot_gp_and_pharma_cost_2014</f>
        <v>17581523.255072903</v>
      </c>
      <c r="H29" s="11">
        <f>'2014 primary care weights'!H29*tot_gp_and_pharma_cost_2014</f>
        <v>13563595.568215167</v>
      </c>
      <c r="I29" s="11"/>
      <c r="J29" s="11">
        <f>'2014 primary care weights'!J29*tot_gp_and_pharma_cost_2014</f>
        <v>18087243.508773264</v>
      </c>
      <c r="K29" s="11">
        <f>'2014 primary care weights'!K29*tot_gp_and_pharma_cost_2014</f>
        <v>14726397.85784906</v>
      </c>
      <c r="L29" s="11">
        <f>'2014 primary care weights'!L29*tot_gp_and_pharma_cost_2014</f>
        <v>12361987.655346317</v>
      </c>
      <c r="M29" s="11">
        <f>'2014 primary care weights'!M29*tot_gp_and_pharma_cost_2014</f>
        <v>9887003.2977120522</v>
      </c>
      <c r="N29" s="11">
        <f>'2014 primary care weights'!N29*tot_gp_and_pharma_cost_2014</f>
        <v>8889553.4075003918</v>
      </c>
    </row>
    <row r="30" spans="2:14" x14ac:dyDescent="0.25">
      <c r="B30">
        <v>26</v>
      </c>
      <c r="C30" s="67"/>
      <c r="D30" s="11">
        <f>'2014 primary care weights'!D30*tot_gp_and_pharma_cost_2014</f>
        <v>42300844.473028675</v>
      </c>
      <c r="E30" s="11">
        <f>'2014 primary care weights'!E30*tot_gp_and_pharma_cost_2014</f>
        <v>32177728.971724838</v>
      </c>
      <c r="F30" s="11">
        <f>'2014 primary care weights'!F30*tot_gp_and_pharma_cost_2014</f>
        <v>23762689.178847015</v>
      </c>
      <c r="G30" s="11">
        <f>'2014 primary care weights'!G30*tot_gp_and_pharma_cost_2014</f>
        <v>17667399.646737438</v>
      </c>
      <c r="H30" s="11">
        <f>'2014 primary care weights'!H30*tot_gp_and_pharma_cost_2014</f>
        <v>14063687.105826071</v>
      </c>
      <c r="I30" s="11"/>
      <c r="J30" s="11">
        <f>'2014 primary care weights'!J30*tot_gp_and_pharma_cost_2014</f>
        <v>18470999.040472716</v>
      </c>
      <c r="K30" s="11">
        <f>'2014 primary care weights'!K30*tot_gp_and_pharma_cost_2014</f>
        <v>15139324.890097385</v>
      </c>
      <c r="L30" s="11">
        <f>'2014 primary care weights'!L30*tot_gp_and_pharma_cost_2014</f>
        <v>12290552.675420687</v>
      </c>
      <c r="M30" s="11">
        <f>'2014 primary care weights'!M30*tot_gp_and_pharma_cost_2014</f>
        <v>9933911.4107095879</v>
      </c>
      <c r="N30" s="11">
        <f>'2014 primary care weights'!N30*tot_gp_and_pharma_cost_2014</f>
        <v>8631373.2349770125</v>
      </c>
    </row>
    <row r="31" spans="2:14" x14ac:dyDescent="0.25">
      <c r="B31">
        <v>27</v>
      </c>
      <c r="C31" s="67"/>
      <c r="D31" s="11">
        <f>'2014 primary care weights'!D31*tot_gp_and_pharma_cost_2014</f>
        <v>41088048.814373314</v>
      </c>
      <c r="E31" s="11">
        <f>'2014 primary care weights'!E31*tot_gp_and_pharma_cost_2014</f>
        <v>31927318.450393319</v>
      </c>
      <c r="F31" s="11">
        <f>'2014 primary care weights'!F31*tot_gp_and_pharma_cost_2014</f>
        <v>23658225.047110219</v>
      </c>
      <c r="G31" s="11">
        <f>'2014 primary care weights'!G31*tot_gp_and_pharma_cost_2014</f>
        <v>17812220.371746074</v>
      </c>
      <c r="H31" s="11">
        <f>'2014 primary care weights'!H31*tot_gp_and_pharma_cost_2014</f>
        <v>14039466.643791631</v>
      </c>
      <c r="I31" s="11"/>
      <c r="J31" s="11">
        <f>'2014 primary care weights'!J31*tot_gp_and_pharma_cost_2014</f>
        <v>18272119.782265488</v>
      </c>
      <c r="K31" s="11">
        <f>'2014 primary care weights'!K31*tot_gp_and_pharma_cost_2014</f>
        <v>14930810.724123118</v>
      </c>
      <c r="L31" s="11">
        <f>'2014 primary care weights'!L31*tot_gp_and_pharma_cost_2014</f>
        <v>11976290.658011645</v>
      </c>
      <c r="M31" s="11">
        <f>'2014 primary care weights'!M31*tot_gp_and_pharma_cost_2014</f>
        <v>9300409.7925085109</v>
      </c>
      <c r="N31" s="11">
        <f>'2014 primary care weights'!N31*tot_gp_and_pharma_cost_2014</f>
        <v>8082898.1667995295</v>
      </c>
    </row>
    <row r="32" spans="2:14" x14ac:dyDescent="0.25">
      <c r="B32">
        <v>28</v>
      </c>
      <c r="C32" s="67"/>
      <c r="D32" s="11">
        <f>'2014 primary care weights'!D32*tot_gp_and_pharma_cost_2014</f>
        <v>39449343.019311406</v>
      </c>
      <c r="E32" s="11">
        <f>'2014 primary care weights'!E32*tot_gp_and_pharma_cost_2014</f>
        <v>31725534.496885184</v>
      </c>
      <c r="F32" s="11">
        <f>'2014 primary care weights'!F32*tot_gp_and_pharma_cost_2014</f>
        <v>23910653.37110677</v>
      </c>
      <c r="G32" s="11">
        <f>'2014 primary care weights'!G32*tot_gp_and_pharma_cost_2014</f>
        <v>18673978.678356066</v>
      </c>
      <c r="H32" s="11">
        <f>'2014 primary care weights'!H32*tot_gp_and_pharma_cost_2014</f>
        <v>15012728.983881135</v>
      </c>
      <c r="I32" s="11"/>
      <c r="J32" s="11">
        <f>'2014 primary care weights'!J32*tot_gp_and_pharma_cost_2014</f>
        <v>18615562.720548719</v>
      </c>
      <c r="K32" s="11">
        <f>'2014 primary care weights'!K32*tot_gp_and_pharma_cost_2014</f>
        <v>15399817.479230056</v>
      </c>
      <c r="L32" s="11">
        <f>'2014 primary care weights'!L32*tot_gp_and_pharma_cost_2014</f>
        <v>12328256.791823985</v>
      </c>
      <c r="M32" s="11">
        <f>'2014 primary care weights'!M32*tot_gp_and_pharma_cost_2014</f>
        <v>9540529.6054147109</v>
      </c>
      <c r="N32" s="11">
        <f>'2014 primary care weights'!N32*tot_gp_and_pharma_cost_2014</f>
        <v>8175311.9500735039</v>
      </c>
    </row>
    <row r="33" spans="2:14" x14ac:dyDescent="0.25">
      <c r="B33">
        <v>29</v>
      </c>
      <c r="C33" s="67"/>
      <c r="D33" s="11">
        <f>'2014 primary care weights'!D33*tot_gp_and_pharma_cost_2014</f>
        <v>38274404.583631679</v>
      </c>
      <c r="E33" s="11">
        <f>'2014 primary care weights'!E33*tot_gp_and_pharma_cost_2014</f>
        <v>31374994.842414685</v>
      </c>
      <c r="F33" s="11">
        <f>'2014 primary care weights'!F33*tot_gp_and_pharma_cost_2014</f>
        <v>24636000.023474663</v>
      </c>
      <c r="G33" s="11">
        <f>'2014 primary care weights'!G33*tot_gp_and_pharma_cost_2014</f>
        <v>19291972.114188649</v>
      </c>
      <c r="H33" s="11">
        <f>'2014 primary care weights'!H33*tot_gp_and_pharma_cost_2014</f>
        <v>15975632.728816291</v>
      </c>
      <c r="I33" s="11"/>
      <c r="J33" s="11">
        <f>'2014 primary care weights'!J33*tot_gp_and_pharma_cost_2014</f>
        <v>18865277.124705255</v>
      </c>
      <c r="K33" s="11">
        <f>'2014 primary care weights'!K33*tot_gp_and_pharma_cost_2014</f>
        <v>15775371.560058888</v>
      </c>
      <c r="L33" s="11">
        <f>'2014 primary care weights'!L33*tot_gp_and_pharma_cost_2014</f>
        <v>12403800.498370474</v>
      </c>
      <c r="M33" s="11">
        <f>'2014 primary care weights'!M33*tot_gp_and_pharma_cost_2014</f>
        <v>9491776.6293664351</v>
      </c>
      <c r="N33" s="11">
        <f>'2014 primary care weights'!N33*tot_gp_and_pharma_cost_2014</f>
        <v>7932682.1353660375</v>
      </c>
    </row>
    <row r="34" spans="2:14" x14ac:dyDescent="0.25">
      <c r="B34">
        <v>30</v>
      </c>
      <c r="C34" s="67"/>
      <c r="D34" s="11">
        <f>'2014 primary care weights'!D34*tot_gp_and_pharma_cost_2014</f>
        <v>35952507.013588749</v>
      </c>
      <c r="E34" s="11">
        <f>'2014 primary care weights'!E34*tot_gp_and_pharma_cost_2014</f>
        <v>30348254.038610436</v>
      </c>
      <c r="F34" s="11">
        <f>'2014 primary care weights'!F34*tot_gp_and_pharma_cost_2014</f>
        <v>24788952.560677562</v>
      </c>
      <c r="G34" s="11">
        <f>'2014 primary care weights'!G34*tot_gp_and_pharma_cost_2014</f>
        <v>19800834.771868724</v>
      </c>
      <c r="H34" s="11">
        <f>'2014 primary care weights'!H34*tot_gp_and_pharma_cost_2014</f>
        <v>16603884.301997133</v>
      </c>
      <c r="I34" s="11"/>
      <c r="J34" s="11">
        <f>'2014 primary care weights'!J34*tot_gp_and_pharma_cost_2014</f>
        <v>18598520.542551942</v>
      </c>
      <c r="K34" s="11">
        <f>'2014 primary care weights'!K34*tot_gp_and_pharma_cost_2014</f>
        <v>15101196.375629032</v>
      </c>
      <c r="L34" s="11">
        <f>'2014 primary care weights'!L34*tot_gp_and_pharma_cost_2014</f>
        <v>12130608.671918673</v>
      </c>
      <c r="M34" s="11">
        <f>'2014 primary care weights'!M34*tot_gp_and_pharma_cost_2014</f>
        <v>9234117.7677507475</v>
      </c>
      <c r="N34" s="11">
        <f>'2014 primary care weights'!N34*tot_gp_and_pharma_cost_2014</f>
        <v>7682114.4105673311</v>
      </c>
    </row>
    <row r="35" spans="2:14" x14ac:dyDescent="0.25">
      <c r="B35">
        <v>31</v>
      </c>
      <c r="C35" s="67"/>
      <c r="D35" s="11">
        <f>'2014 primary care weights'!D35*tot_gp_and_pharma_cost_2014</f>
        <v>34067503.849806003</v>
      </c>
      <c r="E35" s="11">
        <f>'2014 primary care weights'!E35*tot_gp_and_pharma_cost_2014</f>
        <v>30371959.715470292</v>
      </c>
      <c r="F35" s="11">
        <f>'2014 primary care weights'!F35*tot_gp_and_pharma_cost_2014</f>
        <v>25338821.617412902</v>
      </c>
      <c r="G35" s="11">
        <f>'2014 primary care weights'!G35*tot_gp_and_pharma_cost_2014</f>
        <v>20828704.962911215</v>
      </c>
      <c r="H35" s="11">
        <f>'2014 primary care weights'!H35*tot_gp_and_pharma_cost_2014</f>
        <v>18376134.930699408</v>
      </c>
      <c r="I35" s="11"/>
      <c r="J35" s="11">
        <f>'2014 primary care weights'!J35*tot_gp_and_pharma_cost_2014</f>
        <v>18466571.466454629</v>
      </c>
      <c r="K35" s="11">
        <f>'2014 primary care weights'!K35*tot_gp_and_pharma_cost_2014</f>
        <v>15208933.41675695</v>
      </c>
      <c r="L35" s="11">
        <f>'2014 primary care weights'!L35*tot_gp_and_pharma_cost_2014</f>
        <v>12540699.483992573</v>
      </c>
      <c r="M35" s="11">
        <f>'2014 primary care weights'!M35*tot_gp_and_pharma_cost_2014</f>
        <v>9265543.8055929989</v>
      </c>
      <c r="N35" s="11">
        <f>'2014 primary care weights'!N35*tot_gp_and_pharma_cost_2014</f>
        <v>7736382.9976884844</v>
      </c>
    </row>
    <row r="36" spans="2:14" x14ac:dyDescent="0.25">
      <c r="B36">
        <v>32</v>
      </c>
      <c r="C36" s="67"/>
      <c r="D36" s="11">
        <f>'2014 primary care weights'!D36*tot_gp_and_pharma_cost_2014</f>
        <v>33343182.707379941</v>
      </c>
      <c r="E36" s="11">
        <f>'2014 primary care weights'!E36*tot_gp_and_pharma_cost_2014</f>
        <v>29546651.291548986</v>
      </c>
      <c r="F36" s="11">
        <f>'2014 primary care weights'!F36*tot_gp_and_pharma_cost_2014</f>
        <v>25359554.30277095</v>
      </c>
      <c r="G36" s="11">
        <f>'2014 primary care weights'!G36*tot_gp_and_pharma_cost_2014</f>
        <v>21517676.322290711</v>
      </c>
      <c r="H36" s="11">
        <f>'2014 primary care weights'!H36*tot_gp_and_pharma_cost_2014</f>
        <v>19485565.10903943</v>
      </c>
      <c r="I36" s="11"/>
      <c r="J36" s="11">
        <f>'2014 primary care weights'!J36*tot_gp_and_pharma_cost_2014</f>
        <v>18299529.585713875</v>
      </c>
      <c r="K36" s="11">
        <f>'2014 primary care weights'!K36*tot_gp_and_pharma_cost_2014</f>
        <v>15249642.85669517</v>
      </c>
      <c r="L36" s="11">
        <f>'2014 primary care weights'!L36*tot_gp_and_pharma_cost_2014</f>
        <v>12312730.39257358</v>
      </c>
      <c r="M36" s="11">
        <f>'2014 primary care weights'!M36*tot_gp_and_pharma_cost_2014</f>
        <v>9355942.826294167</v>
      </c>
      <c r="N36" s="11">
        <f>'2014 primary care weights'!N36*tot_gp_and_pharma_cost_2014</f>
        <v>7843552.1578844935</v>
      </c>
    </row>
    <row r="37" spans="2:14" x14ac:dyDescent="0.25">
      <c r="B37">
        <v>33</v>
      </c>
      <c r="C37" s="67"/>
      <c r="D37" s="11">
        <f>'2014 primary care weights'!D37*tot_gp_and_pharma_cost_2014</f>
        <v>32317236.451379269</v>
      </c>
      <c r="E37" s="11">
        <f>'2014 primary care weights'!E37*tot_gp_and_pharma_cost_2014</f>
        <v>29735242.940113779</v>
      </c>
      <c r="F37" s="11">
        <f>'2014 primary care weights'!F37*tot_gp_and_pharma_cost_2014</f>
        <v>25373111.458500028</v>
      </c>
      <c r="G37" s="11">
        <f>'2014 primary care weights'!G37*tot_gp_and_pharma_cost_2014</f>
        <v>22279106.580304265</v>
      </c>
      <c r="H37" s="11">
        <f>'2014 primary care weights'!H37*tot_gp_and_pharma_cost_2014</f>
        <v>20456339.890861839</v>
      </c>
      <c r="I37" s="11"/>
      <c r="J37" s="11">
        <f>'2014 primary care weights'!J37*tot_gp_and_pharma_cost_2014</f>
        <v>18108115.844993487</v>
      </c>
      <c r="K37" s="11">
        <f>'2014 primary care weights'!K37*tot_gp_and_pharma_cost_2014</f>
        <v>15451404.670945268</v>
      </c>
      <c r="L37" s="11">
        <f>'2014 primary care weights'!L37*tot_gp_and_pharma_cost_2014</f>
        <v>12549187.414945029</v>
      </c>
      <c r="M37" s="11">
        <f>'2014 primary care weights'!M37*tot_gp_and_pharma_cost_2014</f>
        <v>9616658.112048788</v>
      </c>
      <c r="N37" s="11">
        <f>'2014 primary care weights'!N37*tot_gp_and_pharma_cost_2014</f>
        <v>7969488.5849766526</v>
      </c>
    </row>
    <row r="38" spans="2:14" x14ac:dyDescent="0.25">
      <c r="B38">
        <v>34</v>
      </c>
      <c r="C38" s="67"/>
      <c r="D38" s="11">
        <f>'2014 primary care weights'!D38*tot_gp_and_pharma_cost_2014</f>
        <v>31433668.446898505</v>
      </c>
      <c r="E38" s="11">
        <f>'2014 primary care weights'!E38*tot_gp_and_pharma_cost_2014</f>
        <v>29488129.007721934</v>
      </c>
      <c r="F38" s="11">
        <f>'2014 primary care weights'!F38*tot_gp_and_pharma_cost_2014</f>
        <v>25489310.643250167</v>
      </c>
      <c r="G38" s="11">
        <f>'2014 primary care weights'!G38*tot_gp_and_pharma_cost_2014</f>
        <v>22281367.444067962</v>
      </c>
      <c r="H38" s="11">
        <f>'2014 primary care weights'!H38*tot_gp_and_pharma_cost_2014</f>
        <v>21567761.691479098</v>
      </c>
      <c r="I38" s="11"/>
      <c r="J38" s="11">
        <f>'2014 primary care weights'!J38*tot_gp_and_pharma_cost_2014</f>
        <v>17975772.141465656</v>
      </c>
      <c r="K38" s="11">
        <f>'2014 primary care weights'!K38*tot_gp_and_pharma_cost_2014</f>
        <v>15577772.662485182</v>
      </c>
      <c r="L38" s="11">
        <f>'2014 primary care weights'!L38*tot_gp_and_pharma_cost_2014</f>
        <v>12622008.844628919</v>
      </c>
      <c r="M38" s="11">
        <f>'2014 primary care weights'!M38*tot_gp_and_pharma_cost_2014</f>
        <v>9625249.6894930955</v>
      </c>
      <c r="N38" s="11">
        <f>'2014 primary care weights'!N38*tot_gp_and_pharma_cost_2014</f>
        <v>8088380.0452571549</v>
      </c>
    </row>
    <row r="39" spans="2:14" x14ac:dyDescent="0.25">
      <c r="B39">
        <v>35</v>
      </c>
      <c r="C39" s="67"/>
      <c r="D39" s="11">
        <f>'2014 primary care weights'!D39*tot_gp_and_pharma_cost_2014</f>
        <v>29738294.618472718</v>
      </c>
      <c r="E39" s="11">
        <f>'2014 primary care weights'!E39*tot_gp_and_pharma_cost_2014</f>
        <v>28068766.386382077</v>
      </c>
      <c r="F39" s="11">
        <f>'2014 primary care weights'!F39*tot_gp_and_pharma_cost_2014</f>
        <v>24013150.604146529</v>
      </c>
      <c r="G39" s="11">
        <f>'2014 primary care weights'!G39*tot_gp_and_pharma_cost_2014</f>
        <v>21959269.35025835</v>
      </c>
      <c r="H39" s="11">
        <f>'2014 primary care weights'!H39*tot_gp_and_pharma_cost_2014</f>
        <v>20835032.596426636</v>
      </c>
      <c r="I39" s="11"/>
      <c r="J39" s="11">
        <f>'2014 primary care weights'!J39*tot_gp_and_pharma_cost_2014</f>
        <v>17261617.301205061</v>
      </c>
      <c r="K39" s="11">
        <f>'2014 primary care weights'!K39*tot_gp_and_pharma_cost_2014</f>
        <v>14441312.843552543</v>
      </c>
      <c r="L39" s="11">
        <f>'2014 primary care weights'!L39*tot_gp_and_pharma_cost_2014</f>
        <v>12074776.605385594</v>
      </c>
      <c r="M39" s="11">
        <f>'2014 primary care weights'!M39*tot_gp_and_pharma_cost_2014</f>
        <v>9443006.6298611686</v>
      </c>
      <c r="N39" s="11">
        <f>'2014 primary care weights'!N39*tot_gp_and_pharma_cost_2014</f>
        <v>8228030.438783423</v>
      </c>
    </row>
    <row r="40" spans="2:14" x14ac:dyDescent="0.25">
      <c r="B40">
        <v>36</v>
      </c>
      <c r="C40" s="67"/>
      <c r="D40" s="11">
        <f>'2014 primary care weights'!D40*tot_gp_and_pharma_cost_2014</f>
        <v>27653830.607734647</v>
      </c>
      <c r="E40" s="11">
        <f>'2014 primary care weights'!E40*tot_gp_and_pharma_cost_2014</f>
        <v>25677554.547232646</v>
      </c>
      <c r="F40" s="11">
        <f>'2014 primary care weights'!F40*tot_gp_and_pharma_cost_2014</f>
        <v>22424481.671012506</v>
      </c>
      <c r="G40" s="11">
        <f>'2014 primary care weights'!G40*tot_gp_and_pharma_cost_2014</f>
        <v>20433533.45124919</v>
      </c>
      <c r="H40" s="11">
        <f>'2014 primary care weights'!H40*tot_gp_and_pharma_cost_2014</f>
        <v>19805820.202852167</v>
      </c>
      <c r="I40" s="11"/>
      <c r="J40" s="11">
        <f>'2014 primary care weights'!J40*tot_gp_and_pharma_cost_2014</f>
        <v>16226481.084896106</v>
      </c>
      <c r="K40" s="11">
        <f>'2014 primary care weights'!K40*tot_gp_and_pharma_cost_2014</f>
        <v>13473136.29795724</v>
      </c>
      <c r="L40" s="11">
        <f>'2014 primary care weights'!L40*tot_gp_and_pharma_cost_2014</f>
        <v>11100994.306362877</v>
      </c>
      <c r="M40" s="11">
        <f>'2014 primary care weights'!M40*tot_gp_and_pharma_cost_2014</f>
        <v>8787070.2820010614</v>
      </c>
      <c r="N40" s="11">
        <f>'2014 primary care weights'!N40*tot_gp_and_pharma_cost_2014</f>
        <v>7825993.4763996508</v>
      </c>
    </row>
    <row r="41" spans="2:14" x14ac:dyDescent="0.25">
      <c r="B41">
        <v>37</v>
      </c>
      <c r="C41" s="67"/>
      <c r="D41" s="11">
        <f>'2014 primary care weights'!D41*tot_gp_and_pharma_cost_2014</f>
        <v>26832216.660708021</v>
      </c>
      <c r="E41" s="11">
        <f>'2014 primary care weights'!E41*tot_gp_and_pharma_cost_2014</f>
        <v>24822389.031954374</v>
      </c>
      <c r="F41" s="11">
        <f>'2014 primary care weights'!F41*tot_gp_and_pharma_cost_2014</f>
        <v>22072680.684297562</v>
      </c>
      <c r="G41" s="11">
        <f>'2014 primary care weights'!G41*tot_gp_and_pharma_cost_2014</f>
        <v>20491297.847924367</v>
      </c>
      <c r="H41" s="11">
        <f>'2014 primary care weights'!H41*tot_gp_and_pharma_cost_2014</f>
        <v>19921320.413691334</v>
      </c>
      <c r="I41" s="11"/>
      <c r="J41" s="11">
        <f>'2014 primary care weights'!J41*tot_gp_and_pharma_cost_2014</f>
        <v>15892104.823243439</v>
      </c>
      <c r="K41" s="11">
        <f>'2014 primary care weights'!K41*tot_gp_and_pharma_cost_2014</f>
        <v>13108964.288210303</v>
      </c>
      <c r="L41" s="11">
        <f>'2014 primary care weights'!L41*tot_gp_and_pharma_cost_2014</f>
        <v>10494013.028196134</v>
      </c>
      <c r="M41" s="11">
        <f>'2014 primary care weights'!M41*tot_gp_and_pharma_cost_2014</f>
        <v>8989752.3830847573</v>
      </c>
      <c r="N41" s="11">
        <f>'2014 primary care weights'!N41*tot_gp_and_pharma_cost_2014</f>
        <v>8025692.8840088798</v>
      </c>
    </row>
    <row r="42" spans="2:14" x14ac:dyDescent="0.25">
      <c r="B42">
        <v>38</v>
      </c>
      <c r="C42" s="67"/>
      <c r="D42" s="11">
        <f>'2014 primary care weights'!D42*tot_gp_and_pharma_cost_2014</f>
        <v>27260654.125951223</v>
      </c>
      <c r="E42" s="11">
        <f>'2014 primary care weights'!E42*tot_gp_and_pharma_cost_2014</f>
        <v>25297781.639755953</v>
      </c>
      <c r="F42" s="11">
        <f>'2014 primary care weights'!F42*tot_gp_and_pharma_cost_2014</f>
        <v>22728583.888938338</v>
      </c>
      <c r="G42" s="11">
        <f>'2014 primary care weights'!G42*tot_gp_and_pharma_cost_2014</f>
        <v>20797969.933534957</v>
      </c>
      <c r="H42" s="11">
        <f>'2014 primary care weights'!H42*tot_gp_and_pharma_cost_2014</f>
        <v>20435019.238918405</v>
      </c>
      <c r="I42" s="11"/>
      <c r="J42" s="11">
        <f>'2014 primary care weights'!J42*tot_gp_and_pharma_cost_2014</f>
        <v>15798434.880599534</v>
      </c>
      <c r="K42" s="11">
        <f>'2014 primary care weights'!K42*tot_gp_and_pharma_cost_2014</f>
        <v>13041634.253305869</v>
      </c>
      <c r="L42" s="11">
        <f>'2014 primary care weights'!L42*tot_gp_and_pharma_cost_2014</f>
        <v>11260503.587095894</v>
      </c>
      <c r="M42" s="11">
        <f>'2014 primary care weights'!M42*tot_gp_and_pharma_cost_2014</f>
        <v>8950025.601442039</v>
      </c>
      <c r="N42" s="11">
        <f>'2014 primary care weights'!N42*tot_gp_and_pharma_cost_2014</f>
        <v>8196043.6631378932</v>
      </c>
    </row>
    <row r="43" spans="2:14" x14ac:dyDescent="0.25">
      <c r="B43">
        <v>39</v>
      </c>
      <c r="C43" s="67"/>
      <c r="D43" s="11">
        <f>'2014 primary care weights'!D43*tot_gp_and_pharma_cost_2014</f>
        <v>27576769.249598991</v>
      </c>
      <c r="E43" s="11">
        <f>'2014 primary care weights'!E43*tot_gp_and_pharma_cost_2014</f>
        <v>26261249.643759876</v>
      </c>
      <c r="F43" s="11">
        <f>'2014 primary care weights'!F43*tot_gp_and_pharma_cost_2014</f>
        <v>22678031.451249089</v>
      </c>
      <c r="G43" s="11">
        <f>'2014 primary care weights'!G43*tot_gp_and_pharma_cost_2014</f>
        <v>21308838.506080467</v>
      </c>
      <c r="H43" s="11">
        <f>'2014 primary care weights'!H43*tot_gp_and_pharma_cost_2014</f>
        <v>20982267.603796389</v>
      </c>
      <c r="I43" s="11"/>
      <c r="J43" s="11">
        <f>'2014 primary care weights'!J43*tot_gp_and_pharma_cost_2014</f>
        <v>15813605.770591104</v>
      </c>
      <c r="K43" s="11">
        <f>'2014 primary care weights'!K43*tot_gp_and_pharma_cost_2014</f>
        <v>13360387.782144016</v>
      </c>
      <c r="L43" s="11">
        <f>'2014 primary care weights'!L43*tot_gp_and_pharma_cost_2014</f>
        <v>11159144.108680377</v>
      </c>
      <c r="M43" s="11">
        <f>'2014 primary care weights'!M43*tot_gp_and_pharma_cost_2014</f>
        <v>9409614.4940201864</v>
      </c>
      <c r="N43" s="11">
        <f>'2014 primary care weights'!N43*tot_gp_and_pharma_cost_2014</f>
        <v>8576818.0292443745</v>
      </c>
    </row>
    <row r="44" spans="2:14" x14ac:dyDescent="0.25">
      <c r="B44">
        <v>40</v>
      </c>
      <c r="C44" s="67"/>
      <c r="D44" s="11">
        <f>'2014 primary care weights'!D44*tot_gp_and_pharma_cost_2014</f>
        <v>27843307.733288854</v>
      </c>
      <c r="E44" s="11">
        <f>'2014 primary care weights'!E44*tot_gp_and_pharma_cost_2014</f>
        <v>26442072.690468282</v>
      </c>
      <c r="F44" s="11">
        <f>'2014 primary care weights'!F44*tot_gp_and_pharma_cost_2014</f>
        <v>23789332.431310061</v>
      </c>
      <c r="G44" s="11">
        <f>'2014 primary care weights'!G44*tot_gp_and_pharma_cost_2014</f>
        <v>21929605.697598487</v>
      </c>
      <c r="H44" s="11">
        <f>'2014 primary care weights'!H44*tot_gp_and_pharma_cost_2014</f>
        <v>21143747.719415061</v>
      </c>
      <c r="I44" s="11"/>
      <c r="J44" s="11">
        <f>'2014 primary care weights'!J44*tot_gp_and_pharma_cost_2014</f>
        <v>15993143.707329061</v>
      </c>
      <c r="K44" s="11">
        <f>'2014 primary care weights'!K44*tot_gp_and_pharma_cost_2014</f>
        <v>13306147.247069495</v>
      </c>
      <c r="L44" s="11">
        <f>'2014 primary care weights'!L44*tot_gp_and_pharma_cost_2014</f>
        <v>11424526.991656763</v>
      </c>
      <c r="M44" s="11">
        <f>'2014 primary care weights'!M44*tot_gp_and_pharma_cost_2014</f>
        <v>9741187.027019823</v>
      </c>
      <c r="N44" s="11">
        <f>'2014 primary care weights'!N44*tot_gp_and_pharma_cost_2014</f>
        <v>8684582.4664277527</v>
      </c>
    </row>
    <row r="45" spans="2:14" x14ac:dyDescent="0.25">
      <c r="B45">
        <v>41</v>
      </c>
      <c r="C45" s="67"/>
      <c r="D45" s="11">
        <f>'2014 primary care weights'!D45*tot_gp_and_pharma_cost_2014</f>
        <v>29962349.677866235</v>
      </c>
      <c r="E45" s="11">
        <f>'2014 primary care weights'!E45*tot_gp_and_pharma_cost_2014</f>
        <v>27444868.704121813</v>
      </c>
      <c r="F45" s="11">
        <f>'2014 primary care weights'!F45*tot_gp_and_pharma_cost_2014</f>
        <v>24542972.863569569</v>
      </c>
      <c r="G45" s="11">
        <f>'2014 primary care weights'!G45*tot_gp_and_pharma_cost_2014</f>
        <v>22320159.356830351</v>
      </c>
      <c r="H45" s="11">
        <f>'2014 primary care weights'!H45*tot_gp_and_pharma_cost_2014</f>
        <v>21848463.720658462</v>
      </c>
      <c r="I45" s="11"/>
      <c r="J45" s="11">
        <f>'2014 primary care weights'!J45*tot_gp_and_pharma_cost_2014</f>
        <v>16591719.306624725</v>
      </c>
      <c r="K45" s="11">
        <f>'2014 primary care weights'!K45*tot_gp_and_pharma_cost_2014</f>
        <v>14114391.744375093</v>
      </c>
      <c r="L45" s="11">
        <f>'2014 primary care weights'!L45*tot_gp_and_pharma_cost_2014</f>
        <v>11621907.075178429</v>
      </c>
      <c r="M45" s="11">
        <f>'2014 primary care weights'!M45*tot_gp_and_pharma_cost_2014</f>
        <v>10302144.958945274</v>
      </c>
      <c r="N45" s="11">
        <f>'2014 primary care weights'!N45*tot_gp_and_pharma_cost_2014</f>
        <v>9156767.7020202205</v>
      </c>
    </row>
    <row r="46" spans="2:14" x14ac:dyDescent="0.25">
      <c r="B46">
        <v>42</v>
      </c>
      <c r="C46" s="67"/>
      <c r="D46" s="11">
        <f>'2014 primary care weights'!D46*tot_gp_and_pharma_cost_2014</f>
        <v>31550019.603415702</v>
      </c>
      <c r="E46" s="11">
        <f>'2014 primary care weights'!E46*tot_gp_and_pharma_cost_2014</f>
        <v>28763115.858705368</v>
      </c>
      <c r="F46" s="11">
        <f>'2014 primary care weights'!F46*tot_gp_and_pharma_cost_2014</f>
        <v>25405559.397997107</v>
      </c>
      <c r="G46" s="11">
        <f>'2014 primary care weights'!G46*tot_gp_and_pharma_cost_2014</f>
        <v>23102852.180103797</v>
      </c>
      <c r="H46" s="11">
        <f>'2014 primary care weights'!H46*tot_gp_and_pharma_cost_2014</f>
        <v>22647125.487980727</v>
      </c>
      <c r="I46" s="11"/>
      <c r="J46" s="11">
        <f>'2014 primary care weights'!J46*tot_gp_and_pharma_cost_2014</f>
        <v>17075533.334113743</v>
      </c>
      <c r="K46" s="11">
        <f>'2014 primary care weights'!K46*tot_gp_and_pharma_cost_2014</f>
        <v>14455474.529791079</v>
      </c>
      <c r="L46" s="11">
        <f>'2014 primary care weights'!L46*tot_gp_and_pharma_cost_2014</f>
        <v>12515271.62645418</v>
      </c>
      <c r="M46" s="11">
        <f>'2014 primary care weights'!M46*tot_gp_and_pharma_cost_2014</f>
        <v>10490754.292169033</v>
      </c>
      <c r="N46" s="11">
        <f>'2014 primary care weights'!N46*tot_gp_and_pharma_cost_2014</f>
        <v>9760892.3275306635</v>
      </c>
    </row>
    <row r="47" spans="2:14" x14ac:dyDescent="0.25">
      <c r="B47">
        <v>43</v>
      </c>
      <c r="C47" s="67"/>
      <c r="D47" s="11">
        <f>'2014 primary care weights'!D47*tot_gp_and_pharma_cost_2014</f>
        <v>32596849.685127985</v>
      </c>
      <c r="E47" s="11">
        <f>'2014 primary care weights'!E47*tot_gp_and_pharma_cost_2014</f>
        <v>29923432.77523306</v>
      </c>
      <c r="F47" s="11">
        <f>'2014 primary care weights'!F47*tot_gp_and_pharma_cost_2014</f>
        <v>26348148.08909288</v>
      </c>
      <c r="G47" s="11">
        <f>'2014 primary care weights'!G47*tot_gp_and_pharma_cost_2014</f>
        <v>24285841.104706418</v>
      </c>
      <c r="H47" s="11">
        <f>'2014 primary care weights'!H47*tot_gp_and_pharma_cost_2014</f>
        <v>23339257.968058106</v>
      </c>
      <c r="I47" s="11"/>
      <c r="J47" s="11">
        <f>'2014 primary care weights'!J47*tot_gp_and_pharma_cost_2014</f>
        <v>17344122.319534793</v>
      </c>
      <c r="K47" s="11">
        <f>'2014 primary care weights'!K47*tot_gp_and_pharma_cost_2014</f>
        <v>14712583.870558504</v>
      </c>
      <c r="L47" s="11">
        <f>'2014 primary care weights'!L47*tot_gp_and_pharma_cost_2014</f>
        <v>12855074.064845759</v>
      </c>
      <c r="M47" s="11">
        <f>'2014 primary care weights'!M47*tot_gp_and_pharma_cost_2014</f>
        <v>10978332.746641252</v>
      </c>
      <c r="N47" s="11">
        <f>'2014 primary care weights'!N47*tot_gp_and_pharma_cost_2014</f>
        <v>10051882.446521496</v>
      </c>
    </row>
    <row r="48" spans="2:14" x14ac:dyDescent="0.25">
      <c r="B48">
        <v>44</v>
      </c>
      <c r="C48" s="67"/>
      <c r="D48" s="11">
        <f>'2014 primary care weights'!D48*tot_gp_and_pharma_cost_2014</f>
        <v>31558501.146105919</v>
      </c>
      <c r="E48" s="11">
        <f>'2014 primary care weights'!E48*tot_gp_and_pharma_cost_2014</f>
        <v>28806570.083935346</v>
      </c>
      <c r="F48" s="11">
        <f>'2014 primary care weights'!F48*tot_gp_and_pharma_cost_2014</f>
        <v>26003028.218066972</v>
      </c>
      <c r="G48" s="11">
        <f>'2014 primary care weights'!G48*tot_gp_and_pharma_cost_2014</f>
        <v>23848062.118667789</v>
      </c>
      <c r="H48" s="11">
        <f>'2014 primary care weights'!H48*tot_gp_and_pharma_cost_2014</f>
        <v>22813695.594557416</v>
      </c>
      <c r="I48" s="11"/>
      <c r="J48" s="11">
        <f>'2014 primary care weights'!J48*tot_gp_and_pharma_cost_2014</f>
        <v>17040126.455964863</v>
      </c>
      <c r="K48" s="11">
        <f>'2014 primary care weights'!K48*tot_gp_and_pharma_cost_2014</f>
        <v>14068619.192485426</v>
      </c>
      <c r="L48" s="11">
        <f>'2014 primary care weights'!L48*tot_gp_and_pharma_cost_2014</f>
        <v>12485195.143040713</v>
      </c>
      <c r="M48" s="11">
        <f>'2014 primary care weights'!M48*tot_gp_and_pharma_cost_2014</f>
        <v>10840736.524759475</v>
      </c>
      <c r="N48" s="11">
        <f>'2014 primary care weights'!N48*tot_gp_and_pharma_cost_2014</f>
        <v>9989425.1500222441</v>
      </c>
    </row>
    <row r="49" spans="2:14" x14ac:dyDescent="0.25">
      <c r="B49">
        <v>45</v>
      </c>
      <c r="C49" s="67"/>
      <c r="D49" s="11">
        <f>'2014 primary care weights'!D49*tot_gp_and_pharma_cost_2014</f>
        <v>40165015.422596641</v>
      </c>
      <c r="E49" s="11">
        <f>'2014 primary care weights'!E49*tot_gp_and_pharma_cost_2014</f>
        <v>37430892.030331008</v>
      </c>
      <c r="F49" s="11">
        <f>'2014 primary care weights'!F49*tot_gp_and_pharma_cost_2014</f>
        <v>33937320.260729097</v>
      </c>
      <c r="G49" s="11">
        <f>'2014 primary care weights'!G49*tot_gp_and_pharma_cost_2014</f>
        <v>31209204.730492011</v>
      </c>
      <c r="H49" s="11">
        <f>'2014 primary care weights'!H49*tot_gp_and_pharma_cost_2014</f>
        <v>29197117.120203037</v>
      </c>
      <c r="I49" s="11"/>
      <c r="J49" s="11">
        <f>'2014 primary care weights'!J49*tot_gp_and_pharma_cost_2014</f>
        <v>29530536.044693466</v>
      </c>
      <c r="K49" s="11">
        <f>'2014 primary care weights'!K49*tot_gp_and_pharma_cost_2014</f>
        <v>25588589.248383939</v>
      </c>
      <c r="L49" s="11">
        <f>'2014 primary care weights'!L49*tot_gp_and_pharma_cost_2014</f>
        <v>22126141.927658893</v>
      </c>
      <c r="M49" s="11">
        <f>'2014 primary care weights'!M49*tot_gp_and_pharma_cost_2014</f>
        <v>19816980.217577856</v>
      </c>
      <c r="N49" s="11">
        <f>'2014 primary care weights'!N49*tot_gp_and_pharma_cost_2014</f>
        <v>17829557.215587534</v>
      </c>
    </row>
    <row r="50" spans="2:14" x14ac:dyDescent="0.25">
      <c r="B50">
        <v>46</v>
      </c>
      <c r="C50" s="67"/>
      <c r="D50" s="11">
        <f>'2014 primary care weights'!D50*tot_gp_and_pharma_cost_2014</f>
        <v>39431696.20795659</v>
      </c>
      <c r="E50" s="11">
        <f>'2014 primary care weights'!E50*tot_gp_and_pharma_cost_2014</f>
        <v>37307469.762048021</v>
      </c>
      <c r="F50" s="11">
        <f>'2014 primary care weights'!F50*tot_gp_and_pharma_cost_2014</f>
        <v>33695254.779990159</v>
      </c>
      <c r="G50" s="11">
        <f>'2014 primary care weights'!G50*tot_gp_and_pharma_cost_2014</f>
        <v>31747717.06867227</v>
      </c>
      <c r="H50" s="11">
        <f>'2014 primary care weights'!H50*tot_gp_and_pharma_cost_2014</f>
        <v>29519960.003990091</v>
      </c>
      <c r="I50" s="11"/>
      <c r="J50" s="11">
        <f>'2014 primary care weights'!J50*tot_gp_and_pharma_cost_2014</f>
        <v>28974593.5179069</v>
      </c>
      <c r="K50" s="11">
        <f>'2014 primary care weights'!K50*tot_gp_and_pharma_cost_2014</f>
        <v>25387652.474120148</v>
      </c>
      <c r="L50" s="11">
        <f>'2014 primary care weights'!L50*tot_gp_and_pharma_cost_2014</f>
        <v>22223073.550020874</v>
      </c>
      <c r="M50" s="11">
        <f>'2014 primary care weights'!M50*tot_gp_and_pharma_cost_2014</f>
        <v>19828182.457817905</v>
      </c>
      <c r="N50" s="11">
        <f>'2014 primary care weights'!N50*tot_gp_and_pharma_cost_2014</f>
        <v>18386931.326881971</v>
      </c>
    </row>
    <row r="51" spans="2:14" x14ac:dyDescent="0.25">
      <c r="B51">
        <v>47</v>
      </c>
      <c r="C51" s="67"/>
      <c r="D51" s="11">
        <f>'2014 primary care weights'!D51*tot_gp_and_pharma_cost_2014</f>
        <v>39781944.54927665</v>
      </c>
      <c r="E51" s="11">
        <f>'2014 primary care weights'!E51*tot_gp_and_pharma_cost_2014</f>
        <v>37231459.951662116</v>
      </c>
      <c r="F51" s="11">
        <f>'2014 primary care weights'!F51*tot_gp_and_pharma_cost_2014</f>
        <v>34532017.278985582</v>
      </c>
      <c r="G51" s="11">
        <f>'2014 primary care weights'!G51*tot_gp_and_pharma_cost_2014</f>
        <v>31801639.159655698</v>
      </c>
      <c r="H51" s="11">
        <f>'2014 primary care weights'!H51*tot_gp_and_pharma_cost_2014</f>
        <v>30212233.102188028</v>
      </c>
      <c r="I51" s="11"/>
      <c r="J51" s="11">
        <f>'2014 primary care weights'!J51*tot_gp_and_pharma_cost_2014</f>
        <v>29201191.963708781</v>
      </c>
      <c r="K51" s="11">
        <f>'2014 primary care weights'!K51*tot_gp_and_pharma_cost_2014</f>
        <v>25570569.453971166</v>
      </c>
      <c r="L51" s="11">
        <f>'2014 primary care weights'!L51*tot_gp_and_pharma_cost_2014</f>
        <v>22615706.151360989</v>
      </c>
      <c r="M51" s="11">
        <f>'2014 primary care weights'!M51*tot_gp_and_pharma_cost_2014</f>
        <v>20514668.704724401</v>
      </c>
      <c r="N51" s="11">
        <f>'2014 primary care weights'!N51*tot_gp_and_pharma_cost_2014</f>
        <v>18980364.999603741</v>
      </c>
    </row>
    <row r="52" spans="2:14" x14ac:dyDescent="0.25">
      <c r="B52">
        <v>48</v>
      </c>
      <c r="C52" s="67"/>
      <c r="D52" s="11">
        <f>'2014 primary care weights'!D52*tot_gp_and_pharma_cost_2014</f>
        <v>39869808.712863632</v>
      </c>
      <c r="E52" s="11">
        <f>'2014 primary care weights'!E52*tot_gp_and_pharma_cost_2014</f>
        <v>37408561.044714622</v>
      </c>
      <c r="F52" s="11">
        <f>'2014 primary care weights'!F52*tot_gp_and_pharma_cost_2014</f>
        <v>34450152.32015042</v>
      </c>
      <c r="G52" s="11">
        <f>'2014 primary care weights'!G52*tot_gp_and_pharma_cost_2014</f>
        <v>32265047.183073852</v>
      </c>
      <c r="H52" s="11">
        <f>'2014 primary care weights'!H52*tot_gp_and_pharma_cost_2014</f>
        <v>30637974.634805944</v>
      </c>
      <c r="I52" s="11"/>
      <c r="J52" s="11">
        <f>'2014 primary care weights'!J52*tot_gp_and_pharma_cost_2014</f>
        <v>28611435.638683978</v>
      </c>
      <c r="K52" s="11">
        <f>'2014 primary care weights'!K52*tot_gp_and_pharma_cost_2014</f>
        <v>25696223.954421315</v>
      </c>
      <c r="L52" s="11">
        <f>'2014 primary care weights'!L52*tot_gp_and_pharma_cost_2014</f>
        <v>22435202.094781812</v>
      </c>
      <c r="M52" s="11">
        <f>'2014 primary care weights'!M52*tot_gp_and_pharma_cost_2014</f>
        <v>20707378.365432668</v>
      </c>
      <c r="N52" s="11">
        <f>'2014 primary care weights'!N52*tot_gp_and_pharma_cost_2014</f>
        <v>18846286.413777191</v>
      </c>
    </row>
    <row r="53" spans="2:14" x14ac:dyDescent="0.25">
      <c r="B53">
        <v>49</v>
      </c>
      <c r="C53" s="67"/>
      <c r="D53" s="11">
        <f>'2014 primary care weights'!D53*tot_gp_and_pharma_cost_2014</f>
        <v>39387971.424649216</v>
      </c>
      <c r="E53" s="11">
        <f>'2014 primary care weights'!E53*tot_gp_and_pharma_cost_2014</f>
        <v>37973997.098681316</v>
      </c>
      <c r="F53" s="11">
        <f>'2014 primary care weights'!F53*tot_gp_and_pharma_cost_2014</f>
        <v>34143947.006365143</v>
      </c>
      <c r="G53" s="11">
        <f>'2014 primary care weights'!G53*tot_gp_and_pharma_cost_2014</f>
        <v>32944840.040352985</v>
      </c>
      <c r="H53" s="11">
        <f>'2014 primary care weights'!H53*tot_gp_and_pharma_cost_2014</f>
        <v>30937747.745216306</v>
      </c>
      <c r="I53" s="11"/>
      <c r="J53" s="11">
        <f>'2014 primary care weights'!J53*tot_gp_and_pharma_cost_2014</f>
        <v>29000615.548458133</v>
      </c>
      <c r="K53" s="11">
        <f>'2014 primary care weights'!K53*tot_gp_and_pharma_cost_2014</f>
        <v>25679824.720942218</v>
      </c>
      <c r="L53" s="11">
        <f>'2014 primary care weights'!L53*tot_gp_and_pharma_cost_2014</f>
        <v>22315694.88269987</v>
      </c>
      <c r="M53" s="11">
        <f>'2014 primary care weights'!M53*tot_gp_and_pharma_cost_2014</f>
        <v>20621821.300543685</v>
      </c>
      <c r="N53" s="11">
        <f>'2014 primary care weights'!N53*tot_gp_and_pharma_cost_2014</f>
        <v>19260051.148897931</v>
      </c>
    </row>
    <row r="54" spans="2:14" x14ac:dyDescent="0.25">
      <c r="B54">
        <v>50</v>
      </c>
      <c r="C54" s="67"/>
      <c r="D54" s="11">
        <f>'2014 primary care weights'!D54*tot_gp_and_pharma_cost_2014</f>
        <v>39772674.769429021</v>
      </c>
      <c r="E54" s="11">
        <f>'2014 primary care weights'!E54*tot_gp_and_pharma_cost_2014</f>
        <v>36601755.128306992</v>
      </c>
      <c r="F54" s="11">
        <f>'2014 primary care weights'!F54*tot_gp_and_pharma_cost_2014</f>
        <v>34236193.875261046</v>
      </c>
      <c r="G54" s="11">
        <f>'2014 primary care weights'!G54*tot_gp_and_pharma_cost_2014</f>
        <v>32325778.584826469</v>
      </c>
      <c r="H54" s="11">
        <f>'2014 primary care weights'!H54*tot_gp_and_pharma_cost_2014</f>
        <v>30542429.215303995</v>
      </c>
      <c r="I54" s="11"/>
      <c r="J54" s="11">
        <f>'2014 primary care weights'!J54*tot_gp_and_pharma_cost_2014</f>
        <v>28338057.999722321</v>
      </c>
      <c r="K54" s="11">
        <f>'2014 primary care weights'!K54*tot_gp_and_pharma_cost_2014</f>
        <v>25155350.484774064</v>
      </c>
      <c r="L54" s="11">
        <f>'2014 primary care weights'!L54*tot_gp_and_pharma_cost_2014</f>
        <v>22474723.376692224</v>
      </c>
      <c r="M54" s="11">
        <f>'2014 primary care weights'!M54*tot_gp_and_pharma_cost_2014</f>
        <v>20684375.791770089</v>
      </c>
      <c r="N54" s="11">
        <f>'2014 primary care weights'!N54*tot_gp_and_pharma_cost_2014</f>
        <v>19214423.787454102</v>
      </c>
    </row>
    <row r="55" spans="2:14" x14ac:dyDescent="0.25">
      <c r="B55">
        <v>51</v>
      </c>
      <c r="C55" s="67"/>
      <c r="D55" s="11">
        <f>'2014 primary care weights'!D55*tot_gp_and_pharma_cost_2014</f>
        <v>38376400.316474438</v>
      </c>
      <c r="E55" s="11">
        <f>'2014 primary care weights'!E55*tot_gp_and_pharma_cost_2014</f>
        <v>35649025.73090189</v>
      </c>
      <c r="F55" s="11">
        <f>'2014 primary care weights'!F55*tot_gp_and_pharma_cost_2014</f>
        <v>33409637.908981718</v>
      </c>
      <c r="G55" s="11">
        <f>'2014 primary care weights'!G55*tot_gp_and_pharma_cost_2014</f>
        <v>31866682.371689208</v>
      </c>
      <c r="H55" s="11">
        <f>'2014 primary care weights'!H55*tot_gp_and_pharma_cost_2014</f>
        <v>30309201.902005993</v>
      </c>
      <c r="I55" s="11"/>
      <c r="J55" s="11">
        <f>'2014 primary care weights'!J55*tot_gp_and_pharma_cost_2014</f>
        <v>27560294.325537544</v>
      </c>
      <c r="K55" s="11">
        <f>'2014 primary care weights'!K55*tot_gp_and_pharma_cost_2014</f>
        <v>24708737.626676109</v>
      </c>
      <c r="L55" s="11">
        <f>'2014 primary care weights'!L55*tot_gp_and_pharma_cost_2014</f>
        <v>22067125.825377807</v>
      </c>
      <c r="M55" s="11">
        <f>'2014 primary care weights'!M55*tot_gp_and_pharma_cost_2014</f>
        <v>20466822.012661029</v>
      </c>
      <c r="N55" s="11">
        <f>'2014 primary care weights'!N55*tot_gp_and_pharma_cost_2014</f>
        <v>18676913.175530333</v>
      </c>
    </row>
    <row r="56" spans="2:14" x14ac:dyDescent="0.25">
      <c r="B56">
        <v>52</v>
      </c>
      <c r="C56" s="67"/>
      <c r="D56" s="11">
        <f>'2014 primary care weights'!D56*tot_gp_and_pharma_cost_2014</f>
        <v>37180980.799367309</v>
      </c>
      <c r="E56" s="11">
        <f>'2014 primary care weights'!E56*tot_gp_and_pharma_cost_2014</f>
        <v>34928177.198637769</v>
      </c>
      <c r="F56" s="11">
        <f>'2014 primary care weights'!F56*tot_gp_and_pharma_cost_2014</f>
        <v>33121278.285175048</v>
      </c>
      <c r="G56" s="11">
        <f>'2014 primary care weights'!G56*tot_gp_and_pharma_cost_2014</f>
        <v>30862846.512833428</v>
      </c>
      <c r="H56" s="11">
        <f>'2014 primary care weights'!H56*tot_gp_and_pharma_cost_2014</f>
        <v>29329681.400504094</v>
      </c>
      <c r="I56" s="11"/>
      <c r="J56" s="11">
        <f>'2014 primary care weights'!J56*tot_gp_and_pharma_cost_2014</f>
        <v>26908488.403181467</v>
      </c>
      <c r="K56" s="11">
        <f>'2014 primary care weights'!K56*tot_gp_and_pharma_cost_2014</f>
        <v>23876986.225354984</v>
      </c>
      <c r="L56" s="11">
        <f>'2014 primary care weights'!L56*tot_gp_and_pharma_cost_2014</f>
        <v>21957150.596434403</v>
      </c>
      <c r="M56" s="11">
        <f>'2014 primary care weights'!M56*tot_gp_and_pharma_cost_2014</f>
        <v>20060233.540679518</v>
      </c>
      <c r="N56" s="11">
        <f>'2014 primary care weights'!N56*tot_gp_and_pharma_cost_2014</f>
        <v>18492510.535850123</v>
      </c>
    </row>
    <row r="57" spans="2:14" x14ac:dyDescent="0.25">
      <c r="B57">
        <v>53</v>
      </c>
      <c r="C57" s="67"/>
      <c r="D57" s="11">
        <f>'2014 primary care weights'!D57*tot_gp_and_pharma_cost_2014</f>
        <v>35107658.111396268</v>
      </c>
      <c r="E57" s="11">
        <f>'2014 primary care weights'!E57*tot_gp_and_pharma_cost_2014</f>
        <v>33718737.211227894</v>
      </c>
      <c r="F57" s="11">
        <f>'2014 primary care weights'!F57*tot_gp_and_pharma_cost_2014</f>
        <v>31867662.971138153</v>
      </c>
      <c r="G57" s="11">
        <f>'2014 primary care weights'!G57*tot_gp_and_pharma_cost_2014</f>
        <v>30122652.676472321</v>
      </c>
      <c r="H57" s="11">
        <f>'2014 primary care weights'!H57*tot_gp_and_pharma_cost_2014</f>
        <v>28652030.546882287</v>
      </c>
      <c r="I57" s="11"/>
      <c r="J57" s="11">
        <f>'2014 primary care weights'!J57*tot_gp_and_pharma_cost_2014</f>
        <v>25977815.928446896</v>
      </c>
      <c r="K57" s="11">
        <f>'2014 primary care weights'!K57*tot_gp_and_pharma_cost_2014</f>
        <v>23064715.325795121</v>
      </c>
      <c r="L57" s="11">
        <f>'2014 primary care weights'!L57*tot_gp_and_pharma_cost_2014</f>
        <v>21030691.256508578</v>
      </c>
      <c r="M57" s="11">
        <f>'2014 primary care weights'!M57*tot_gp_and_pharma_cost_2014</f>
        <v>19318259.004453138</v>
      </c>
      <c r="N57" s="11">
        <f>'2014 primary care weights'!N57*tot_gp_and_pharma_cost_2014</f>
        <v>18078275.170706298</v>
      </c>
    </row>
    <row r="58" spans="2:14" x14ac:dyDescent="0.25">
      <c r="B58">
        <v>54</v>
      </c>
      <c r="C58" s="67"/>
      <c r="D58" s="11">
        <f>'2014 primary care weights'!D58*tot_gp_and_pharma_cost_2014</f>
        <v>33261211.69766622</v>
      </c>
      <c r="E58" s="11">
        <f>'2014 primary care weights'!E58*tot_gp_and_pharma_cost_2014</f>
        <v>31698003.412838195</v>
      </c>
      <c r="F58" s="11">
        <f>'2014 primary care weights'!F58*tot_gp_and_pharma_cost_2014</f>
        <v>30558309.091216534</v>
      </c>
      <c r="G58" s="11">
        <f>'2014 primary care weights'!G58*tot_gp_and_pharma_cost_2014</f>
        <v>29756177.486300178</v>
      </c>
      <c r="H58" s="11">
        <f>'2014 primary care weights'!H58*tot_gp_and_pharma_cost_2014</f>
        <v>27744486.161069945</v>
      </c>
      <c r="I58" s="11"/>
      <c r="J58" s="11">
        <f>'2014 primary care weights'!J58*tot_gp_and_pharma_cost_2014</f>
        <v>24347633.722421713</v>
      </c>
      <c r="K58" s="11">
        <f>'2014 primary care weights'!K58*tot_gp_and_pharma_cost_2014</f>
        <v>21782941.958669402</v>
      </c>
      <c r="L58" s="11">
        <f>'2014 primary care weights'!L58*tot_gp_and_pharma_cost_2014</f>
        <v>20074830.73230619</v>
      </c>
      <c r="M58" s="11">
        <f>'2014 primary care weights'!M58*tot_gp_and_pharma_cost_2014</f>
        <v>19056234.22493685</v>
      </c>
      <c r="N58" s="11">
        <f>'2014 primary care weights'!N58*tot_gp_and_pharma_cost_2014</f>
        <v>17802819.766271453</v>
      </c>
    </row>
    <row r="59" spans="2:14" x14ac:dyDescent="0.25">
      <c r="B59">
        <v>55</v>
      </c>
      <c r="C59" s="67"/>
      <c r="D59" s="11">
        <f>'2014 primary care weights'!D59*tot_gp_and_pharma_cost_2014</f>
        <v>32743428.482731696</v>
      </c>
      <c r="E59" s="11">
        <f>'2014 primary care weights'!E59*tot_gp_and_pharma_cost_2014</f>
        <v>31225401.615283471</v>
      </c>
      <c r="F59" s="11">
        <f>'2014 primary care weights'!F59*tot_gp_and_pharma_cost_2014</f>
        <v>30004850.039437238</v>
      </c>
      <c r="G59" s="11">
        <f>'2014 primary care weights'!G59*tot_gp_and_pharma_cost_2014</f>
        <v>28861756.087442659</v>
      </c>
      <c r="H59" s="11">
        <f>'2014 primary care weights'!H59*tot_gp_and_pharma_cost_2014</f>
        <v>26706248.223693967</v>
      </c>
      <c r="I59" s="11"/>
      <c r="J59" s="11">
        <f>'2014 primary care weights'!J59*tot_gp_and_pharma_cost_2014</f>
        <v>23154463.873999871</v>
      </c>
      <c r="K59" s="11">
        <f>'2014 primary care weights'!K59*tot_gp_and_pharma_cost_2014</f>
        <v>21619149.911412481</v>
      </c>
      <c r="L59" s="11">
        <f>'2014 primary care weights'!L59*tot_gp_and_pharma_cost_2014</f>
        <v>19836158.709632505</v>
      </c>
      <c r="M59" s="11">
        <f>'2014 primary care weights'!M59*tot_gp_and_pharma_cost_2014</f>
        <v>18519826.430998463</v>
      </c>
      <c r="N59" s="11">
        <f>'2014 primary care weights'!N59*tot_gp_and_pharma_cost_2014</f>
        <v>17541531.863374181</v>
      </c>
    </row>
    <row r="60" spans="2:14" x14ac:dyDescent="0.25">
      <c r="B60">
        <v>56</v>
      </c>
      <c r="C60" s="67"/>
      <c r="D60" s="11">
        <f>'2014 primary care weights'!D60*tot_gp_and_pharma_cost_2014</f>
        <v>31356019.659658328</v>
      </c>
      <c r="E60" s="11">
        <f>'2014 primary care weights'!E60*tot_gp_and_pharma_cost_2014</f>
        <v>30556862.862839084</v>
      </c>
      <c r="F60" s="11">
        <f>'2014 primary care weights'!F60*tot_gp_and_pharma_cost_2014</f>
        <v>29418201.228550039</v>
      </c>
      <c r="G60" s="11">
        <f>'2014 primary care weights'!G60*tot_gp_and_pharma_cost_2014</f>
        <v>28439656.451736238</v>
      </c>
      <c r="H60" s="11">
        <f>'2014 primary care weights'!H60*tot_gp_and_pharma_cost_2014</f>
        <v>26470671.143467087</v>
      </c>
      <c r="I60" s="11"/>
      <c r="J60" s="11">
        <f>'2014 primary care weights'!J60*tot_gp_and_pharma_cost_2014</f>
        <v>22640208.401685886</v>
      </c>
      <c r="K60" s="11">
        <f>'2014 primary care weights'!K60*tot_gp_and_pharma_cost_2014</f>
        <v>20810810.443892453</v>
      </c>
      <c r="L60" s="11">
        <f>'2014 primary care weights'!L60*tot_gp_and_pharma_cost_2014</f>
        <v>19916376.599619519</v>
      </c>
      <c r="M60" s="11">
        <f>'2014 primary care weights'!M60*tot_gp_and_pharma_cost_2014</f>
        <v>18197102.349001158</v>
      </c>
      <c r="N60" s="11">
        <f>'2014 primary care weights'!N60*tot_gp_and_pharma_cost_2014</f>
        <v>16830738.003782261</v>
      </c>
    </row>
    <row r="61" spans="2:14" x14ac:dyDescent="0.25">
      <c r="B61">
        <v>57</v>
      </c>
      <c r="C61" s="67"/>
      <c r="D61" s="11">
        <f>'2014 primary care weights'!D61*tot_gp_and_pharma_cost_2014</f>
        <v>29555257.998600442</v>
      </c>
      <c r="E61" s="11">
        <f>'2014 primary care weights'!E61*tot_gp_and_pharma_cost_2014</f>
        <v>28676981.91699601</v>
      </c>
      <c r="F61" s="11">
        <f>'2014 primary care weights'!F61*tot_gp_and_pharma_cost_2014</f>
        <v>28984724.323542442</v>
      </c>
      <c r="G61" s="11">
        <f>'2014 primary care weights'!G61*tot_gp_and_pharma_cost_2014</f>
        <v>27964909.786792304</v>
      </c>
      <c r="H61" s="11">
        <f>'2014 primary care weights'!H61*tot_gp_and_pharma_cost_2014</f>
        <v>25843907.627516083</v>
      </c>
      <c r="I61" s="11"/>
      <c r="J61" s="11">
        <f>'2014 primary care weights'!J61*tot_gp_and_pharma_cost_2014</f>
        <v>21283719.32468712</v>
      </c>
      <c r="K61" s="11">
        <f>'2014 primary care weights'!K61*tot_gp_and_pharma_cost_2014</f>
        <v>20103136.698266815</v>
      </c>
      <c r="L61" s="11">
        <f>'2014 primary care weights'!L61*tot_gp_and_pharma_cost_2014</f>
        <v>18941141.489151783</v>
      </c>
      <c r="M61" s="11">
        <f>'2014 primary care weights'!M61*tot_gp_and_pharma_cost_2014</f>
        <v>17718502.484182157</v>
      </c>
      <c r="N61" s="11">
        <f>'2014 primary care weights'!N61*tot_gp_and_pharma_cost_2014</f>
        <v>16426958.609000012</v>
      </c>
    </row>
    <row r="62" spans="2:14" x14ac:dyDescent="0.25">
      <c r="B62">
        <v>58</v>
      </c>
      <c r="C62" s="67"/>
      <c r="D62" s="11">
        <f>'2014 primary care weights'!D62*tot_gp_and_pharma_cost_2014</f>
        <v>28017570.416932095</v>
      </c>
      <c r="E62" s="11">
        <f>'2014 primary care weights'!E62*tot_gp_and_pharma_cost_2014</f>
        <v>27680756.43992357</v>
      </c>
      <c r="F62" s="11">
        <f>'2014 primary care weights'!F62*tot_gp_and_pharma_cost_2014</f>
        <v>27897901.368253358</v>
      </c>
      <c r="G62" s="11">
        <f>'2014 primary care weights'!G62*tot_gp_and_pharma_cost_2014</f>
        <v>27170531.132375125</v>
      </c>
      <c r="H62" s="11">
        <f>'2014 primary care weights'!H62*tot_gp_and_pharma_cost_2014</f>
        <v>25192510.547759809</v>
      </c>
      <c r="I62" s="11"/>
      <c r="J62" s="11">
        <f>'2014 primary care weights'!J62*tot_gp_and_pharma_cost_2014</f>
        <v>20250843.956835084</v>
      </c>
      <c r="K62" s="11">
        <f>'2014 primary care weights'!K62*tot_gp_and_pharma_cost_2014</f>
        <v>19058378.494396407</v>
      </c>
      <c r="L62" s="11">
        <f>'2014 primary care weights'!L62*tot_gp_and_pharma_cost_2014</f>
        <v>18354297.148942031</v>
      </c>
      <c r="M62" s="11">
        <f>'2014 primary care weights'!M62*tot_gp_and_pharma_cost_2014</f>
        <v>17442635.284175377</v>
      </c>
      <c r="N62" s="11">
        <f>'2014 primary care weights'!N62*tot_gp_and_pharma_cost_2014</f>
        <v>16047079.396852143</v>
      </c>
    </row>
    <row r="63" spans="2:14" x14ac:dyDescent="0.25">
      <c r="B63">
        <v>59</v>
      </c>
      <c r="C63" s="67"/>
      <c r="D63" s="11">
        <f>'2014 primary care weights'!D63*tot_gp_and_pharma_cost_2014</f>
        <v>26676812.310124118</v>
      </c>
      <c r="E63" s="11">
        <f>'2014 primary care weights'!E63*tot_gp_and_pharma_cost_2014</f>
        <v>26639449.533914927</v>
      </c>
      <c r="F63" s="11">
        <f>'2014 primary care weights'!F63*tot_gp_and_pharma_cost_2014</f>
        <v>27016225.844563775</v>
      </c>
      <c r="G63" s="11">
        <f>'2014 primary care weights'!G63*tot_gp_and_pharma_cost_2014</f>
        <v>26476564.621901829</v>
      </c>
      <c r="H63" s="11">
        <f>'2014 primary care weights'!H63*tot_gp_and_pharma_cost_2014</f>
        <v>24660062.007776409</v>
      </c>
      <c r="I63" s="11"/>
      <c r="J63" s="11">
        <f>'2014 primary care weights'!J63*tot_gp_and_pharma_cost_2014</f>
        <v>19128842.042678583</v>
      </c>
      <c r="K63" s="11">
        <f>'2014 primary care weights'!K63*tot_gp_and_pharma_cost_2014</f>
        <v>18171548.977355871</v>
      </c>
      <c r="L63" s="11">
        <f>'2014 primary care weights'!L63*tot_gp_and_pharma_cost_2014</f>
        <v>17696630.473902509</v>
      </c>
      <c r="M63" s="11">
        <f>'2014 primary care weights'!M63*tot_gp_and_pharma_cost_2014</f>
        <v>17021370.922575995</v>
      </c>
      <c r="N63" s="11">
        <f>'2014 primary care weights'!N63*tot_gp_and_pharma_cost_2014</f>
        <v>15467106.919294676</v>
      </c>
    </row>
    <row r="64" spans="2:14" x14ac:dyDescent="0.25">
      <c r="B64">
        <v>60</v>
      </c>
      <c r="C64" s="67"/>
      <c r="D64" s="11">
        <f>'2014 primary care weights'!D64*tot_gp_and_pharma_cost_2014</f>
        <v>25762745.375864103</v>
      </c>
      <c r="E64" s="11">
        <f>'2014 primary care weights'!E64*tot_gp_and_pharma_cost_2014</f>
        <v>26463619.958641522</v>
      </c>
      <c r="F64" s="11">
        <f>'2014 primary care weights'!F64*tot_gp_and_pharma_cost_2014</f>
        <v>27793885.838445365</v>
      </c>
      <c r="G64" s="11">
        <f>'2014 primary care weights'!G64*tot_gp_and_pharma_cost_2014</f>
        <v>27116909.513921976</v>
      </c>
      <c r="H64" s="11">
        <f>'2014 primary care weights'!H64*tot_gp_and_pharma_cost_2014</f>
        <v>25173748.47995732</v>
      </c>
      <c r="I64" s="11"/>
      <c r="J64" s="11">
        <f>'2014 primary care weights'!J64*tot_gp_and_pharma_cost_2014</f>
        <v>18548164.592706103</v>
      </c>
      <c r="K64" s="11">
        <f>'2014 primary care weights'!K64*tot_gp_and_pharma_cost_2014</f>
        <v>17645619.321228139</v>
      </c>
      <c r="L64" s="11">
        <f>'2014 primary care weights'!L64*tot_gp_and_pharma_cost_2014</f>
        <v>17748890.104230464</v>
      </c>
      <c r="M64" s="11">
        <f>'2014 primary care weights'!M64*tot_gp_and_pharma_cost_2014</f>
        <v>17410117.381561816</v>
      </c>
      <c r="N64" s="11">
        <f>'2014 primary care weights'!N64*tot_gp_and_pharma_cost_2014</f>
        <v>16018269.093547398</v>
      </c>
    </row>
    <row r="65" spans="2:14" x14ac:dyDescent="0.25">
      <c r="B65">
        <v>61</v>
      </c>
      <c r="C65" s="67"/>
      <c r="D65" s="11">
        <f>'2014 primary care weights'!D65*tot_gp_and_pharma_cost_2014</f>
        <v>25280258.096395321</v>
      </c>
      <c r="E65" s="11">
        <f>'2014 primary care weights'!E65*tot_gp_and_pharma_cost_2014</f>
        <v>25973382.958684541</v>
      </c>
      <c r="F65" s="11">
        <f>'2014 primary care weights'!F65*tot_gp_and_pharma_cost_2014</f>
        <v>27456899.025966298</v>
      </c>
      <c r="G65" s="11">
        <f>'2014 primary care weights'!G65*tot_gp_and_pharma_cost_2014</f>
        <v>26991818.782284033</v>
      </c>
      <c r="H65" s="11">
        <f>'2014 primary care weights'!H65*tot_gp_and_pharma_cost_2014</f>
        <v>24743045.459909957</v>
      </c>
      <c r="I65" s="11"/>
      <c r="J65" s="11">
        <f>'2014 primary care weights'!J65*tot_gp_and_pharma_cost_2014</f>
        <v>17596407.421386059</v>
      </c>
      <c r="K65" s="11">
        <f>'2014 primary care weights'!K65*tot_gp_and_pharma_cost_2014</f>
        <v>17735981.213069793</v>
      </c>
      <c r="L65" s="11">
        <f>'2014 primary care weights'!L65*tot_gp_and_pharma_cost_2014</f>
        <v>17696598.770227138</v>
      </c>
      <c r="M65" s="11">
        <f>'2014 primary care weights'!M65*tot_gp_and_pharma_cost_2014</f>
        <v>17375352.713476144</v>
      </c>
      <c r="N65" s="11">
        <f>'2014 primary care weights'!N65*tot_gp_and_pharma_cost_2014</f>
        <v>16061095.712864978</v>
      </c>
    </row>
    <row r="66" spans="2:14" x14ac:dyDescent="0.25">
      <c r="B66">
        <v>62</v>
      </c>
      <c r="C66" s="67"/>
      <c r="D66" s="11">
        <f>'2014 primary care weights'!D66*tot_gp_and_pharma_cost_2014</f>
        <v>23883398.821473137</v>
      </c>
      <c r="E66" s="11">
        <f>'2014 primary care weights'!E66*tot_gp_and_pharma_cost_2014</f>
        <v>25206812.085754428</v>
      </c>
      <c r="F66" s="11">
        <f>'2014 primary care weights'!F66*tot_gp_and_pharma_cost_2014</f>
        <v>26360074.95643992</v>
      </c>
      <c r="G66" s="11">
        <f>'2014 primary care weights'!G66*tot_gp_and_pharma_cost_2014</f>
        <v>26697306.514434773</v>
      </c>
      <c r="H66" s="11">
        <f>'2014 primary care weights'!H66*tot_gp_and_pharma_cost_2014</f>
        <v>25350874.031177722</v>
      </c>
      <c r="I66" s="11"/>
      <c r="J66" s="11">
        <f>'2014 primary care weights'!J66*tot_gp_and_pharma_cost_2014</f>
        <v>16412317.446226781</v>
      </c>
      <c r="K66" s="11">
        <f>'2014 primary care weights'!K66*tot_gp_and_pharma_cost_2014</f>
        <v>16870899.13398952</v>
      </c>
      <c r="L66" s="11">
        <f>'2014 primary care weights'!L66*tot_gp_and_pharma_cost_2014</f>
        <v>17344367.152464118</v>
      </c>
      <c r="M66" s="11">
        <f>'2014 primary care weights'!M66*tot_gp_and_pharma_cost_2014</f>
        <v>17102050.769209865</v>
      </c>
      <c r="N66" s="11">
        <f>'2014 primary care weights'!N66*tot_gp_and_pharma_cost_2014</f>
        <v>15887712.125029018</v>
      </c>
    </row>
    <row r="67" spans="2:14" x14ac:dyDescent="0.25">
      <c r="B67">
        <v>63</v>
      </c>
      <c r="C67" s="67"/>
      <c r="D67" s="11">
        <f>'2014 primary care weights'!D67*tot_gp_and_pharma_cost_2014</f>
        <v>23328606.360461526</v>
      </c>
      <c r="E67" s="11">
        <f>'2014 primary care weights'!E67*tot_gp_and_pharma_cost_2014</f>
        <v>24955729.193282526</v>
      </c>
      <c r="F67" s="11">
        <f>'2014 primary care weights'!F67*tot_gp_and_pharma_cost_2014</f>
        <v>26882730.690466896</v>
      </c>
      <c r="G67" s="11">
        <f>'2014 primary care weights'!G67*tot_gp_and_pharma_cost_2014</f>
        <v>27350887.916946884</v>
      </c>
      <c r="H67" s="11">
        <f>'2014 primary care weights'!H67*tot_gp_and_pharma_cost_2014</f>
        <v>25982357.441902034</v>
      </c>
      <c r="I67" s="11"/>
      <c r="J67" s="11">
        <f>'2014 primary care weights'!J67*tot_gp_and_pharma_cost_2014</f>
        <v>15770046.868480708</v>
      </c>
      <c r="K67" s="11">
        <f>'2014 primary care weights'!K67*tot_gp_and_pharma_cost_2014</f>
        <v>16500188.646300646</v>
      </c>
      <c r="L67" s="11">
        <f>'2014 primary care weights'!L67*tot_gp_and_pharma_cost_2014</f>
        <v>17641751.254703857</v>
      </c>
      <c r="M67" s="11">
        <f>'2014 primary care weights'!M67*tot_gp_and_pharma_cost_2014</f>
        <v>17766088.879136458</v>
      </c>
      <c r="N67" s="11">
        <f>'2014 primary care weights'!N67*tot_gp_and_pharma_cost_2014</f>
        <v>16538726.800051482</v>
      </c>
    </row>
    <row r="68" spans="2:14" x14ac:dyDescent="0.25">
      <c r="B68">
        <v>64</v>
      </c>
      <c r="C68" s="67"/>
      <c r="D68" s="11">
        <f>'2014 primary care weights'!D68*tot_gp_and_pharma_cost_2014</f>
        <v>23006555.72258551</v>
      </c>
      <c r="E68" s="11">
        <f>'2014 primary care weights'!E68*tot_gp_and_pharma_cost_2014</f>
        <v>24969091.935113594</v>
      </c>
      <c r="F68" s="11">
        <f>'2014 primary care weights'!F68*tot_gp_and_pharma_cost_2014</f>
        <v>28028152.497270886</v>
      </c>
      <c r="G68" s="11">
        <f>'2014 primary care weights'!G68*tot_gp_and_pharma_cost_2014</f>
        <v>28824890.286976386</v>
      </c>
      <c r="H68" s="11">
        <f>'2014 primary care weights'!H68*tot_gp_and_pharma_cost_2014</f>
        <v>27044048.107613076</v>
      </c>
      <c r="I68" s="11"/>
      <c r="J68" s="11">
        <f>'2014 primary care weights'!J68*tot_gp_and_pharma_cost_2014</f>
        <v>15605949.945027687</v>
      </c>
      <c r="K68" s="11">
        <f>'2014 primary care weights'!K68*tot_gp_and_pharma_cost_2014</f>
        <v>16276552.464409905</v>
      </c>
      <c r="L68" s="11">
        <f>'2014 primary care weights'!L68*tot_gp_and_pharma_cost_2014</f>
        <v>18186022.417241398</v>
      </c>
      <c r="M68" s="11">
        <f>'2014 primary care weights'!M68*tot_gp_and_pharma_cost_2014</f>
        <v>18227860.787823204</v>
      </c>
      <c r="N68" s="11">
        <f>'2014 primary care weights'!N68*tot_gp_and_pharma_cost_2014</f>
        <v>17257733.569957618</v>
      </c>
    </row>
    <row r="69" spans="2:14" x14ac:dyDescent="0.25">
      <c r="B69">
        <v>65</v>
      </c>
      <c r="C69" s="67"/>
      <c r="D69" s="11">
        <f>'2014 primary care weights'!D69*tot_gp_and_pharma_cost_2014</f>
        <v>29554920.573426433</v>
      </c>
      <c r="E69" s="11">
        <f>'2014 primary care weights'!E69*tot_gp_and_pharma_cost_2014</f>
        <v>31657586.62062332</v>
      </c>
      <c r="F69" s="11">
        <f>'2014 primary care weights'!F69*tot_gp_and_pharma_cost_2014</f>
        <v>36688859.57266476</v>
      </c>
      <c r="G69" s="11">
        <f>'2014 primary care weights'!G69*tot_gp_and_pharma_cost_2014</f>
        <v>38349901.839128196</v>
      </c>
      <c r="H69" s="11">
        <f>'2014 primary care weights'!H69*tot_gp_and_pharma_cost_2014</f>
        <v>36027808.636043482</v>
      </c>
      <c r="I69" s="11"/>
      <c r="J69" s="11">
        <f>'2014 primary care weights'!J69*tot_gp_and_pharma_cost_2014</f>
        <v>25152150.278956581</v>
      </c>
      <c r="K69" s="11">
        <f>'2014 primary care weights'!K69*tot_gp_and_pharma_cost_2014</f>
        <v>26545716.112756092</v>
      </c>
      <c r="L69" s="11">
        <f>'2014 primary care weights'!L69*tot_gp_and_pharma_cost_2014</f>
        <v>29879718.199917901</v>
      </c>
      <c r="M69" s="11">
        <f>'2014 primary care weights'!M69*tot_gp_and_pharma_cost_2014</f>
        <v>31114389.749943323</v>
      </c>
      <c r="N69" s="11">
        <f>'2014 primary care weights'!N69*tot_gp_and_pharma_cost_2014</f>
        <v>29351552.119121056</v>
      </c>
    </row>
    <row r="70" spans="2:14" x14ac:dyDescent="0.25">
      <c r="B70">
        <v>66</v>
      </c>
      <c r="C70" s="67"/>
      <c r="D70" s="11">
        <f>'2014 primary care weights'!D70*tot_gp_and_pharma_cost_2014</f>
        <v>31245784.252635956</v>
      </c>
      <c r="E70" s="11">
        <f>'2014 primary care weights'!E70*tot_gp_and_pharma_cost_2014</f>
        <v>34107535.60346622</v>
      </c>
      <c r="F70" s="11">
        <f>'2014 primary care weights'!F70*tot_gp_and_pharma_cost_2014</f>
        <v>38902495.616615966</v>
      </c>
      <c r="G70" s="11">
        <f>'2014 primary care weights'!G70*tot_gp_and_pharma_cost_2014</f>
        <v>40511306.10907916</v>
      </c>
      <c r="H70" s="11">
        <f>'2014 primary care weights'!H70*tot_gp_and_pharma_cost_2014</f>
        <v>37515599.295074388</v>
      </c>
      <c r="I70" s="11"/>
      <c r="J70" s="11">
        <f>'2014 primary care weights'!J70*tot_gp_and_pharma_cost_2014</f>
        <v>25880967.365790788</v>
      </c>
      <c r="K70" s="11">
        <f>'2014 primary care weights'!K70*tot_gp_and_pharma_cost_2014</f>
        <v>27910361.555162378</v>
      </c>
      <c r="L70" s="11">
        <f>'2014 primary care weights'!L70*tot_gp_and_pharma_cost_2014</f>
        <v>31734575.703404848</v>
      </c>
      <c r="M70" s="11">
        <f>'2014 primary care weights'!M70*tot_gp_and_pharma_cost_2014</f>
        <v>32896933.07067674</v>
      </c>
      <c r="N70" s="11">
        <f>'2014 primary care weights'!N70*tot_gp_and_pharma_cost_2014</f>
        <v>31314725.213156085</v>
      </c>
    </row>
    <row r="71" spans="2:14" x14ac:dyDescent="0.25">
      <c r="B71">
        <v>67</v>
      </c>
      <c r="C71" s="67"/>
      <c r="D71" s="11">
        <f>'2014 primary care weights'!D71*tot_gp_and_pharma_cost_2014</f>
        <v>32583693.043448087</v>
      </c>
      <c r="E71" s="11">
        <f>'2014 primary care weights'!E71*tot_gp_and_pharma_cost_2014</f>
        <v>37644024.38659247</v>
      </c>
      <c r="F71" s="11">
        <f>'2014 primary care weights'!F71*tot_gp_and_pharma_cost_2014</f>
        <v>41555508.536037423</v>
      </c>
      <c r="G71" s="11">
        <f>'2014 primary care weights'!G71*tot_gp_and_pharma_cost_2014</f>
        <v>43566131.846127711</v>
      </c>
      <c r="H71" s="11">
        <f>'2014 primary care weights'!H71*tot_gp_and_pharma_cost_2014</f>
        <v>42269527.480284214</v>
      </c>
      <c r="I71" s="11"/>
      <c r="J71" s="11">
        <f>'2014 primary care weights'!J71*tot_gp_and_pharma_cost_2014</f>
        <v>27078401.833496079</v>
      </c>
      <c r="K71" s="11">
        <f>'2014 primary care weights'!K71*tot_gp_and_pharma_cost_2014</f>
        <v>30003297.111843321</v>
      </c>
      <c r="L71" s="11">
        <f>'2014 primary care weights'!L71*tot_gp_and_pharma_cost_2014</f>
        <v>34680521.708688535</v>
      </c>
      <c r="M71" s="11">
        <f>'2014 primary care weights'!M71*tot_gp_and_pharma_cost_2014</f>
        <v>36250784.566369712</v>
      </c>
      <c r="N71" s="11">
        <f>'2014 primary care weights'!N71*tot_gp_and_pharma_cost_2014</f>
        <v>34791838.205288723</v>
      </c>
    </row>
    <row r="72" spans="2:14" x14ac:dyDescent="0.25">
      <c r="B72">
        <v>68</v>
      </c>
      <c r="C72" s="67"/>
      <c r="D72" s="11">
        <f>'2014 primary care weights'!D72*tot_gp_and_pharma_cost_2014</f>
        <v>25612157.727431551</v>
      </c>
      <c r="E72" s="11">
        <f>'2014 primary care weights'!E72*tot_gp_and_pharma_cost_2014</f>
        <v>28454408.743632227</v>
      </c>
      <c r="F72" s="11">
        <f>'2014 primary care weights'!F72*tot_gp_and_pharma_cost_2014</f>
        <v>32577846.627309334</v>
      </c>
      <c r="G72" s="11">
        <f>'2014 primary care weights'!G72*tot_gp_and_pharma_cost_2014</f>
        <v>34016778.535426609</v>
      </c>
      <c r="H72" s="11">
        <f>'2014 primary care weights'!H72*tot_gp_and_pharma_cost_2014</f>
        <v>32369194.946129255</v>
      </c>
      <c r="I72" s="11"/>
      <c r="J72" s="11">
        <f>'2014 primary care weights'!J72*tot_gp_and_pharma_cost_2014</f>
        <v>20644805.029166989</v>
      </c>
      <c r="K72" s="11">
        <f>'2014 primary care weights'!K72*tot_gp_and_pharma_cost_2014</f>
        <v>22831494.784849621</v>
      </c>
      <c r="L72" s="11">
        <f>'2014 primary care weights'!L72*tot_gp_and_pharma_cost_2014</f>
        <v>26483997.654937014</v>
      </c>
      <c r="M72" s="11">
        <f>'2014 primary care weights'!M72*tot_gp_and_pharma_cost_2014</f>
        <v>28208775.371686183</v>
      </c>
      <c r="N72" s="11">
        <f>'2014 primary care weights'!N72*tot_gp_and_pharma_cost_2014</f>
        <v>26695944.570614636</v>
      </c>
    </row>
    <row r="73" spans="2:14" x14ac:dyDescent="0.25">
      <c r="B73">
        <v>69</v>
      </c>
      <c r="C73" s="67"/>
      <c r="D73" s="11">
        <f>'2014 primary care weights'!D73*tot_gp_and_pharma_cost_2014</f>
        <v>25475625.257583596</v>
      </c>
      <c r="E73" s="11">
        <f>'2014 primary care weights'!E73*tot_gp_and_pharma_cost_2014</f>
        <v>28194484.683570176</v>
      </c>
      <c r="F73" s="11">
        <f>'2014 primary care weights'!F73*tot_gp_and_pharma_cost_2014</f>
        <v>31586272.762977265</v>
      </c>
      <c r="G73" s="11">
        <f>'2014 primary care weights'!G73*tot_gp_and_pharma_cost_2014</f>
        <v>32546848.862915196</v>
      </c>
      <c r="H73" s="11">
        <f>'2014 primary care weights'!H73*tot_gp_and_pharma_cost_2014</f>
        <v>31033087.757384017</v>
      </c>
      <c r="I73" s="11"/>
      <c r="J73" s="11">
        <f>'2014 primary care weights'!J73*tot_gp_and_pharma_cost_2014</f>
        <v>20107351.743393</v>
      </c>
      <c r="K73" s="11">
        <f>'2014 primary care weights'!K73*tot_gp_and_pharma_cost_2014</f>
        <v>22510125.044737265</v>
      </c>
      <c r="L73" s="11">
        <f>'2014 primary care weights'!L73*tot_gp_and_pharma_cost_2014</f>
        <v>25502645.199477635</v>
      </c>
      <c r="M73" s="11">
        <f>'2014 primary care weights'!M73*tot_gp_and_pharma_cost_2014</f>
        <v>27085659.47355042</v>
      </c>
      <c r="N73" s="11">
        <f>'2014 primary care weights'!N73*tot_gp_and_pharma_cost_2014</f>
        <v>25350575.539498419</v>
      </c>
    </row>
    <row r="74" spans="2:14" x14ac:dyDescent="0.25">
      <c r="B74">
        <v>70</v>
      </c>
      <c r="C74" s="67"/>
      <c r="D74" s="11">
        <f>'2014 primary care weights'!D74*tot_gp_and_pharma_cost_2014</f>
        <v>26253497.701421227</v>
      </c>
      <c r="E74" s="11">
        <f>'2014 primary care weights'!E74*tot_gp_and_pharma_cost_2014</f>
        <v>28149296.511553254</v>
      </c>
      <c r="F74" s="11">
        <f>'2014 primary care weights'!F74*tot_gp_and_pharma_cost_2014</f>
        <v>31464879.417509288</v>
      </c>
      <c r="G74" s="11">
        <f>'2014 primary care weights'!G74*tot_gp_and_pharma_cost_2014</f>
        <v>32396848.731739506</v>
      </c>
      <c r="H74" s="11">
        <f>'2014 primary care weights'!H74*tot_gp_and_pharma_cost_2014</f>
        <v>29928274.655556139</v>
      </c>
      <c r="I74" s="11"/>
      <c r="J74" s="11">
        <f>'2014 primary care weights'!J74*tot_gp_and_pharma_cost_2014</f>
        <v>20536758.562749282</v>
      </c>
      <c r="K74" s="11">
        <f>'2014 primary care weights'!K74*tot_gp_and_pharma_cost_2014</f>
        <v>22233629.138607826</v>
      </c>
      <c r="L74" s="11">
        <f>'2014 primary care weights'!L74*tot_gp_and_pharma_cost_2014</f>
        <v>25636659.006498385</v>
      </c>
      <c r="M74" s="11">
        <f>'2014 primary care weights'!M74*tot_gp_and_pharma_cost_2014</f>
        <v>26541419.488245469</v>
      </c>
      <c r="N74" s="11">
        <f>'2014 primary care weights'!N74*tot_gp_and_pharma_cost_2014</f>
        <v>24799291.125073664</v>
      </c>
    </row>
    <row r="75" spans="2:14" x14ac:dyDescent="0.25">
      <c r="B75">
        <v>71</v>
      </c>
      <c r="C75" s="67"/>
      <c r="D75" s="11">
        <f>'2014 primary care weights'!D75*tot_gp_and_pharma_cost_2014</f>
        <v>25091664.777177658</v>
      </c>
      <c r="E75" s="11">
        <f>'2014 primary care weights'!E75*tot_gp_and_pharma_cost_2014</f>
        <v>26751068.941481132</v>
      </c>
      <c r="F75" s="11">
        <f>'2014 primary care weights'!F75*tot_gp_and_pharma_cost_2014</f>
        <v>29191502.971494332</v>
      </c>
      <c r="G75" s="11">
        <f>'2014 primary care weights'!G75*tot_gp_and_pharma_cost_2014</f>
        <v>29862906.630077653</v>
      </c>
      <c r="H75" s="11">
        <f>'2014 primary care weights'!H75*tot_gp_and_pharma_cost_2014</f>
        <v>27678570.337044399</v>
      </c>
      <c r="I75" s="11"/>
      <c r="J75" s="11">
        <f>'2014 primary care weights'!J75*tot_gp_and_pharma_cost_2014</f>
        <v>19363853.71880924</v>
      </c>
      <c r="K75" s="11">
        <f>'2014 primary care weights'!K75*tot_gp_and_pharma_cost_2014</f>
        <v>20756090.666851588</v>
      </c>
      <c r="L75" s="11">
        <f>'2014 primary care weights'!L75*tot_gp_and_pharma_cost_2014</f>
        <v>23464458.587027524</v>
      </c>
      <c r="M75" s="11">
        <f>'2014 primary care weights'!M75*tot_gp_and_pharma_cost_2014</f>
        <v>24077586.19245382</v>
      </c>
      <c r="N75" s="11">
        <f>'2014 primary care weights'!N75*tot_gp_and_pharma_cost_2014</f>
        <v>22520483.976305947</v>
      </c>
    </row>
    <row r="76" spans="2:14" x14ac:dyDescent="0.25">
      <c r="B76">
        <v>72</v>
      </c>
      <c r="C76" s="67"/>
      <c r="D76" s="11">
        <f>'2014 primary care weights'!D76*tot_gp_and_pharma_cost_2014</f>
        <v>22311157.893114883</v>
      </c>
      <c r="E76" s="11">
        <f>'2014 primary care weights'!E76*tot_gp_and_pharma_cost_2014</f>
        <v>23726331.013564084</v>
      </c>
      <c r="F76" s="11">
        <f>'2014 primary care weights'!F76*tot_gp_and_pharma_cost_2014</f>
        <v>26473918.592447914</v>
      </c>
      <c r="G76" s="11">
        <f>'2014 primary care weights'!G76*tot_gp_and_pharma_cost_2014</f>
        <v>26676003.697367221</v>
      </c>
      <c r="H76" s="11">
        <f>'2014 primary care weights'!H76*tot_gp_and_pharma_cost_2014</f>
        <v>25156516.170378722</v>
      </c>
      <c r="I76" s="11"/>
      <c r="J76" s="11">
        <f>'2014 primary care weights'!J76*tot_gp_and_pharma_cost_2014</f>
        <v>16692262.00269122</v>
      </c>
      <c r="K76" s="11">
        <f>'2014 primary care weights'!K76*tot_gp_and_pharma_cost_2014</f>
        <v>18060327.373049457</v>
      </c>
      <c r="L76" s="11">
        <f>'2014 primary care weights'!L76*tot_gp_and_pharma_cost_2014</f>
        <v>20516319.344571613</v>
      </c>
      <c r="M76" s="11">
        <f>'2014 primary care weights'!M76*tot_gp_and_pharma_cost_2014</f>
        <v>21471556.811574727</v>
      </c>
      <c r="N76" s="11">
        <f>'2014 primary care weights'!N76*tot_gp_and_pharma_cost_2014</f>
        <v>20515542.476104632</v>
      </c>
    </row>
    <row r="77" spans="2:14" x14ac:dyDescent="0.25">
      <c r="B77">
        <v>73</v>
      </c>
      <c r="C77" s="67"/>
      <c r="D77" s="11">
        <f>'2014 primary care weights'!D77*tot_gp_and_pharma_cost_2014</f>
        <v>19897769.896244153</v>
      </c>
      <c r="E77" s="11">
        <f>'2014 primary care weights'!E77*tot_gp_and_pharma_cost_2014</f>
        <v>21719947.267786205</v>
      </c>
      <c r="F77" s="11">
        <f>'2014 primary care weights'!F77*tot_gp_and_pharma_cost_2014</f>
        <v>23370336.302671943</v>
      </c>
      <c r="G77" s="11">
        <f>'2014 primary care weights'!G77*tot_gp_and_pharma_cost_2014</f>
        <v>24446175.599560052</v>
      </c>
      <c r="H77" s="11">
        <f>'2014 primary care weights'!H77*tot_gp_and_pharma_cost_2014</f>
        <v>23055928.03400382</v>
      </c>
      <c r="I77" s="11"/>
      <c r="J77" s="11">
        <f>'2014 primary care weights'!J77*tot_gp_and_pharma_cost_2014</f>
        <v>14655134.378012791</v>
      </c>
      <c r="K77" s="11">
        <f>'2014 primary care weights'!K77*tot_gp_and_pharma_cost_2014</f>
        <v>16008689.101665767</v>
      </c>
      <c r="L77" s="11">
        <f>'2014 primary care weights'!L77*tot_gp_and_pharma_cost_2014</f>
        <v>18289806.026796401</v>
      </c>
      <c r="M77" s="11">
        <f>'2014 primary care weights'!M77*tot_gp_and_pharma_cost_2014</f>
        <v>19166715.452752747</v>
      </c>
      <c r="N77" s="11">
        <f>'2014 primary care weights'!N77*tot_gp_and_pharma_cost_2014</f>
        <v>18486923.044764277</v>
      </c>
    </row>
    <row r="78" spans="2:14" x14ac:dyDescent="0.25">
      <c r="B78">
        <v>74</v>
      </c>
      <c r="C78" s="67"/>
      <c r="D78" s="11">
        <f>'2014 primary care weights'!D78*tot_gp_and_pharma_cost_2014</f>
        <v>20825723.740038656</v>
      </c>
      <c r="E78" s="11">
        <f>'2014 primary care weights'!E78*tot_gp_and_pharma_cost_2014</f>
        <v>22434326.468925226</v>
      </c>
      <c r="F78" s="11">
        <f>'2014 primary care weights'!F78*tot_gp_and_pharma_cost_2014</f>
        <v>24306946.00331448</v>
      </c>
      <c r="G78" s="11">
        <f>'2014 primary care weights'!G78*tot_gp_and_pharma_cost_2014</f>
        <v>25210675.351000197</v>
      </c>
      <c r="H78" s="11">
        <f>'2014 primary care weights'!H78*tot_gp_and_pharma_cost_2014</f>
        <v>24254568.762142118</v>
      </c>
      <c r="I78" s="11"/>
      <c r="J78" s="11">
        <f>'2014 primary care weights'!J78*tot_gp_and_pharma_cost_2014</f>
        <v>14910454.85490739</v>
      </c>
      <c r="K78" s="11">
        <f>'2014 primary care weights'!K78*tot_gp_and_pharma_cost_2014</f>
        <v>16395935.456081459</v>
      </c>
      <c r="L78" s="11">
        <f>'2014 primary care weights'!L78*tot_gp_and_pharma_cost_2014</f>
        <v>18927751.713341039</v>
      </c>
      <c r="M78" s="11">
        <f>'2014 primary care weights'!M78*tot_gp_and_pharma_cost_2014</f>
        <v>20015171.330184214</v>
      </c>
      <c r="N78" s="11">
        <f>'2014 primary care weights'!N78*tot_gp_and_pharma_cost_2014</f>
        <v>19496056.936396811</v>
      </c>
    </row>
    <row r="79" spans="2:14" x14ac:dyDescent="0.25">
      <c r="B79">
        <v>75</v>
      </c>
      <c r="C79" s="67"/>
      <c r="D79" s="11">
        <f>'2014 primary care weights'!D79*tot_gp_and_pharma_cost_2014</f>
        <v>27099799.642518725</v>
      </c>
      <c r="E79" s="11">
        <f>'2014 primary care weights'!E79*tot_gp_and_pharma_cost_2014</f>
        <v>29343382.444660325</v>
      </c>
      <c r="F79" s="11">
        <f>'2014 primary care weights'!F79*tot_gp_and_pharma_cost_2014</f>
        <v>32235253.975140262</v>
      </c>
      <c r="G79" s="11">
        <f>'2014 primary care weights'!G79*tot_gp_and_pharma_cost_2014</f>
        <v>33249987.431886859</v>
      </c>
      <c r="H79" s="11">
        <f>'2014 primary care weights'!H79*tot_gp_and_pharma_cost_2014</f>
        <v>32233828.120165911</v>
      </c>
      <c r="I79" s="11"/>
      <c r="J79" s="11">
        <f>'2014 primary care weights'!J79*tot_gp_and_pharma_cost_2014</f>
        <v>20538841.591380358</v>
      </c>
      <c r="K79" s="11">
        <f>'2014 primary care weights'!K79*tot_gp_and_pharma_cost_2014</f>
        <v>22687665.691392493</v>
      </c>
      <c r="L79" s="11">
        <f>'2014 primary care weights'!L79*tot_gp_and_pharma_cost_2014</f>
        <v>26534610.421592526</v>
      </c>
      <c r="M79" s="11">
        <f>'2014 primary care weights'!M79*tot_gp_and_pharma_cost_2014</f>
        <v>27186572.63277236</v>
      </c>
      <c r="N79" s="11">
        <f>'2014 primary care weights'!N79*tot_gp_and_pharma_cost_2014</f>
        <v>26644141.6212149</v>
      </c>
    </row>
    <row r="80" spans="2:14" x14ac:dyDescent="0.25">
      <c r="B80">
        <v>76</v>
      </c>
      <c r="C80" s="67"/>
      <c r="D80" s="11">
        <f>'2014 primary care weights'!D80*tot_gp_and_pharma_cost_2014</f>
        <v>26164905.186829608</v>
      </c>
      <c r="E80" s="11">
        <f>'2014 primary care weights'!E80*tot_gp_and_pharma_cost_2014</f>
        <v>28756158.820842251</v>
      </c>
      <c r="F80" s="11">
        <f>'2014 primary care weights'!F80*tot_gp_and_pharma_cost_2014</f>
        <v>31527743.179271519</v>
      </c>
      <c r="G80" s="11">
        <f>'2014 primary care weights'!G80*tot_gp_and_pharma_cost_2014</f>
        <v>32294266.46739227</v>
      </c>
      <c r="H80" s="11">
        <f>'2014 primary care weights'!H80*tot_gp_and_pharma_cost_2014</f>
        <v>31081860.160935916</v>
      </c>
      <c r="I80" s="11"/>
      <c r="J80" s="11">
        <f>'2014 primary care weights'!J80*tot_gp_and_pharma_cost_2014</f>
        <v>19565818.243813947</v>
      </c>
      <c r="K80" s="11">
        <f>'2014 primary care weights'!K80*tot_gp_and_pharma_cost_2014</f>
        <v>21932375.419944365</v>
      </c>
      <c r="L80" s="11">
        <f>'2014 primary care weights'!L80*tot_gp_and_pharma_cost_2014</f>
        <v>24987410.034720201</v>
      </c>
      <c r="M80" s="11">
        <f>'2014 primary care weights'!M80*tot_gp_and_pharma_cost_2014</f>
        <v>26842554.262702014</v>
      </c>
      <c r="N80" s="11">
        <f>'2014 primary care weights'!N80*tot_gp_and_pharma_cost_2014</f>
        <v>25998521.252145071</v>
      </c>
    </row>
    <row r="81" spans="2:14" x14ac:dyDescent="0.25">
      <c r="B81">
        <v>77</v>
      </c>
      <c r="C81" s="67"/>
      <c r="D81" s="11">
        <f>'2014 primary care weights'!D81*tot_gp_and_pharma_cost_2014</f>
        <v>25002688.406443067</v>
      </c>
      <c r="E81" s="11">
        <f>'2014 primary care weights'!E81*tot_gp_and_pharma_cost_2014</f>
        <v>26865723.001909517</v>
      </c>
      <c r="F81" s="11">
        <f>'2014 primary care weights'!F81*tot_gp_and_pharma_cost_2014</f>
        <v>30471031.527535696</v>
      </c>
      <c r="G81" s="11">
        <f>'2014 primary care weights'!G81*tot_gp_and_pharma_cost_2014</f>
        <v>30659336.293776691</v>
      </c>
      <c r="H81" s="11">
        <f>'2014 primary care weights'!H81*tot_gp_and_pharma_cost_2014</f>
        <v>29884967.055792894</v>
      </c>
      <c r="I81" s="11"/>
      <c r="J81" s="11">
        <f>'2014 primary care weights'!J81*tot_gp_and_pharma_cost_2014</f>
        <v>17991187.36355675</v>
      </c>
      <c r="K81" s="11">
        <f>'2014 primary care weights'!K81*tot_gp_and_pharma_cost_2014</f>
        <v>20426176.943868332</v>
      </c>
      <c r="L81" s="11">
        <f>'2014 primary care weights'!L81*tot_gp_and_pharma_cost_2014</f>
        <v>23329637.54420834</v>
      </c>
      <c r="M81" s="11">
        <f>'2014 primary care weights'!M81*tot_gp_and_pharma_cost_2014</f>
        <v>24959602.430976532</v>
      </c>
      <c r="N81" s="11">
        <f>'2014 primary care weights'!N81*tot_gp_and_pharma_cost_2014</f>
        <v>24855639.868419521</v>
      </c>
    </row>
    <row r="82" spans="2:14" x14ac:dyDescent="0.25">
      <c r="B82">
        <v>78</v>
      </c>
      <c r="C82" s="67"/>
      <c r="D82" s="11">
        <f>'2014 primary care weights'!D82*tot_gp_and_pharma_cost_2014</f>
        <v>23401687.616011925</v>
      </c>
      <c r="E82" s="11">
        <f>'2014 primary care weights'!E82*tot_gp_and_pharma_cost_2014</f>
        <v>26084121.273154009</v>
      </c>
      <c r="F82" s="11">
        <f>'2014 primary care weights'!F82*tot_gp_and_pharma_cost_2014</f>
        <v>29108435.943589564</v>
      </c>
      <c r="G82" s="11">
        <f>'2014 primary care weights'!G82*tot_gp_and_pharma_cost_2014</f>
        <v>29500673.275221504</v>
      </c>
      <c r="H82" s="11">
        <f>'2014 primary care weights'!H82*tot_gp_and_pharma_cost_2014</f>
        <v>28421512.533788551</v>
      </c>
      <c r="I82" s="11"/>
      <c r="J82" s="11">
        <f>'2014 primary care weights'!J82*tot_gp_and_pharma_cost_2014</f>
        <v>16682725.767175499</v>
      </c>
      <c r="K82" s="11">
        <f>'2014 primary care weights'!K82*tot_gp_and_pharma_cost_2014</f>
        <v>18752871.236072663</v>
      </c>
      <c r="L82" s="11">
        <f>'2014 primary care weights'!L82*tot_gp_and_pharma_cost_2014</f>
        <v>22087656.703013249</v>
      </c>
      <c r="M82" s="11">
        <f>'2014 primary care weights'!M82*tot_gp_and_pharma_cost_2014</f>
        <v>23442435.743938662</v>
      </c>
      <c r="N82" s="11">
        <f>'2014 primary care weights'!N82*tot_gp_and_pharma_cost_2014</f>
        <v>23217088.136733707</v>
      </c>
    </row>
    <row r="83" spans="2:14" x14ac:dyDescent="0.25">
      <c r="B83">
        <v>79</v>
      </c>
      <c r="C83" s="67"/>
      <c r="D83" s="11">
        <f>'2014 primary care weights'!D83*tot_gp_and_pharma_cost_2014</f>
        <v>22505155.680967461</v>
      </c>
      <c r="E83" s="11">
        <f>'2014 primary care weights'!E83*tot_gp_and_pharma_cost_2014</f>
        <v>24498113.468848981</v>
      </c>
      <c r="F83" s="11">
        <f>'2014 primary care weights'!F83*tot_gp_and_pharma_cost_2014</f>
        <v>27461744.70526528</v>
      </c>
      <c r="G83" s="11">
        <f>'2014 primary care weights'!G83*tot_gp_and_pharma_cost_2014</f>
        <v>28387717.507782992</v>
      </c>
      <c r="H83" s="11">
        <f>'2014 primary care weights'!H83*tot_gp_and_pharma_cost_2014</f>
        <v>27102627.921079893</v>
      </c>
      <c r="I83" s="11"/>
      <c r="J83" s="11">
        <f>'2014 primary care weights'!J83*tot_gp_and_pharma_cost_2014</f>
        <v>15464420.460226171</v>
      </c>
      <c r="K83" s="11">
        <f>'2014 primary care weights'!K83*tot_gp_and_pharma_cost_2014</f>
        <v>17584466.532583918</v>
      </c>
      <c r="L83" s="11">
        <f>'2014 primary care weights'!L83*tot_gp_and_pharma_cost_2014</f>
        <v>20458077.687361229</v>
      </c>
      <c r="M83" s="11">
        <f>'2014 primary care weights'!M83*tot_gp_and_pharma_cost_2014</f>
        <v>21803941.779612076</v>
      </c>
      <c r="N83" s="11">
        <f>'2014 primary care weights'!N83*tot_gp_and_pharma_cost_2014</f>
        <v>22035969.238330644</v>
      </c>
    </row>
    <row r="84" spans="2:14" x14ac:dyDescent="0.25">
      <c r="B84">
        <v>80</v>
      </c>
      <c r="C84" s="67"/>
      <c r="D84" s="11">
        <f>'2014 primary care weights'!D84*tot_gp_and_pharma_cost_2014</f>
        <v>20554776.374208402</v>
      </c>
      <c r="E84" s="11">
        <f>'2014 primary care weights'!E84*tot_gp_and_pharma_cost_2014</f>
        <v>23149973.535429291</v>
      </c>
      <c r="F84" s="11">
        <f>'2014 primary care weights'!F84*tot_gp_and_pharma_cost_2014</f>
        <v>25729737.792504016</v>
      </c>
      <c r="G84" s="11">
        <f>'2014 primary care weights'!G84*tot_gp_and_pharma_cost_2014</f>
        <v>26353844.436175358</v>
      </c>
      <c r="H84" s="11">
        <f>'2014 primary care weights'!H84*tot_gp_and_pharma_cost_2014</f>
        <v>25074559.56848504</v>
      </c>
      <c r="I84" s="11"/>
      <c r="J84" s="11">
        <f>'2014 primary care weights'!J84*tot_gp_and_pharma_cost_2014</f>
        <v>13761013.460838081</v>
      </c>
      <c r="K84" s="11">
        <f>'2014 primary care weights'!K84*tot_gp_and_pharma_cost_2014</f>
        <v>15972140.075998725</v>
      </c>
      <c r="L84" s="11">
        <f>'2014 primary care weights'!L84*tot_gp_and_pharma_cost_2014</f>
        <v>18452140.741970949</v>
      </c>
      <c r="M84" s="11">
        <f>'2014 primary care weights'!M84*tot_gp_and_pharma_cost_2014</f>
        <v>19899810.033932541</v>
      </c>
      <c r="N84" s="11">
        <f>'2014 primary care weights'!N84*tot_gp_and_pharma_cost_2014</f>
        <v>19945940.385787468</v>
      </c>
    </row>
    <row r="85" spans="2:14" x14ac:dyDescent="0.25">
      <c r="B85">
        <v>81</v>
      </c>
      <c r="C85" s="67"/>
      <c r="D85" s="11">
        <f>'2014 primary care weights'!D85*tot_gp_and_pharma_cost_2014</f>
        <v>19760189.800109696</v>
      </c>
      <c r="E85" s="11">
        <f>'2014 primary care weights'!E85*tot_gp_and_pharma_cost_2014</f>
        <v>22416680.704939689</v>
      </c>
      <c r="F85" s="11">
        <f>'2014 primary care weights'!F85*tot_gp_and_pharma_cost_2014</f>
        <v>24110092.108951353</v>
      </c>
      <c r="G85" s="11">
        <f>'2014 primary care weights'!G85*tot_gp_and_pharma_cost_2014</f>
        <v>25043519.647070516</v>
      </c>
      <c r="H85" s="11">
        <f>'2014 primary care weights'!H85*tot_gp_and_pharma_cost_2014</f>
        <v>24175285.807762552</v>
      </c>
      <c r="I85" s="11"/>
      <c r="J85" s="11">
        <f>'2014 primary care weights'!J85*tot_gp_and_pharma_cost_2014</f>
        <v>12597307.188868575</v>
      </c>
      <c r="K85" s="11">
        <f>'2014 primary care weights'!K85*tot_gp_and_pharma_cost_2014</f>
        <v>14824256.758692458</v>
      </c>
      <c r="L85" s="11">
        <f>'2014 primary care weights'!L85*tot_gp_and_pharma_cost_2014</f>
        <v>17113847.928894959</v>
      </c>
      <c r="M85" s="11">
        <f>'2014 primary care weights'!M85*tot_gp_and_pharma_cost_2014</f>
        <v>18505304.984578006</v>
      </c>
      <c r="N85" s="11">
        <f>'2014 primary care weights'!N85*tot_gp_and_pharma_cost_2014</f>
        <v>18549560.868481867</v>
      </c>
    </row>
    <row r="86" spans="2:14" x14ac:dyDescent="0.25">
      <c r="B86">
        <v>82</v>
      </c>
      <c r="C86" s="67"/>
      <c r="D86" s="11">
        <f>'2014 primary care weights'!D86*tot_gp_and_pharma_cost_2014</f>
        <v>18861712.7334245</v>
      </c>
      <c r="E86" s="11">
        <f>'2014 primary care weights'!E86*tot_gp_and_pharma_cost_2014</f>
        <v>21160095.008166749</v>
      </c>
      <c r="F86" s="11">
        <f>'2014 primary care weights'!F86*tot_gp_and_pharma_cost_2014</f>
        <v>23832510.914222293</v>
      </c>
      <c r="G86" s="11">
        <f>'2014 primary care weights'!G86*tot_gp_and_pharma_cost_2014</f>
        <v>24768640.947850361</v>
      </c>
      <c r="H86" s="11">
        <f>'2014 primary care weights'!H86*tot_gp_and_pharma_cost_2014</f>
        <v>23983128.483878653</v>
      </c>
      <c r="I86" s="11"/>
      <c r="J86" s="11">
        <f>'2014 primary care weights'!J86*tot_gp_and_pharma_cost_2014</f>
        <v>11634762.95478086</v>
      </c>
      <c r="K86" s="11">
        <f>'2014 primary care weights'!K86*tot_gp_and_pharma_cost_2014</f>
        <v>13596374.137738444</v>
      </c>
      <c r="L86" s="11">
        <f>'2014 primary care weights'!L86*tot_gp_and_pharma_cost_2014</f>
        <v>16598626.06215976</v>
      </c>
      <c r="M86" s="11">
        <f>'2014 primary care weights'!M86*tot_gp_and_pharma_cost_2014</f>
        <v>17346777.018124256</v>
      </c>
      <c r="N86" s="11">
        <f>'2014 primary care weights'!N86*tot_gp_and_pharma_cost_2014</f>
        <v>17985244.304526534</v>
      </c>
    </row>
    <row r="87" spans="2:14" x14ac:dyDescent="0.25">
      <c r="B87">
        <v>83</v>
      </c>
      <c r="C87" s="67"/>
      <c r="D87" s="11">
        <f>'2014 primary care weights'!D87*tot_gp_and_pharma_cost_2014</f>
        <v>17733260.667300001</v>
      </c>
      <c r="E87" s="11">
        <f>'2014 primary care weights'!E87*tot_gp_and_pharma_cost_2014</f>
        <v>20718455.733262517</v>
      </c>
      <c r="F87" s="11">
        <f>'2014 primary care weights'!F87*tot_gp_and_pharma_cost_2014</f>
        <v>22943629.117702641</v>
      </c>
      <c r="G87" s="11">
        <f>'2014 primary care weights'!G87*tot_gp_and_pharma_cost_2014</f>
        <v>23354123.271696467</v>
      </c>
      <c r="H87" s="11">
        <f>'2014 primary care weights'!H87*tot_gp_and_pharma_cost_2014</f>
        <v>22919546.215433445</v>
      </c>
      <c r="I87" s="11"/>
      <c r="J87" s="11">
        <f>'2014 primary care weights'!J87*tot_gp_and_pharma_cost_2014</f>
        <v>10253532.920472834</v>
      </c>
      <c r="K87" s="11">
        <f>'2014 primary care weights'!K87*tot_gp_and_pharma_cost_2014</f>
        <v>12562712.169701323</v>
      </c>
      <c r="L87" s="11">
        <f>'2014 primary care weights'!L87*tot_gp_and_pharma_cost_2014</f>
        <v>15176919.15534181</v>
      </c>
      <c r="M87" s="11">
        <f>'2014 primary care weights'!M87*tot_gp_and_pharma_cost_2014</f>
        <v>16126594.895578722</v>
      </c>
      <c r="N87" s="11">
        <f>'2014 primary care weights'!N87*tot_gp_and_pharma_cost_2014</f>
        <v>16286777.058834184</v>
      </c>
    </row>
    <row r="88" spans="2:14" x14ac:dyDescent="0.25">
      <c r="B88">
        <v>84</v>
      </c>
      <c r="C88" s="67"/>
      <c r="D88" s="11">
        <f>'2014 primary care weights'!D88*tot_gp_and_pharma_cost_2014</f>
        <v>16373547.15041575</v>
      </c>
      <c r="E88" s="11">
        <f>'2014 primary care weights'!E88*tot_gp_and_pharma_cost_2014</f>
        <v>19135659.077897083</v>
      </c>
      <c r="F88" s="11">
        <f>'2014 primary care weights'!F88*tot_gp_and_pharma_cost_2014</f>
        <v>21713980.704231869</v>
      </c>
      <c r="G88" s="11">
        <f>'2014 primary care weights'!G88*tot_gp_and_pharma_cost_2014</f>
        <v>22455932.730433729</v>
      </c>
      <c r="H88" s="11">
        <f>'2014 primary care weights'!H88*tot_gp_and_pharma_cost_2014</f>
        <v>21117483.695862319</v>
      </c>
      <c r="I88" s="11"/>
      <c r="J88" s="11">
        <f>'2014 primary care weights'!J88*tot_gp_and_pharma_cost_2014</f>
        <v>9208681.2369440012</v>
      </c>
      <c r="K88" s="11">
        <f>'2014 primary care weights'!K88*tot_gp_and_pharma_cost_2014</f>
        <v>11077018.343159147</v>
      </c>
      <c r="L88" s="11">
        <f>'2014 primary care weights'!L88*tot_gp_and_pharma_cost_2014</f>
        <v>13478220.867572946</v>
      </c>
      <c r="M88" s="11">
        <f>'2014 primary care weights'!M88*tot_gp_and_pharma_cost_2014</f>
        <v>14501369.972047977</v>
      </c>
      <c r="N88" s="11">
        <f>'2014 primary care weights'!N88*tot_gp_and_pharma_cost_2014</f>
        <v>14484574.786947161</v>
      </c>
    </row>
    <row r="89" spans="2:14" x14ac:dyDescent="0.25">
      <c r="B89" s="15">
        <v>85</v>
      </c>
      <c r="C89" s="68"/>
      <c r="D89" s="9">
        <f>'2014 primary care weights'!D89*tot_gp_and_pharma_cost_2014</f>
        <v>98024752.294401512</v>
      </c>
      <c r="E89" s="9">
        <f>'2014 primary care weights'!E89*tot_gp_and_pharma_cost_2014</f>
        <v>118982536.22728933</v>
      </c>
      <c r="F89" s="9">
        <f>'2014 primary care weights'!F89*tot_gp_and_pharma_cost_2014</f>
        <v>134510467.14363992</v>
      </c>
      <c r="G89" s="9">
        <f>'2014 primary care weights'!G89*tot_gp_and_pharma_cost_2014</f>
        <v>138006361.37304112</v>
      </c>
      <c r="H89" s="9">
        <f>'2014 primary care weights'!H89*tot_gp_and_pharma_cost_2014</f>
        <v>129423335.06610785</v>
      </c>
      <c r="I89" s="9"/>
      <c r="J89" s="9">
        <f>'2014 primary care weights'!J89*tot_gp_and_pharma_cost_2014</f>
        <v>42049701.081871152</v>
      </c>
      <c r="K89" s="9">
        <f>'2014 primary care weights'!K89*tot_gp_and_pharma_cost_2014</f>
        <v>52524855.775033139</v>
      </c>
      <c r="L89" s="9">
        <f>'2014 primary care weights'!L89*tot_gp_and_pharma_cost_2014</f>
        <v>64337845.905973502</v>
      </c>
      <c r="M89" s="9">
        <f>'2014 primary care weights'!M89*tot_gp_and_pharma_cost_2014</f>
        <v>69176568.64621596</v>
      </c>
      <c r="N89" s="9">
        <f>'2014 primary care weights'!N89*tot_gp_and_pharma_cost_2014</f>
        <v>69152796.979597211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showGridLines="0" tabSelected="1" workbookViewId="0"/>
  </sheetViews>
  <sheetFormatPr defaultRowHeight="15" x14ac:dyDescent="0.25"/>
  <cols>
    <col min="2" max="2" width="34.7109375" bestFit="1" customWidth="1"/>
    <col min="3" max="5" width="18" bestFit="1" customWidth="1"/>
    <col min="6" max="7" width="17" bestFit="1" customWidth="1"/>
    <col min="9" max="13" width="17" bestFit="1" customWidth="1"/>
    <col min="15" max="15" width="18.140625" bestFit="1" customWidth="1"/>
  </cols>
  <sheetData>
    <row r="1" spans="2:15" ht="15.75" thickBot="1" x14ac:dyDescent="0.3"/>
    <row r="2" spans="2:15" ht="15.75" thickBot="1" x14ac:dyDescent="0.3">
      <c r="B2" s="48" t="s">
        <v>43</v>
      </c>
    </row>
    <row r="3" spans="2:15" x14ac:dyDescent="0.25">
      <c r="B3" s="19"/>
      <c r="C3" s="44" t="s">
        <v>1</v>
      </c>
      <c r="D3" s="45" t="s">
        <v>22</v>
      </c>
    </row>
    <row r="4" spans="2:15" x14ac:dyDescent="0.25">
      <c r="B4" s="41" t="s">
        <v>39</v>
      </c>
      <c r="C4" s="3"/>
      <c r="D4" s="36"/>
    </row>
    <row r="5" spans="2:15" x14ac:dyDescent="0.25">
      <c r="B5" s="40" t="s">
        <v>0</v>
      </c>
      <c r="C5" s="22">
        <f>SUM('2011 population'!D4:N89)</f>
        <v>52690703</v>
      </c>
      <c r="D5" s="23">
        <f>SUM('2014 population'!D4:N89)</f>
        <v>54316618</v>
      </c>
    </row>
    <row r="6" spans="2:15" x14ac:dyDescent="0.25">
      <c r="B6" s="40" t="s">
        <v>6</v>
      </c>
      <c r="C6" s="22">
        <v>68758764000</v>
      </c>
      <c r="D6" s="23">
        <v>75805017600</v>
      </c>
    </row>
    <row r="7" spans="2:15" ht="15.75" thickBot="1" x14ac:dyDescent="0.3">
      <c r="B7" s="50" t="s">
        <v>41</v>
      </c>
      <c r="C7" s="27">
        <f>tot_gp_and_pharma_cost_2011+tot_den_cost_2011+tot_opt_cost_2011</f>
        <v>21495802000</v>
      </c>
      <c r="D7" s="28">
        <f>tot_gp_and_pharma_cost_2014+tot_den_cost_2014+tot_opt_cost_2014</f>
        <v>22089674000</v>
      </c>
    </row>
    <row r="8" spans="2:15" ht="15.75" thickBot="1" x14ac:dyDescent="0.3"/>
    <row r="9" spans="2:15" ht="30.75" thickBot="1" x14ac:dyDescent="0.3">
      <c r="B9" s="49" t="s">
        <v>71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x14ac:dyDescent="0.25">
      <c r="B10" s="29"/>
      <c r="C10" s="103" t="s">
        <v>14</v>
      </c>
      <c r="D10" s="103"/>
      <c r="E10" s="103"/>
      <c r="F10" s="103"/>
      <c r="G10" s="103"/>
      <c r="H10" s="30"/>
      <c r="I10" s="103" t="s">
        <v>15</v>
      </c>
      <c r="J10" s="103"/>
      <c r="K10" s="103"/>
      <c r="L10" s="103"/>
      <c r="M10" s="103"/>
      <c r="N10" s="30"/>
      <c r="O10" s="21" t="s">
        <v>26</v>
      </c>
    </row>
    <row r="11" spans="2:15" x14ac:dyDescent="0.25">
      <c r="B11" s="82"/>
      <c r="C11" s="54" t="s">
        <v>16</v>
      </c>
      <c r="D11" s="54" t="s">
        <v>17</v>
      </c>
      <c r="E11" s="54" t="s">
        <v>18</v>
      </c>
      <c r="F11" s="54" t="s">
        <v>19</v>
      </c>
      <c r="G11" s="54" t="s">
        <v>20</v>
      </c>
      <c r="H11" s="54"/>
      <c r="I11" s="54" t="s">
        <v>16</v>
      </c>
      <c r="J11" s="54" t="s">
        <v>17</v>
      </c>
      <c r="K11" s="54" t="s">
        <v>18</v>
      </c>
      <c r="L11" s="54" t="s">
        <v>19</v>
      </c>
      <c r="M11" s="54" t="s">
        <v>20</v>
      </c>
      <c r="N11" s="18"/>
      <c r="O11" s="24"/>
    </row>
    <row r="12" spans="2:15" x14ac:dyDescent="0.25">
      <c r="B12" s="40" t="s">
        <v>72</v>
      </c>
      <c r="C12" s="22">
        <f>'Primary care summary'!C31</f>
        <v>2785397067.1762819</v>
      </c>
      <c r="D12" s="22">
        <f>'Primary care summary'!D31</f>
        <v>2617857350.2871928</v>
      </c>
      <c r="E12" s="22">
        <f>'Primary care summary'!E31</f>
        <v>2505407356.5030742</v>
      </c>
      <c r="F12" s="22">
        <f>'Primary care summary'!F31</f>
        <v>2393245703.8432617</v>
      </c>
      <c r="G12" s="22">
        <f>'Primary care summary'!G31</f>
        <v>2269982949.6506453</v>
      </c>
      <c r="H12" s="22"/>
      <c r="I12" s="22">
        <f>'Primary care summary'!I31</f>
        <v>1963333632.2985153</v>
      </c>
      <c r="J12" s="22">
        <f>'Primary care summary'!J31</f>
        <v>1836760499.5651526</v>
      </c>
      <c r="K12" s="22">
        <f>'Primary care summary'!K31</f>
        <v>1779042417.0476465</v>
      </c>
      <c r="L12" s="22">
        <f>'Primary care summary'!L31</f>
        <v>1705102735.4945247</v>
      </c>
      <c r="M12" s="22">
        <f>'Primary care summary'!M31</f>
        <v>1639672288.1337061</v>
      </c>
      <c r="N12" s="22"/>
      <c r="O12" s="23">
        <f>SUM(C12:M12)</f>
        <v>21495802000.000004</v>
      </c>
    </row>
    <row r="13" spans="2:15" x14ac:dyDescent="0.25">
      <c r="B13" s="40" t="s">
        <v>73</v>
      </c>
      <c r="C13" s="22">
        <f>'Secondary care summary'!C22</f>
        <v>8771359024.386261</v>
      </c>
      <c r="D13" s="22">
        <f>'Secondary care summary'!D22</f>
        <v>8201588434.6840096</v>
      </c>
      <c r="E13" s="22">
        <f>'Secondary care summary'!E22</f>
        <v>7808647372.8920422</v>
      </c>
      <c r="F13" s="22">
        <f>'Secondary care summary'!F22</f>
        <v>7357477885.4515409</v>
      </c>
      <c r="G13" s="22">
        <f>'Secondary care summary'!G22</f>
        <v>6820990572.3088331</v>
      </c>
      <c r="H13" s="22"/>
      <c r="I13" s="22">
        <f>'Secondary care summary'!I22</f>
        <v>6521849733.582922</v>
      </c>
      <c r="J13" s="22">
        <f>'Secondary care summary'!J22</f>
        <v>6093668706.7726879</v>
      </c>
      <c r="K13" s="22">
        <f>'Secondary care summary'!K22</f>
        <v>6006776001.5995083</v>
      </c>
      <c r="L13" s="22">
        <f>'Secondary care summary'!L22</f>
        <v>5761693225.9213848</v>
      </c>
      <c r="M13" s="22">
        <f>'Secondary care summary'!M22</f>
        <v>5414713041.920145</v>
      </c>
      <c r="N13" s="22"/>
      <c r="O13" s="23">
        <f>SUM(C13:M13)</f>
        <v>68758763999.519348</v>
      </c>
    </row>
    <row r="14" spans="2:15" ht="15.75" thickBot="1" x14ac:dyDescent="0.3">
      <c r="B14" s="46" t="s">
        <v>74</v>
      </c>
      <c r="C14" s="80">
        <f>C13+C12</f>
        <v>11556756091.562542</v>
      </c>
      <c r="D14" s="80">
        <f t="shared" ref="D14:O14" si="0">D13+D12</f>
        <v>10819445784.971203</v>
      </c>
      <c r="E14" s="80">
        <f t="shared" si="0"/>
        <v>10314054729.395117</v>
      </c>
      <c r="F14" s="80">
        <f t="shared" si="0"/>
        <v>9750723589.2948036</v>
      </c>
      <c r="G14" s="80">
        <f t="shared" si="0"/>
        <v>9090973521.9594784</v>
      </c>
      <c r="H14" s="80"/>
      <c r="I14" s="80">
        <f t="shared" si="0"/>
        <v>8485183365.8814373</v>
      </c>
      <c r="J14" s="80">
        <f t="shared" si="0"/>
        <v>7930429206.337841</v>
      </c>
      <c r="K14" s="80">
        <f t="shared" si="0"/>
        <v>7785818418.6471548</v>
      </c>
      <c r="L14" s="80">
        <f t="shared" si="0"/>
        <v>7466795961.4159098</v>
      </c>
      <c r="M14" s="80">
        <f t="shared" si="0"/>
        <v>7054385330.0538511</v>
      </c>
      <c r="N14" s="80"/>
      <c r="O14" s="81">
        <f t="shared" si="0"/>
        <v>90254565999.519348</v>
      </c>
    </row>
    <row r="15" spans="2:15" ht="15.75" thickBot="1" x14ac:dyDescent="0.3"/>
    <row r="16" spans="2:15" ht="30.75" thickBot="1" x14ac:dyDescent="0.3">
      <c r="B16" s="49" t="s">
        <v>75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x14ac:dyDescent="0.25">
      <c r="B17" s="29"/>
      <c r="C17" s="103" t="s">
        <v>14</v>
      </c>
      <c r="D17" s="103"/>
      <c r="E17" s="103"/>
      <c r="F17" s="103"/>
      <c r="G17" s="103"/>
      <c r="H17" s="30"/>
      <c r="I17" s="103" t="s">
        <v>15</v>
      </c>
      <c r="J17" s="103"/>
      <c r="K17" s="103"/>
      <c r="L17" s="103"/>
      <c r="M17" s="103"/>
      <c r="N17" s="30"/>
      <c r="O17" s="21" t="s">
        <v>26</v>
      </c>
    </row>
    <row r="18" spans="2:15" x14ac:dyDescent="0.25">
      <c r="B18" s="82"/>
      <c r="C18" s="54" t="s">
        <v>16</v>
      </c>
      <c r="D18" s="54" t="s">
        <v>17</v>
      </c>
      <c r="E18" s="54" t="s">
        <v>18</v>
      </c>
      <c r="F18" s="54" t="s">
        <v>19</v>
      </c>
      <c r="G18" s="54" t="s">
        <v>20</v>
      </c>
      <c r="H18" s="54"/>
      <c r="I18" s="54" t="s">
        <v>16</v>
      </c>
      <c r="J18" s="54" t="s">
        <v>17</v>
      </c>
      <c r="K18" s="54" t="s">
        <v>18</v>
      </c>
      <c r="L18" s="54" t="s">
        <v>19</v>
      </c>
      <c r="M18" s="54" t="s">
        <v>20</v>
      </c>
      <c r="N18" s="18"/>
      <c r="O18" s="24"/>
    </row>
    <row r="19" spans="2:15" x14ac:dyDescent="0.25">
      <c r="B19" s="40" t="s">
        <v>72</v>
      </c>
      <c r="C19" s="22">
        <f>'Primary care summary'!C38</f>
        <v>2861477309.2736459</v>
      </c>
      <c r="D19" s="22">
        <f>'Primary care summary'!D38</f>
        <v>2686643985.3603978</v>
      </c>
      <c r="E19" s="22">
        <f>'Primary care summary'!E38</f>
        <v>2567481112.7348742</v>
      </c>
      <c r="F19" s="22">
        <f>'Primary care summary'!F38</f>
        <v>2450759603.5111232</v>
      </c>
      <c r="G19" s="22">
        <f>'Primary care summary'!G38</f>
        <v>2333180061.734304</v>
      </c>
      <c r="H19" s="22"/>
      <c r="I19" s="22">
        <f>'Primary care summary'!I38</f>
        <v>2022254791.6698201</v>
      </c>
      <c r="J19" s="22">
        <f>'Primary care summary'!J38</f>
        <v>1888155237.5738697</v>
      </c>
      <c r="K19" s="22">
        <f>'Primary care summary'!K38</f>
        <v>1828264050.9483371</v>
      </c>
      <c r="L19" s="22">
        <f>'Primary care summary'!L38</f>
        <v>1752649377.0059738</v>
      </c>
      <c r="M19" s="22">
        <f>'Primary care summary'!M38</f>
        <v>1698808470.1876569</v>
      </c>
      <c r="N19" s="22"/>
      <c r="O19" s="23">
        <f>SUM(C19:M19)</f>
        <v>22089674000.000004</v>
      </c>
    </row>
    <row r="20" spans="2:15" x14ac:dyDescent="0.25">
      <c r="B20" s="40" t="s">
        <v>73</v>
      </c>
      <c r="C20" s="22">
        <f>'Secondary care summary'!C31</f>
        <v>9949253809.6309853</v>
      </c>
      <c r="D20" s="22">
        <f>'Secondary care summary'!D31</f>
        <v>9160772865.9626026</v>
      </c>
      <c r="E20" s="22">
        <f>'Secondary care summary'!E31</f>
        <v>8510983510.0215492</v>
      </c>
      <c r="F20" s="22">
        <f>'Secondary care summary'!F31</f>
        <v>7907417477.1364059</v>
      </c>
      <c r="G20" s="22">
        <f>'Secondary care summary'!G31</f>
        <v>7251748248.3688431</v>
      </c>
      <c r="H20" s="22"/>
      <c r="I20" s="22">
        <f>'Secondary care summary'!I31</f>
        <v>7617494838.1293888</v>
      </c>
      <c r="J20" s="22">
        <f>'Secondary care summary'!J31</f>
        <v>7033342714.3820915</v>
      </c>
      <c r="K20" s="22">
        <f>'Secondary care summary'!K31</f>
        <v>6648583669.2234726</v>
      </c>
      <c r="L20" s="22">
        <f>'Secondary care summary'!L31</f>
        <v>6213246228.5595446</v>
      </c>
      <c r="M20" s="22">
        <f>'Secondary care summary'!M31</f>
        <v>5512174238.5851116</v>
      </c>
      <c r="N20" s="22"/>
      <c r="O20" s="23">
        <f>SUM(C20:M20)</f>
        <v>75805017600</v>
      </c>
    </row>
    <row r="21" spans="2:15" ht="15.75" thickBot="1" x14ac:dyDescent="0.3">
      <c r="B21" s="46" t="s">
        <v>74</v>
      </c>
      <c r="C21" s="80">
        <f>C20+C19</f>
        <v>12810731118.904631</v>
      </c>
      <c r="D21" s="80">
        <f t="shared" ref="D21" si="1">D20+D19</f>
        <v>11847416851.323</v>
      </c>
      <c r="E21" s="80">
        <f t="shared" ref="E21" si="2">E20+E19</f>
        <v>11078464622.756424</v>
      </c>
      <c r="F21" s="80">
        <f t="shared" ref="F21" si="3">F20+F19</f>
        <v>10358177080.64753</v>
      </c>
      <c r="G21" s="80">
        <f t="shared" ref="G21" si="4">G20+G19</f>
        <v>9584928310.1031475</v>
      </c>
      <c r="H21" s="80"/>
      <c r="I21" s="80">
        <f t="shared" ref="I21" si="5">I20+I19</f>
        <v>9639749629.7992096</v>
      </c>
      <c r="J21" s="80">
        <f t="shared" ref="J21" si="6">J20+J19</f>
        <v>8921497951.9559612</v>
      </c>
      <c r="K21" s="80">
        <f t="shared" ref="K21" si="7">K20+K19</f>
        <v>8476847720.1718102</v>
      </c>
      <c r="L21" s="80">
        <f t="shared" ref="L21" si="8">L20+L19</f>
        <v>7965895605.5655184</v>
      </c>
      <c r="M21" s="80">
        <f t="shared" ref="M21" si="9">M20+M19</f>
        <v>7210982708.772768</v>
      </c>
      <c r="N21" s="80"/>
      <c r="O21" s="81">
        <f t="shared" ref="O21" si="10">O20+O19</f>
        <v>97894691600</v>
      </c>
    </row>
    <row r="22" spans="2:15" ht="15.75" thickBot="1" x14ac:dyDescent="0.3"/>
    <row r="23" spans="2:15" ht="30.75" thickBot="1" x14ac:dyDescent="0.3">
      <c r="B23" s="49" t="s">
        <v>76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2:15" x14ac:dyDescent="0.25">
      <c r="B24" s="29"/>
      <c r="C24" s="103" t="s">
        <v>14</v>
      </c>
      <c r="D24" s="103"/>
      <c r="E24" s="103"/>
      <c r="F24" s="103"/>
      <c r="G24" s="103"/>
      <c r="H24" s="30"/>
      <c r="I24" s="103" t="s">
        <v>15</v>
      </c>
      <c r="J24" s="103"/>
      <c r="K24" s="103"/>
      <c r="L24" s="103"/>
      <c r="M24" s="104"/>
    </row>
    <row r="25" spans="2:15" x14ac:dyDescent="0.25">
      <c r="B25" s="82"/>
      <c r="C25" s="54" t="s">
        <v>16</v>
      </c>
      <c r="D25" s="54" t="s">
        <v>17</v>
      </c>
      <c r="E25" s="54" t="s">
        <v>18</v>
      </c>
      <c r="F25" s="54" t="s">
        <v>19</v>
      </c>
      <c r="G25" s="54" t="s">
        <v>20</v>
      </c>
      <c r="H25" s="54"/>
      <c r="I25" s="54" t="s">
        <v>16</v>
      </c>
      <c r="J25" s="54" t="s">
        <v>17</v>
      </c>
      <c r="K25" s="54" t="s">
        <v>18</v>
      </c>
      <c r="L25" s="54" t="s">
        <v>19</v>
      </c>
      <c r="M25" s="36" t="s">
        <v>20</v>
      </c>
    </row>
    <row r="26" spans="2:15" x14ac:dyDescent="0.25">
      <c r="B26" s="40" t="s">
        <v>78</v>
      </c>
      <c r="C26" s="22">
        <f>'Primary care summary'!C45</f>
        <v>526.60270326590478</v>
      </c>
      <c r="D26" s="22">
        <f>'Primary care summary'!D45</f>
        <v>491.52252992943744</v>
      </c>
      <c r="E26" s="22">
        <f>'Primary care summary'!E45</f>
        <v>467.07217161134099</v>
      </c>
      <c r="F26" s="22">
        <f>'Primary care summary'!F45</f>
        <v>448.70903069549547</v>
      </c>
      <c r="G26" s="22">
        <f>'Primary care summary'!G45</f>
        <v>423.76969113876834</v>
      </c>
      <c r="H26" s="22"/>
      <c r="I26" s="22">
        <f>'Primary care summary'!I45</f>
        <v>379.97098395539194</v>
      </c>
      <c r="J26" s="22">
        <f>'Primary care summary'!J45</f>
        <v>352.01029444606968</v>
      </c>
      <c r="K26" s="22">
        <f>'Primary care summary'!K45</f>
        <v>340.3137271609113</v>
      </c>
      <c r="L26" s="22">
        <f>'Primary care summary'!L45</f>
        <v>328.81905830247501</v>
      </c>
      <c r="M26" s="23">
        <f>'Primary care summary'!M45</f>
        <v>313.94446440397144</v>
      </c>
    </row>
    <row r="27" spans="2:15" x14ac:dyDescent="0.25">
      <c r="B27" s="40" t="s">
        <v>79</v>
      </c>
      <c r="C27" s="22">
        <f>'Secondary care summary'!C38</f>
        <v>1658.2990726848732</v>
      </c>
      <c r="D27" s="22">
        <f>'Secondary care summary'!D38</f>
        <v>1539.9102997012606</v>
      </c>
      <c r="E27" s="22">
        <f>'Secondary care summary'!E38</f>
        <v>1455.7320893694771</v>
      </c>
      <c r="F27" s="22">
        <f>'Secondary care summary'!F38</f>
        <v>1379.4516647592473</v>
      </c>
      <c r="G27" s="22">
        <f>'Secondary care summary'!G38</f>
        <v>1273.3703874439334</v>
      </c>
      <c r="H27" s="22"/>
      <c r="I27" s="22">
        <f>'Secondary care summary'!I38</f>
        <v>1262.1969184002287</v>
      </c>
      <c r="J27" s="22">
        <f>'Secondary care summary'!J38</f>
        <v>1167.8354996395472</v>
      </c>
      <c r="K27" s="22">
        <f>'Secondary care summary'!K38</f>
        <v>1149.038555650299</v>
      </c>
      <c r="L27" s="22">
        <f>'Secondary care summary'!L38</f>
        <v>1111.1087334135023</v>
      </c>
      <c r="M27" s="23">
        <f>'Secondary care summary'!M38</f>
        <v>1036.7432554353204</v>
      </c>
    </row>
    <row r="28" spans="2:15" ht="15.75" thickBot="1" x14ac:dyDescent="0.3">
      <c r="B28" s="46" t="s">
        <v>77</v>
      </c>
      <c r="C28" s="80">
        <f>C27+C26</f>
        <v>2184.9017759507778</v>
      </c>
      <c r="D28" s="80">
        <f t="shared" ref="D28" si="11">D27+D26</f>
        <v>2031.4328296306981</v>
      </c>
      <c r="E28" s="80">
        <f t="shared" ref="E28" si="12">E27+E26</f>
        <v>1922.8042609808181</v>
      </c>
      <c r="F28" s="80">
        <f t="shared" ref="F28" si="13">F27+F26</f>
        <v>1828.1606954547428</v>
      </c>
      <c r="G28" s="80">
        <f t="shared" ref="G28" si="14">G27+G26</f>
        <v>1697.1400785827018</v>
      </c>
      <c r="H28" s="80"/>
      <c r="I28" s="80">
        <f t="shared" ref="I28" si="15">I27+I26</f>
        <v>1642.1679023556208</v>
      </c>
      <c r="J28" s="80">
        <f t="shared" ref="J28" si="16">J27+J26</f>
        <v>1519.8457940856169</v>
      </c>
      <c r="K28" s="80">
        <f t="shared" ref="K28" si="17">K27+K26</f>
        <v>1489.3522828112104</v>
      </c>
      <c r="L28" s="80">
        <f t="shared" ref="L28" si="18">L27+L26</f>
        <v>1439.9277917159773</v>
      </c>
      <c r="M28" s="81">
        <f t="shared" ref="M28" si="19">M27+M26</f>
        <v>1350.6877198392917</v>
      </c>
    </row>
    <row r="29" spans="2:15" ht="15.75" thickBot="1" x14ac:dyDescent="0.3"/>
    <row r="30" spans="2:15" ht="30.75" thickBot="1" x14ac:dyDescent="0.3">
      <c r="B30" s="49" t="s">
        <v>80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2:15" x14ac:dyDescent="0.25">
      <c r="B31" s="29"/>
      <c r="C31" s="103" t="s">
        <v>14</v>
      </c>
      <c r="D31" s="103"/>
      <c r="E31" s="103"/>
      <c r="F31" s="103"/>
      <c r="G31" s="103"/>
      <c r="H31" s="30"/>
      <c r="I31" s="103" t="s">
        <v>15</v>
      </c>
      <c r="J31" s="103"/>
      <c r="K31" s="103"/>
      <c r="L31" s="103"/>
      <c r="M31" s="104"/>
    </row>
    <row r="32" spans="2:15" x14ac:dyDescent="0.25">
      <c r="B32" s="82"/>
      <c r="C32" s="54" t="s">
        <v>16</v>
      </c>
      <c r="D32" s="54" t="s">
        <v>17</v>
      </c>
      <c r="E32" s="54" t="s">
        <v>18</v>
      </c>
      <c r="F32" s="54" t="s">
        <v>19</v>
      </c>
      <c r="G32" s="54" t="s">
        <v>20</v>
      </c>
      <c r="H32" s="54"/>
      <c r="I32" s="54" t="s">
        <v>16</v>
      </c>
      <c r="J32" s="54" t="s">
        <v>17</v>
      </c>
      <c r="K32" s="54" t="s">
        <v>18</v>
      </c>
      <c r="L32" s="54" t="s">
        <v>19</v>
      </c>
      <c r="M32" s="36" t="s">
        <v>20</v>
      </c>
    </row>
    <row r="33" spans="2:13" x14ac:dyDescent="0.25">
      <c r="B33" s="40" t="s">
        <v>78</v>
      </c>
      <c r="C33" s="22">
        <f>'Primary care summary'!C52</f>
        <v>515.71483965199036</v>
      </c>
      <c r="D33" s="22">
        <f>'Primary care summary'!D52</f>
        <v>486.93828120459114</v>
      </c>
      <c r="E33" s="22">
        <f>'Primary care summary'!E52</f>
        <v>469.21096551532156</v>
      </c>
      <c r="F33" s="22">
        <f>'Primary care summary'!F52</f>
        <v>453.18339464720032</v>
      </c>
      <c r="G33" s="22">
        <f>'Primary care summary'!G52</f>
        <v>416.81443323137455</v>
      </c>
      <c r="H33" s="22"/>
      <c r="I33" s="22">
        <f>'Primary care summary'!I52</f>
        <v>372.25067899942718</v>
      </c>
      <c r="J33" s="22">
        <f>'Primary care summary'!J52</f>
        <v>352.04964192407459</v>
      </c>
      <c r="K33" s="22">
        <f>'Primary care summary'!K52</f>
        <v>345.73566972797806</v>
      </c>
      <c r="L33" s="22">
        <f>'Primary care summary'!L52</f>
        <v>336.470328151263</v>
      </c>
      <c r="M33" s="23">
        <f>'Primary care summary'!M52</f>
        <v>309.97891945618142</v>
      </c>
    </row>
    <row r="34" spans="2:13" x14ac:dyDescent="0.25">
      <c r="B34" s="40" t="s">
        <v>79</v>
      </c>
      <c r="C34" s="22">
        <f>'Secondary care summary'!C45</f>
        <v>1793.1219711098247</v>
      </c>
      <c r="D34" s="22">
        <f>'Secondary care summary'!D45</f>
        <v>1660.3357267148685</v>
      </c>
      <c r="E34" s="22">
        <f>'Secondary care summary'!E45</f>
        <v>1555.3948071572695</v>
      </c>
      <c r="F34" s="22">
        <f>'Secondary care summary'!F45</f>
        <v>1462.2039183473153</v>
      </c>
      <c r="G34" s="22">
        <f>'Secondary care summary'!G45</f>
        <v>1295.4993854326367</v>
      </c>
      <c r="H34" s="22"/>
      <c r="I34" s="22">
        <f>'Secondary care summary'!I45</f>
        <v>1402.205912652018</v>
      </c>
      <c r="J34" s="22">
        <f>'Secondary care summary'!J45</f>
        <v>1311.3782886353608</v>
      </c>
      <c r="K34" s="22">
        <f>'Secondary care summary'!K45</f>
        <v>1257.286947380026</v>
      </c>
      <c r="L34" s="22">
        <f>'Secondary care summary'!L45</f>
        <v>1192.807314934447</v>
      </c>
      <c r="M34" s="23">
        <f>'Secondary care summary'!M45</f>
        <v>1005.7977955231574</v>
      </c>
    </row>
    <row r="35" spans="2:13" ht="15.75" thickBot="1" x14ac:dyDescent="0.3">
      <c r="B35" s="46" t="s">
        <v>77</v>
      </c>
      <c r="C35" s="80">
        <f>C34+C33</f>
        <v>2308.8368107618153</v>
      </c>
      <c r="D35" s="80">
        <f t="shared" ref="D35" si="20">D34+D33</f>
        <v>2147.2740079194596</v>
      </c>
      <c r="E35" s="80">
        <f t="shared" ref="E35" si="21">E34+E33</f>
        <v>2024.605772672591</v>
      </c>
      <c r="F35" s="80">
        <f t="shared" ref="F35" si="22">F34+F33</f>
        <v>1915.3873129945155</v>
      </c>
      <c r="G35" s="80">
        <f t="shared" ref="G35" si="23">G34+G33</f>
        <v>1712.3138186640113</v>
      </c>
      <c r="H35" s="80"/>
      <c r="I35" s="80">
        <f t="shared" ref="I35" si="24">I34+I33</f>
        <v>1774.4565916514453</v>
      </c>
      <c r="J35" s="80">
        <f t="shared" ref="J35" si="25">J34+J33</f>
        <v>1663.4279305594355</v>
      </c>
      <c r="K35" s="80">
        <f t="shared" ref="K35" si="26">K34+K33</f>
        <v>1603.0226171080042</v>
      </c>
      <c r="L35" s="80">
        <f t="shared" ref="L35" si="27">L34+L33</f>
        <v>1529.27764308571</v>
      </c>
      <c r="M35" s="81">
        <f t="shared" ref="M35" si="28">M34+M33</f>
        <v>1315.776714979339</v>
      </c>
    </row>
  </sheetData>
  <mergeCells count="8">
    <mergeCell ref="C31:G31"/>
    <mergeCell ref="I31:M31"/>
    <mergeCell ref="C10:G10"/>
    <mergeCell ref="I10:M10"/>
    <mergeCell ref="C17:G17"/>
    <mergeCell ref="I17:M17"/>
    <mergeCell ref="C24:G24"/>
    <mergeCell ref="I24:M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showGridLines="0" workbookViewId="0">
      <selection activeCell="C15" sqref="C15"/>
    </sheetView>
  </sheetViews>
  <sheetFormatPr defaultRowHeight="15" x14ac:dyDescent="0.25"/>
  <cols>
    <col min="2" max="2" width="39.28515625" bestFit="1" customWidth="1"/>
    <col min="3" max="7" width="16.85546875" bestFit="1" customWidth="1"/>
    <col min="9" max="13" width="16.85546875" bestFit="1" customWidth="1"/>
    <col min="15" max="15" width="18" bestFit="1" customWidth="1"/>
  </cols>
  <sheetData>
    <row r="1" spans="2:4" ht="15.75" thickBot="1" x14ac:dyDescent="0.3"/>
    <row r="2" spans="2:4" ht="15.75" thickBot="1" x14ac:dyDescent="0.3">
      <c r="B2" s="48" t="s">
        <v>44</v>
      </c>
    </row>
    <row r="3" spans="2:4" x14ac:dyDescent="0.25">
      <c r="B3" s="19"/>
      <c r="C3" s="52" t="s">
        <v>1</v>
      </c>
      <c r="D3" s="53" t="s">
        <v>22</v>
      </c>
    </row>
    <row r="4" spans="2:4" x14ac:dyDescent="0.25">
      <c r="B4" s="41" t="s">
        <v>46</v>
      </c>
      <c r="C4" s="18"/>
      <c r="D4" s="24"/>
    </row>
    <row r="5" spans="2:4" x14ac:dyDescent="0.25">
      <c r="B5" s="40" t="s">
        <v>47</v>
      </c>
      <c r="C5" s="22">
        <v>7761467000</v>
      </c>
      <c r="D5" s="23">
        <v>8480826000</v>
      </c>
    </row>
    <row r="6" spans="2:4" x14ac:dyDescent="0.25">
      <c r="B6" s="42" t="s">
        <v>48</v>
      </c>
      <c r="C6" s="22">
        <v>8248643000</v>
      </c>
      <c r="D6" s="23">
        <v>8206256000</v>
      </c>
    </row>
    <row r="7" spans="2:4" x14ac:dyDescent="0.25">
      <c r="B7" s="42" t="s">
        <v>49</v>
      </c>
      <c r="C7" s="22">
        <v>2135655000</v>
      </c>
      <c r="D7" s="23">
        <v>2128584000</v>
      </c>
    </row>
    <row r="8" spans="2:4" x14ac:dyDescent="0.25">
      <c r="B8" s="73" t="s">
        <v>56</v>
      </c>
      <c r="C8" s="22">
        <f>tot_gp_cost_2011+tot_presc_cost_2011+tot_pharma_cost_2011</f>
        <v>18145765000</v>
      </c>
      <c r="D8" s="23">
        <f>tot_gp_cost_2014+tot_presc_cost_2014+tot_pharma_cost_2014</f>
        <v>18815666000</v>
      </c>
    </row>
    <row r="9" spans="2:4" x14ac:dyDescent="0.25">
      <c r="B9" s="42" t="s">
        <v>55</v>
      </c>
      <c r="C9" s="22">
        <f>SUM('2011 GP visits'!D4:H89)+SUM('2011 GP visits'!J4:N89)</f>
        <v>167134701.945438</v>
      </c>
      <c r="D9" s="23">
        <f>SUM('2014 GP visits'!D4:H89)+SUM('2014 GP visits'!J4:N89)</f>
        <v>173454608.973241</v>
      </c>
    </row>
    <row r="10" spans="2:4" x14ac:dyDescent="0.25">
      <c r="B10" s="42"/>
      <c r="C10" s="18"/>
      <c r="D10" s="23"/>
    </row>
    <row r="11" spans="2:4" x14ac:dyDescent="0.25">
      <c r="B11" s="51" t="s">
        <v>45</v>
      </c>
      <c r="C11" s="18"/>
      <c r="D11" s="23"/>
    </row>
    <row r="12" spans="2:4" x14ac:dyDescent="0.25">
      <c r="B12" s="42" t="s">
        <v>50</v>
      </c>
      <c r="C12" s="22">
        <v>2859325000</v>
      </c>
      <c r="D12" s="23">
        <v>2746308000</v>
      </c>
    </row>
    <row r="13" spans="2:4" x14ac:dyDescent="0.25">
      <c r="B13" s="42" t="s">
        <v>51</v>
      </c>
      <c r="C13" s="22">
        <v>490712000</v>
      </c>
      <c r="D13" s="23">
        <v>527700000</v>
      </c>
    </row>
    <row r="14" spans="2:4" x14ac:dyDescent="0.25">
      <c r="B14" s="73" t="s">
        <v>64</v>
      </c>
      <c r="C14" s="22">
        <f>tot_opt_cost_2011+tot_den_cost_2011</f>
        <v>3350037000</v>
      </c>
      <c r="D14" s="23">
        <f>tot_opt_cost_2014+tot_den_cost_2014</f>
        <v>3274008000</v>
      </c>
    </row>
    <row r="15" spans="2:4" ht="15.75" thickBot="1" x14ac:dyDescent="0.3">
      <c r="B15" s="77" t="s">
        <v>65</v>
      </c>
      <c r="C15" s="78">
        <f>tot_other_primary_care_2011/population_2011</f>
        <v>63.579280769892179</v>
      </c>
      <c r="D15" s="79">
        <f>tot_other_primary_care_2014/population_2014</f>
        <v>60.27635962165391</v>
      </c>
    </row>
    <row r="16" spans="2:4" ht="15.75" thickBot="1" x14ac:dyDescent="0.3"/>
    <row r="17" spans="2:15" ht="15.75" thickBot="1" x14ac:dyDescent="0.3">
      <c r="B17" s="58" t="s">
        <v>60</v>
      </c>
    </row>
    <row r="18" spans="2:15" x14ac:dyDescent="0.25">
      <c r="B18" s="19"/>
      <c r="C18" s="20" t="s">
        <v>13</v>
      </c>
      <c r="D18" s="20" t="s">
        <v>14</v>
      </c>
      <c r="E18" s="21" t="s">
        <v>15</v>
      </c>
    </row>
    <row r="19" spans="2:15" x14ac:dyDescent="0.25">
      <c r="B19" s="40" t="s">
        <v>58</v>
      </c>
      <c r="C19" s="18">
        <v>0</v>
      </c>
      <c r="D19" s="18">
        <v>3.428569</v>
      </c>
      <c r="E19" s="24">
        <v>3.7613289999999999</v>
      </c>
    </row>
    <row r="20" spans="2:15" x14ac:dyDescent="0.25">
      <c r="B20" s="40" t="s">
        <v>57</v>
      </c>
      <c r="C20" s="18">
        <v>5</v>
      </c>
      <c r="D20" s="18">
        <v>1.6708460000000001</v>
      </c>
      <c r="E20" s="24">
        <v>1.583844</v>
      </c>
    </row>
    <row r="21" spans="2:15" x14ac:dyDescent="0.25">
      <c r="B21" s="40" t="s">
        <v>52</v>
      </c>
      <c r="C21" s="18">
        <v>16</v>
      </c>
      <c r="D21" s="18">
        <v>3.1975069999999999</v>
      </c>
      <c r="E21" s="24">
        <v>1.5825480000000001</v>
      </c>
    </row>
    <row r="22" spans="2:15" x14ac:dyDescent="0.25">
      <c r="B22" s="40" t="s">
        <v>53</v>
      </c>
      <c r="C22" s="18">
        <v>45</v>
      </c>
      <c r="D22" s="18">
        <v>4.031269</v>
      </c>
      <c r="E22" s="24">
        <v>2.7616990000000001</v>
      </c>
    </row>
    <row r="23" spans="2:15" x14ac:dyDescent="0.25">
      <c r="B23" s="40" t="s">
        <v>54</v>
      </c>
      <c r="C23" s="18">
        <v>65</v>
      </c>
      <c r="D23" s="18">
        <v>5.1496459999999997</v>
      </c>
      <c r="E23" s="24">
        <v>4.460909</v>
      </c>
    </row>
    <row r="24" spans="2:15" ht="15.75" thickBot="1" x14ac:dyDescent="0.3">
      <c r="B24" s="60" t="s">
        <v>59</v>
      </c>
      <c r="C24" s="59">
        <v>75</v>
      </c>
      <c r="D24" s="59">
        <v>6.8174109999999999</v>
      </c>
      <c r="E24" s="35">
        <v>6.24803</v>
      </c>
    </row>
    <row r="25" spans="2:15" ht="15.75" thickBot="1" x14ac:dyDescent="0.3"/>
    <row r="26" spans="2:15" ht="30.75" thickBot="1" x14ac:dyDescent="0.3">
      <c r="B26" s="49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2:15" x14ac:dyDescent="0.25">
      <c r="B27" s="29"/>
      <c r="C27" s="103" t="s">
        <v>14</v>
      </c>
      <c r="D27" s="103"/>
      <c r="E27" s="103"/>
      <c r="F27" s="103"/>
      <c r="G27" s="103"/>
      <c r="H27" s="30"/>
      <c r="I27" s="103" t="s">
        <v>15</v>
      </c>
      <c r="J27" s="103"/>
      <c r="K27" s="103"/>
      <c r="L27" s="103"/>
      <c r="M27" s="103"/>
      <c r="N27" s="30"/>
      <c r="O27" s="21" t="s">
        <v>26</v>
      </c>
    </row>
    <row r="28" spans="2:15" ht="90" x14ac:dyDescent="0.25">
      <c r="B28" s="47" t="s">
        <v>61</v>
      </c>
      <c r="C28" s="54" t="s">
        <v>16</v>
      </c>
      <c r="D28" s="54" t="s">
        <v>17</v>
      </c>
      <c r="E28" s="54" t="s">
        <v>18</v>
      </c>
      <c r="F28" s="54" t="s">
        <v>19</v>
      </c>
      <c r="G28" s="54" t="s">
        <v>20</v>
      </c>
      <c r="H28" s="54"/>
      <c r="I28" s="54" t="s">
        <v>16</v>
      </c>
      <c r="J28" s="54" t="s">
        <v>17</v>
      </c>
      <c r="K28" s="54" t="s">
        <v>18</v>
      </c>
      <c r="L28" s="54" t="s">
        <v>19</v>
      </c>
      <c r="M28" s="54" t="s">
        <v>20</v>
      </c>
      <c r="N28" s="18"/>
      <c r="O28" s="24"/>
    </row>
    <row r="29" spans="2:15" x14ac:dyDescent="0.25">
      <c r="B29" s="76" t="s">
        <v>62</v>
      </c>
      <c r="C29" s="22">
        <f>SUM('2011 GP and pharma total'!D4:D89)</f>
        <v>2449102663.2711568</v>
      </c>
      <c r="D29" s="22">
        <f>SUM('2011 GP and pharma total'!E4:E89)</f>
        <v>2279233020.0589738</v>
      </c>
      <c r="E29" s="22">
        <f>SUM('2011 GP and pharma total'!F4:F89)</f>
        <v>2164363707.4829993</v>
      </c>
      <c r="F29" s="22">
        <f>SUM('2011 GP and pharma total'!G4:G89)</f>
        <v>2054137662.4469457</v>
      </c>
      <c r="G29" s="22">
        <f>SUM('2011 GP and pharma total'!H4:H89)</f>
        <v>1929411440.3695679</v>
      </c>
      <c r="H29" s="22"/>
      <c r="I29" s="22">
        <f>SUM('2011 GP and pharma total'!J4:J89)</f>
        <v>1634815546.6450746</v>
      </c>
      <c r="J29" s="22">
        <f>SUM('2011 GP and pharma total'!K4:K89)</f>
        <v>1505009089.5881591</v>
      </c>
      <c r="K29" s="22">
        <f>SUM('2011 GP and pharma total'!L4:L89)</f>
        <v>1446671935.6137965</v>
      </c>
      <c r="L29" s="22">
        <f>SUM('2011 GP and pharma total'!M4:M89)</f>
        <v>1375410149.7874219</v>
      </c>
      <c r="M29" s="22">
        <f>SUM('2011 GP and pharma total'!N4:N89)</f>
        <v>1307609784.7359054</v>
      </c>
      <c r="N29" s="22"/>
      <c r="O29" s="23">
        <f>SUM(C29:M29)</f>
        <v>18145765000</v>
      </c>
    </row>
    <row r="30" spans="2:15" x14ac:dyDescent="0.25">
      <c r="B30" s="40" t="s">
        <v>63</v>
      </c>
      <c r="C30" s="22">
        <f>SUM('2011 population'!D4:D89)*ave_other_primary_care_2011</f>
        <v>336294403.90512538</v>
      </c>
      <c r="D30" s="22">
        <f>SUM('2011 population'!E4:E89)*ave_other_primary_care_2011</f>
        <v>338624330.22821885</v>
      </c>
      <c r="E30" s="22">
        <f>SUM('2011 population'!F4:F89)*ave_other_primary_care_2011</f>
        <v>341043649.02007478</v>
      </c>
      <c r="F30" s="22">
        <f>SUM('2011 population'!G4:G89)*ave_other_primary_care_2011</f>
        <v>339108041.39631617</v>
      </c>
      <c r="G30" s="22">
        <f>SUM('2011 population'!H4:H89)*ave_other_primary_care_2011</f>
        <v>340571509.28107756</v>
      </c>
      <c r="H30" s="22"/>
      <c r="I30" s="22">
        <f>SUM('2011 population'!J4:J89)*ave_other_primary_care_2011</f>
        <v>328518085.65344059</v>
      </c>
      <c r="J30" s="22">
        <f>SUM('2011 population'!K4:K89)*ave_other_primary_care_2011</f>
        <v>331751409.9769935</v>
      </c>
      <c r="K30" s="22">
        <f>SUM('2011 population'!L4:L89)*ave_other_primary_care_2011</f>
        <v>332370481.43384993</v>
      </c>
      <c r="L30" s="22">
        <f>SUM('2011 population'!M4:M89)*ave_other_primary_care_2011</f>
        <v>329692585.70710284</v>
      </c>
      <c r="M30" s="22">
        <f>SUM('2011 population'!N4:N89)*ave_other_primary_care_2011</f>
        <v>332062503.39780056</v>
      </c>
      <c r="N30" s="22"/>
      <c r="O30" s="23">
        <f>SUM(C30:M30)</f>
        <v>3350037000</v>
      </c>
    </row>
    <row r="31" spans="2:15" ht="15.75" thickBot="1" x14ac:dyDescent="0.3">
      <c r="B31" s="46" t="s">
        <v>41</v>
      </c>
      <c r="C31" s="80">
        <f>SUM(C29:C30)</f>
        <v>2785397067.1762819</v>
      </c>
      <c r="D31" s="80">
        <f t="shared" ref="D31:O31" si="0">SUM(D29:D30)</f>
        <v>2617857350.2871928</v>
      </c>
      <c r="E31" s="80">
        <f t="shared" si="0"/>
        <v>2505407356.5030742</v>
      </c>
      <c r="F31" s="80">
        <f t="shared" si="0"/>
        <v>2393245703.8432617</v>
      </c>
      <c r="G31" s="80">
        <f t="shared" si="0"/>
        <v>2269982949.6506453</v>
      </c>
      <c r="H31" s="80"/>
      <c r="I31" s="80">
        <f t="shared" si="0"/>
        <v>1963333632.2985153</v>
      </c>
      <c r="J31" s="80">
        <f t="shared" si="0"/>
        <v>1836760499.5651526</v>
      </c>
      <c r="K31" s="80">
        <f t="shared" si="0"/>
        <v>1779042417.0476465</v>
      </c>
      <c r="L31" s="80">
        <f t="shared" si="0"/>
        <v>1705102735.4945247</v>
      </c>
      <c r="M31" s="80">
        <f t="shared" si="0"/>
        <v>1639672288.1337061</v>
      </c>
      <c r="N31" s="80"/>
      <c r="O31" s="81">
        <f t="shared" si="0"/>
        <v>21495802000</v>
      </c>
    </row>
    <row r="32" spans="2:15" ht="15.75" thickBot="1" x14ac:dyDescent="0.3"/>
    <row r="33" spans="2:15" ht="30.75" thickBot="1" x14ac:dyDescent="0.3">
      <c r="B33" s="49" t="s">
        <v>66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2:15" x14ac:dyDescent="0.25">
      <c r="B34" s="29"/>
      <c r="C34" s="103" t="s">
        <v>14</v>
      </c>
      <c r="D34" s="103"/>
      <c r="E34" s="103"/>
      <c r="F34" s="103"/>
      <c r="G34" s="103"/>
      <c r="H34" s="30"/>
      <c r="I34" s="103" t="s">
        <v>15</v>
      </c>
      <c r="J34" s="103"/>
      <c r="K34" s="103"/>
      <c r="L34" s="103"/>
      <c r="M34" s="103"/>
      <c r="N34" s="30"/>
      <c r="O34" s="21" t="s">
        <v>26</v>
      </c>
    </row>
    <row r="35" spans="2:15" ht="90" x14ac:dyDescent="0.25">
      <c r="B35" s="47" t="s">
        <v>61</v>
      </c>
      <c r="C35" s="54" t="s">
        <v>16</v>
      </c>
      <c r="D35" s="54" t="s">
        <v>17</v>
      </c>
      <c r="E35" s="54" t="s">
        <v>18</v>
      </c>
      <c r="F35" s="54" t="s">
        <v>19</v>
      </c>
      <c r="G35" s="54" t="s">
        <v>20</v>
      </c>
      <c r="H35" s="54"/>
      <c r="I35" s="54" t="s">
        <v>16</v>
      </c>
      <c r="J35" s="54" t="s">
        <v>17</v>
      </c>
      <c r="K35" s="54" t="s">
        <v>18</v>
      </c>
      <c r="L35" s="54" t="s">
        <v>19</v>
      </c>
      <c r="M35" s="54" t="s">
        <v>20</v>
      </c>
      <c r="N35" s="18"/>
      <c r="O35" s="24"/>
    </row>
    <row r="36" spans="2:15" x14ac:dyDescent="0.25">
      <c r="B36" s="76" t="s">
        <v>62</v>
      </c>
      <c r="C36" s="22">
        <f>SUM('2014 GP and pharma total'!D4:D89)</f>
        <v>2527030009.9495239</v>
      </c>
      <c r="D36" s="22">
        <f>SUM('2014 GP and pharma total'!E4:E89)</f>
        <v>2354073872.7039728</v>
      </c>
      <c r="E36" s="22">
        <f>SUM('2014 GP and pharma total'!F4:F89)</f>
        <v>2237654177.2048306</v>
      </c>
      <c r="F36" s="22">
        <f>SUM('2014 GP and pharma total'!G4:G89)</f>
        <v>2124792524.9458117</v>
      </c>
      <c r="G36" s="22">
        <f>SUM('2014 GP and pharma total'!H4:H89)</f>
        <v>1995774278.1272318</v>
      </c>
      <c r="H36" s="22"/>
      <c r="I36" s="22">
        <f>SUM('2014 GP and pharma total'!J4:J89)</f>
        <v>1694802985.8143082</v>
      </c>
      <c r="J36" s="22">
        <f>SUM('2014 GP and pharma total'!K4:K89)</f>
        <v>1564873772.2115011</v>
      </c>
      <c r="K36" s="22">
        <f>SUM('2014 GP and pharma total'!L4:L89)</f>
        <v>1509520250.2146463</v>
      </c>
      <c r="L36" s="22">
        <f>SUM('2014 GP and pharma total'!M4:M89)</f>
        <v>1438674219.911031</v>
      </c>
      <c r="M36" s="22">
        <f>SUM('2014 GP and pharma total'!N4:N89)</f>
        <v>1368469908.9171448</v>
      </c>
      <c r="N36" s="22"/>
      <c r="O36" s="23">
        <f>SUM(C36:M36)</f>
        <v>18815666000</v>
      </c>
    </row>
    <row r="37" spans="2:15" x14ac:dyDescent="0.25">
      <c r="B37" s="40" t="s">
        <v>63</v>
      </c>
      <c r="C37" s="22">
        <f>SUM('2014 population'!D4:D89)*ave_other_primary_care_2014</f>
        <v>334447299.32412213</v>
      </c>
      <c r="D37" s="22">
        <f>SUM('2014 population'!E4:E89)*ave_other_primary_care_2014</f>
        <v>332570112.65642494</v>
      </c>
      <c r="E37" s="22">
        <f>SUM('2014 population'!F4:F89)*ave_other_primary_care_2014</f>
        <v>329826935.53004348</v>
      </c>
      <c r="F37" s="22">
        <f>SUM('2014 population'!G4:G89)*ave_other_primary_care_2014</f>
        <v>325967078.56531125</v>
      </c>
      <c r="G37" s="22">
        <f>SUM('2014 population'!H4:H89)*ave_other_primary_care_2014</f>
        <v>337405783.60707211</v>
      </c>
      <c r="H37" s="22"/>
      <c r="I37" s="22">
        <f>SUM('2014 population'!J4:J89)*ave_other_primary_care_2014</f>
        <v>327451805.85551184</v>
      </c>
      <c r="J37" s="22">
        <f>SUM('2014 population'!K4:K89)*ave_other_primary_care_2014</f>
        <v>323281465.36236846</v>
      </c>
      <c r="K37" s="22">
        <f>SUM('2014 population'!L4:L89)*ave_other_primary_care_2014</f>
        <v>318743800.73369074</v>
      </c>
      <c r="L37" s="22">
        <f>SUM('2014 population'!M4:M89)*ave_other_primary_care_2014</f>
        <v>313975157.09494281</v>
      </c>
      <c r="M37" s="22">
        <f>SUM('2014 population'!N4:N89)*ave_other_primary_care_2014</f>
        <v>330338561.2705121</v>
      </c>
      <c r="N37" s="22"/>
      <c r="O37" s="23">
        <f>SUM(C37:M37)</f>
        <v>3274007999.9999995</v>
      </c>
    </row>
    <row r="38" spans="2:15" ht="15.75" thickBot="1" x14ac:dyDescent="0.3">
      <c r="B38" s="46" t="s">
        <v>41</v>
      </c>
      <c r="C38" s="80">
        <f>SUM(C36:C37)</f>
        <v>2861477309.2736459</v>
      </c>
      <c r="D38" s="80">
        <f t="shared" ref="D38" si="1">SUM(D36:D37)</f>
        <v>2686643985.3603978</v>
      </c>
      <c r="E38" s="80">
        <f t="shared" ref="E38" si="2">SUM(E36:E37)</f>
        <v>2567481112.7348742</v>
      </c>
      <c r="F38" s="80">
        <f t="shared" ref="F38" si="3">SUM(F36:F37)</f>
        <v>2450759603.5111232</v>
      </c>
      <c r="G38" s="80">
        <f t="shared" ref="G38" si="4">SUM(G36:G37)</f>
        <v>2333180061.734304</v>
      </c>
      <c r="H38" s="80"/>
      <c r="I38" s="80">
        <f t="shared" ref="I38" si="5">SUM(I36:I37)</f>
        <v>2022254791.6698201</v>
      </c>
      <c r="J38" s="80">
        <f t="shared" ref="J38" si="6">SUM(J36:J37)</f>
        <v>1888155237.5738697</v>
      </c>
      <c r="K38" s="80">
        <f t="shared" ref="K38" si="7">SUM(K36:K37)</f>
        <v>1828264050.9483371</v>
      </c>
      <c r="L38" s="80">
        <f t="shared" ref="L38" si="8">SUM(L36:L37)</f>
        <v>1752649377.0059738</v>
      </c>
      <c r="M38" s="80">
        <f t="shared" ref="M38" si="9">SUM(M36:M37)</f>
        <v>1698808470.1876569</v>
      </c>
      <c r="N38" s="80"/>
      <c r="O38" s="81">
        <f t="shared" ref="O38" si="10">SUM(O36:O37)</f>
        <v>22089674000</v>
      </c>
    </row>
    <row r="39" spans="2:15" ht="15.75" thickBot="1" x14ac:dyDescent="0.3"/>
    <row r="40" spans="2:15" ht="30.75" thickBot="1" x14ac:dyDescent="0.3">
      <c r="B40" s="49" t="s">
        <v>69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5" x14ac:dyDescent="0.25">
      <c r="B41" s="29"/>
      <c r="C41" s="103" t="s">
        <v>14</v>
      </c>
      <c r="D41" s="103"/>
      <c r="E41" s="103"/>
      <c r="F41" s="103"/>
      <c r="G41" s="103"/>
      <c r="H41" s="30"/>
      <c r="I41" s="103" t="s">
        <v>15</v>
      </c>
      <c r="J41" s="103"/>
      <c r="K41" s="103"/>
      <c r="L41" s="103"/>
      <c r="M41" s="104"/>
    </row>
    <row r="42" spans="2:15" ht="90" x14ac:dyDescent="0.25">
      <c r="B42" s="47" t="s">
        <v>61</v>
      </c>
      <c r="C42" s="54" t="s">
        <v>16</v>
      </c>
      <c r="D42" s="54" t="s">
        <v>17</v>
      </c>
      <c r="E42" s="54" t="s">
        <v>18</v>
      </c>
      <c r="F42" s="54" t="s">
        <v>19</v>
      </c>
      <c r="G42" s="54" t="s">
        <v>20</v>
      </c>
      <c r="H42" s="54"/>
      <c r="I42" s="54" t="s">
        <v>16</v>
      </c>
      <c r="J42" s="54" t="s">
        <v>17</v>
      </c>
      <c r="K42" s="54" t="s">
        <v>18</v>
      </c>
      <c r="L42" s="54" t="s">
        <v>19</v>
      </c>
      <c r="M42" s="36" t="s">
        <v>20</v>
      </c>
    </row>
    <row r="43" spans="2:15" x14ac:dyDescent="0.25">
      <c r="B43" s="76" t="s">
        <v>62</v>
      </c>
      <c r="C43" s="37">
        <f>C29/SUM('2011 population'!D4:D89)</f>
        <v>463.02342249601264</v>
      </c>
      <c r="D43" s="37">
        <f>D29/SUM('2011 population'!E4:E89)</f>
        <v>427.94324915954525</v>
      </c>
      <c r="E43" s="37">
        <f>E29/SUM('2011 population'!F4:F89)</f>
        <v>403.4928908414488</v>
      </c>
      <c r="F43" s="37">
        <f>F29/SUM('2011 population'!G4:G89)</f>
        <v>385.12974992560328</v>
      </c>
      <c r="G43" s="37">
        <f>G29/SUM('2011 population'!H4:H89)</f>
        <v>360.19041036887614</v>
      </c>
      <c r="H43" s="37"/>
      <c r="I43" s="37">
        <f>I29/SUM('2011 population'!J4:J89)</f>
        <v>316.39170318549975</v>
      </c>
      <c r="J43" s="37">
        <f>J29/SUM('2011 population'!K4:K89)</f>
        <v>288.43101367617749</v>
      </c>
      <c r="K43" s="37">
        <f>K29/SUM('2011 population'!L4:L89)</f>
        <v>276.73444639101911</v>
      </c>
      <c r="L43" s="37">
        <f>L29/SUM('2011 population'!M4:M89)</f>
        <v>265.23977753258282</v>
      </c>
      <c r="M43" s="38">
        <f>M29/SUM('2011 population'!N4:N89)</f>
        <v>250.36518363407924</v>
      </c>
    </row>
    <row r="44" spans="2:15" x14ac:dyDescent="0.25">
      <c r="B44" s="40" t="s">
        <v>63</v>
      </c>
      <c r="C44" s="37">
        <f>C30/SUM('2011 population'!D4:D89)</f>
        <v>63.579280769892179</v>
      </c>
      <c r="D44" s="37">
        <f>D30/SUM('2011 population'!E4:E89)</f>
        <v>63.579280769892186</v>
      </c>
      <c r="E44" s="37">
        <f>E30/SUM('2011 population'!F4:F89)</f>
        <v>63.579280769892179</v>
      </c>
      <c r="F44" s="37">
        <f>F30/SUM('2011 population'!G4:G89)</f>
        <v>63.579280769892179</v>
      </c>
      <c r="G44" s="37">
        <f>G30/SUM('2011 population'!H4:H89)</f>
        <v>63.579280769892179</v>
      </c>
      <c r="H44" s="37"/>
      <c r="I44" s="37">
        <f>I30/SUM('2011 population'!J4:J89)</f>
        <v>63.579280769892172</v>
      </c>
      <c r="J44" s="37">
        <f>J30/SUM('2011 population'!K4:K89)</f>
        <v>63.579280769892179</v>
      </c>
      <c r="K44" s="37">
        <f>K30/SUM('2011 population'!L4:L89)</f>
        <v>63.579280769892179</v>
      </c>
      <c r="L44" s="37">
        <f>L30/SUM('2011 population'!M4:M89)</f>
        <v>63.579280769892179</v>
      </c>
      <c r="M44" s="38">
        <f>M30/SUM('2011 population'!N4:N89)</f>
        <v>63.579280769892179</v>
      </c>
    </row>
    <row r="45" spans="2:15" ht="15.75" thickBot="1" x14ac:dyDescent="0.3">
      <c r="B45" s="46" t="s">
        <v>70</v>
      </c>
      <c r="C45" s="34">
        <f>C43+C44</f>
        <v>526.60270326590478</v>
      </c>
      <c r="D45" s="34">
        <f t="shared" ref="D45:M45" si="11">D43+D44</f>
        <v>491.52252992943744</v>
      </c>
      <c r="E45" s="34">
        <f t="shared" si="11"/>
        <v>467.07217161134099</v>
      </c>
      <c r="F45" s="34">
        <f t="shared" si="11"/>
        <v>448.70903069549547</v>
      </c>
      <c r="G45" s="34">
        <f t="shared" si="11"/>
        <v>423.76969113876834</v>
      </c>
      <c r="H45" s="34"/>
      <c r="I45" s="34">
        <f t="shared" si="11"/>
        <v>379.97098395539194</v>
      </c>
      <c r="J45" s="34">
        <f t="shared" si="11"/>
        <v>352.01029444606968</v>
      </c>
      <c r="K45" s="34">
        <f t="shared" si="11"/>
        <v>340.3137271609113</v>
      </c>
      <c r="L45" s="34">
        <f t="shared" si="11"/>
        <v>328.81905830247501</v>
      </c>
      <c r="M45" s="39">
        <f t="shared" si="11"/>
        <v>313.94446440397144</v>
      </c>
    </row>
    <row r="46" spans="2:15" ht="15.75" thickBot="1" x14ac:dyDescent="0.3"/>
    <row r="47" spans="2:15" ht="30.75" thickBot="1" x14ac:dyDescent="0.3">
      <c r="B47" s="49" t="s">
        <v>68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2:15" x14ac:dyDescent="0.25">
      <c r="B48" s="29"/>
      <c r="C48" s="103" t="s">
        <v>14</v>
      </c>
      <c r="D48" s="103"/>
      <c r="E48" s="103"/>
      <c r="F48" s="103"/>
      <c r="G48" s="103"/>
      <c r="H48" s="30"/>
      <c r="I48" s="103" t="s">
        <v>15</v>
      </c>
      <c r="J48" s="103"/>
      <c r="K48" s="103"/>
      <c r="L48" s="103"/>
      <c r="M48" s="104"/>
    </row>
    <row r="49" spans="2:13" ht="90" x14ac:dyDescent="0.25">
      <c r="B49" s="47" t="s">
        <v>61</v>
      </c>
      <c r="C49" s="54" t="s">
        <v>16</v>
      </c>
      <c r="D49" s="54" t="s">
        <v>17</v>
      </c>
      <c r="E49" s="54" t="s">
        <v>18</v>
      </c>
      <c r="F49" s="54" t="s">
        <v>19</v>
      </c>
      <c r="G49" s="54" t="s">
        <v>20</v>
      </c>
      <c r="H49" s="54"/>
      <c r="I49" s="54" t="s">
        <v>16</v>
      </c>
      <c r="J49" s="54" t="s">
        <v>17</v>
      </c>
      <c r="K49" s="54" t="s">
        <v>18</v>
      </c>
      <c r="L49" s="54" t="s">
        <v>19</v>
      </c>
      <c r="M49" s="36" t="s">
        <v>20</v>
      </c>
    </row>
    <row r="50" spans="2:13" x14ac:dyDescent="0.25">
      <c r="B50" s="76" t="s">
        <v>62</v>
      </c>
      <c r="C50" s="37">
        <f>C36/SUM('2014 population'!D4:D89)</f>
        <v>455.43848003033651</v>
      </c>
      <c r="D50" s="37">
        <f>D36/SUM('2014 population'!E4:E89)</f>
        <v>426.66192158293723</v>
      </c>
      <c r="E50" s="37">
        <f>E36/SUM('2014 population'!F4:F89)</f>
        <v>408.93460589366765</v>
      </c>
      <c r="F50" s="37">
        <f>F36/SUM('2014 population'!G4:G89)</f>
        <v>392.90703502554641</v>
      </c>
      <c r="G50" s="37">
        <f>G36/SUM('2014 population'!H4:H89)</f>
        <v>356.53807360972064</v>
      </c>
      <c r="H50" s="37"/>
      <c r="I50" s="37">
        <f>I36/SUM('2014 population'!J4:J89)</f>
        <v>311.97431937777327</v>
      </c>
      <c r="J50" s="37">
        <f>J36/SUM('2014 population'!K4:K89)</f>
        <v>291.77328230242068</v>
      </c>
      <c r="K50" s="37">
        <f>K36/SUM('2014 population'!L4:L89)</f>
        <v>285.45931010632415</v>
      </c>
      <c r="L50" s="37">
        <f>L36/SUM('2014 population'!M4:M89)</f>
        <v>276.19396852960909</v>
      </c>
      <c r="M50" s="38">
        <f>M36/SUM('2014 population'!N4:N89)</f>
        <v>249.70255983452753</v>
      </c>
    </row>
    <row r="51" spans="2:13" x14ac:dyDescent="0.25">
      <c r="B51" s="40" t="s">
        <v>63</v>
      </c>
      <c r="C51" s="37">
        <f>C37/SUM('2014 population'!D4:D89)</f>
        <v>60.27635962165391</v>
      </c>
      <c r="D51" s="37">
        <f>D37/SUM('2014 population'!E4:E89)</f>
        <v>60.27635962165391</v>
      </c>
      <c r="E51" s="37">
        <f>E37/SUM('2014 population'!F4:F89)</f>
        <v>60.27635962165391</v>
      </c>
      <c r="F51" s="37">
        <f>F37/SUM('2014 population'!G4:G89)</f>
        <v>60.27635962165391</v>
      </c>
      <c r="G51" s="37">
        <f>G37/SUM('2014 population'!H4:H89)</f>
        <v>60.276359621653903</v>
      </c>
      <c r="H51" s="37"/>
      <c r="I51" s="37">
        <f>I37/SUM('2014 population'!J4:J89)</f>
        <v>60.27635962165391</v>
      </c>
      <c r="J51" s="37">
        <f>J37/SUM('2014 population'!K4:K89)</f>
        <v>60.27635962165391</v>
      </c>
      <c r="K51" s="37">
        <f>K37/SUM('2014 population'!L4:L89)</f>
        <v>60.27635962165391</v>
      </c>
      <c r="L51" s="37">
        <f>L37/SUM('2014 population'!M4:M89)</f>
        <v>60.276359621653903</v>
      </c>
      <c r="M51" s="38">
        <f>M37/SUM('2014 population'!N4:N89)</f>
        <v>60.27635962165391</v>
      </c>
    </row>
    <row r="52" spans="2:13" ht="15.75" thickBot="1" x14ac:dyDescent="0.3">
      <c r="B52" s="46" t="s">
        <v>70</v>
      </c>
      <c r="C52" s="34">
        <f>C50+C51</f>
        <v>515.71483965199036</v>
      </c>
      <c r="D52" s="34">
        <f t="shared" ref="D52" si="12">D50+D51</f>
        <v>486.93828120459114</v>
      </c>
      <c r="E52" s="34">
        <f t="shared" ref="E52" si="13">E50+E51</f>
        <v>469.21096551532156</v>
      </c>
      <c r="F52" s="34">
        <f t="shared" ref="F52" si="14">F50+F51</f>
        <v>453.18339464720032</v>
      </c>
      <c r="G52" s="34">
        <f t="shared" ref="G52" si="15">G50+G51</f>
        <v>416.81443323137455</v>
      </c>
      <c r="H52" s="34"/>
      <c r="I52" s="34">
        <f t="shared" ref="I52" si="16">I50+I51</f>
        <v>372.25067899942718</v>
      </c>
      <c r="J52" s="34">
        <f t="shared" ref="J52" si="17">J50+J51</f>
        <v>352.04964192407459</v>
      </c>
      <c r="K52" s="34">
        <f t="shared" ref="K52" si="18">K50+K51</f>
        <v>345.73566972797806</v>
      </c>
      <c r="L52" s="34">
        <f t="shared" ref="L52" si="19">L50+L51</f>
        <v>336.470328151263</v>
      </c>
      <c r="M52" s="39">
        <f t="shared" ref="M52" si="20">M50+M51</f>
        <v>309.97891945618142</v>
      </c>
    </row>
  </sheetData>
  <mergeCells count="8">
    <mergeCell ref="C48:G48"/>
    <mergeCell ref="I48:M48"/>
    <mergeCell ref="I27:M27"/>
    <mergeCell ref="I34:M34"/>
    <mergeCell ref="I41:M41"/>
    <mergeCell ref="C27:G27"/>
    <mergeCell ref="C34:G34"/>
    <mergeCell ref="C41:G4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showGridLines="0" topLeftCell="A7" zoomScaleNormal="100" workbookViewId="0">
      <selection activeCell="C37" sqref="C37"/>
    </sheetView>
  </sheetViews>
  <sheetFormatPr defaultRowHeight="15" x14ac:dyDescent="0.25"/>
  <cols>
    <col min="2" max="2" width="66" customWidth="1"/>
    <col min="3" max="7" width="16.85546875" bestFit="1" customWidth="1"/>
    <col min="8" max="8" width="4" customWidth="1"/>
    <col min="9" max="13" width="16.85546875" bestFit="1" customWidth="1"/>
    <col min="15" max="15" width="18" bestFit="1" customWidth="1"/>
    <col min="16" max="16" width="19.42578125" bestFit="1" customWidth="1"/>
  </cols>
  <sheetData>
    <row r="1" spans="2:4" ht="15.75" thickBot="1" x14ac:dyDescent="0.3"/>
    <row r="2" spans="2:4" ht="15.75" thickBot="1" x14ac:dyDescent="0.3">
      <c r="B2" s="48" t="s">
        <v>42</v>
      </c>
    </row>
    <row r="3" spans="2:4" x14ac:dyDescent="0.25">
      <c r="B3" s="19"/>
      <c r="C3" s="44" t="s">
        <v>1</v>
      </c>
      <c r="D3" s="45" t="s">
        <v>22</v>
      </c>
    </row>
    <row r="4" spans="2:4" x14ac:dyDescent="0.25">
      <c r="B4" s="41" t="s">
        <v>4</v>
      </c>
      <c r="C4" s="22"/>
      <c r="D4" s="24"/>
    </row>
    <row r="5" spans="2:4" x14ac:dyDescent="0.25">
      <c r="B5" s="40" t="s">
        <v>2</v>
      </c>
      <c r="C5" s="22">
        <v>18756921</v>
      </c>
      <c r="D5" s="23"/>
    </row>
    <row r="6" spans="2:4" x14ac:dyDescent="0.25">
      <c r="B6" s="42" t="s">
        <v>10</v>
      </c>
      <c r="C6" s="25">
        <f>num_inpatient_epi_2011/population_2011</f>
        <v>0.35598160457263212</v>
      </c>
      <c r="D6" s="26"/>
    </row>
    <row r="7" spans="2:4" x14ac:dyDescent="0.25">
      <c r="B7" s="40" t="s">
        <v>7</v>
      </c>
      <c r="C7" s="22">
        <v>27381691309</v>
      </c>
      <c r="D7" s="23">
        <f>tot_secondary_health_spend_2014*(cost_inpatient_epi_2011/tot_secondary_health_spend_2011)</f>
        <v>30187709476.518688</v>
      </c>
    </row>
    <row r="8" spans="2:4" x14ac:dyDescent="0.25">
      <c r="B8" s="42" t="s">
        <v>8</v>
      </c>
      <c r="C8" s="22">
        <f>cost_inpatient_epi_2011/population_2011</f>
        <v>519.66836177911694</v>
      </c>
      <c r="D8" s="23">
        <f>cost_inpatient_epi_2014/population_2014</f>
        <v>555.77299522806607</v>
      </c>
    </row>
    <row r="9" spans="2:4" x14ac:dyDescent="0.25">
      <c r="B9" s="42"/>
      <c r="C9" s="22"/>
      <c r="D9" s="23"/>
    </row>
    <row r="10" spans="2:4" x14ac:dyDescent="0.25">
      <c r="B10" s="41" t="s">
        <v>5</v>
      </c>
      <c r="C10" s="22"/>
      <c r="D10" s="23"/>
    </row>
    <row r="11" spans="2:4" x14ac:dyDescent="0.25">
      <c r="B11" s="40" t="s">
        <v>3</v>
      </c>
      <c r="C11" s="22">
        <f>SUM('2011 outpatient appointments'!D4:N89)</f>
        <v>88305767</v>
      </c>
      <c r="D11" s="23"/>
    </row>
    <row r="12" spans="2:4" x14ac:dyDescent="0.25">
      <c r="B12" s="42" t="s">
        <v>12</v>
      </c>
      <c r="C12" s="25">
        <f>num_outpatient_apt_2011/population_2011</f>
        <v>1.6759269087755386</v>
      </c>
      <c r="D12" s="26"/>
    </row>
    <row r="13" spans="2:4" x14ac:dyDescent="0.25">
      <c r="B13" s="40" t="s">
        <v>11</v>
      </c>
      <c r="C13" s="22">
        <f>tot_secondary_health_spend_2011-cost_inpatient_epi_2011</f>
        <v>41377072691</v>
      </c>
      <c r="D13" s="23">
        <f>tot_secondary_health_spend_2014-cost_inpatient_epi_2014</f>
        <v>45617308123.481308</v>
      </c>
    </row>
    <row r="14" spans="2:4" x14ac:dyDescent="0.25">
      <c r="B14" s="40" t="s">
        <v>27</v>
      </c>
      <c r="C14" s="22">
        <f>cost_outpatient_appt_2011/num_outpatient_apt_2011</f>
        <v>468.56591700290653</v>
      </c>
      <c r="D14" s="23"/>
    </row>
    <row r="15" spans="2:4" ht="16.5" customHeight="1" thickBot="1" x14ac:dyDescent="0.3">
      <c r="B15" s="43" t="s">
        <v>9</v>
      </c>
      <c r="C15" s="27">
        <f>cost_outpatient_appt_2011/population_2011</f>
        <v>785.28222884025672</v>
      </c>
      <c r="D15" s="28">
        <f>cost_outpatient_appt_2014/population_2014</f>
        <v>839.84073020675385</v>
      </c>
    </row>
    <row r="16" spans="2:4" ht="15.75" thickBot="1" x14ac:dyDescent="0.3">
      <c r="D16" s="1"/>
    </row>
    <row r="17" spans="2:16" ht="15.75" thickBot="1" x14ac:dyDescent="0.3">
      <c r="B17" s="49" t="s">
        <v>35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2:16" x14ac:dyDescent="0.25">
      <c r="B18" s="29"/>
      <c r="C18" s="103" t="s">
        <v>14</v>
      </c>
      <c r="D18" s="103"/>
      <c r="E18" s="103"/>
      <c r="F18" s="103"/>
      <c r="G18" s="103"/>
      <c r="H18" s="30"/>
      <c r="I18" s="103" t="s">
        <v>15</v>
      </c>
      <c r="J18" s="103"/>
      <c r="K18" s="103"/>
      <c r="L18" s="103"/>
      <c r="M18" s="103"/>
      <c r="N18" s="30"/>
      <c r="O18" s="21" t="s">
        <v>26</v>
      </c>
      <c r="P18" s="18"/>
    </row>
    <row r="19" spans="2:16" x14ac:dyDescent="0.25">
      <c r="B19" s="47" t="s">
        <v>40</v>
      </c>
      <c r="C19" s="3" t="s">
        <v>16</v>
      </c>
      <c r="D19" s="3" t="s">
        <v>17</v>
      </c>
      <c r="E19" s="3" t="s">
        <v>18</v>
      </c>
      <c r="F19" s="3" t="s">
        <v>19</v>
      </c>
      <c r="G19" s="3" t="s">
        <v>20</v>
      </c>
      <c r="H19" s="3"/>
      <c r="I19" s="3" t="s">
        <v>16</v>
      </c>
      <c r="J19" s="3" t="s">
        <v>17</v>
      </c>
      <c r="K19" s="3" t="s">
        <v>18</v>
      </c>
      <c r="L19" s="3" t="s">
        <v>19</v>
      </c>
      <c r="M19" s="3" t="s">
        <v>20</v>
      </c>
      <c r="N19" s="18"/>
      <c r="O19" s="24"/>
      <c r="P19" s="18"/>
    </row>
    <row r="20" spans="2:16" x14ac:dyDescent="0.25">
      <c r="B20" s="40" t="s">
        <v>23</v>
      </c>
      <c r="C20" s="22">
        <f>SUM('2011 inpatient total'!D4:D89)</f>
        <v>3393605035.2139688</v>
      </c>
      <c r="D20" s="22">
        <f>SUM('2011 inpatient total'!E4:E89)</f>
        <v>3173918784.741271</v>
      </c>
      <c r="E20" s="22">
        <f>SUM('2011 inpatient total'!F4:F89)</f>
        <v>3044295368.4978404</v>
      </c>
      <c r="F20" s="22">
        <f>SUM('2011 inpatient total'!G4:G89)</f>
        <v>2853714130.1393356</v>
      </c>
      <c r="G20" s="22">
        <f>SUM('2011 inpatient total'!H4:H89)</f>
        <v>2602871159.924439</v>
      </c>
      <c r="H20" s="22"/>
      <c r="I20" s="22">
        <f>SUM('2011 inpatient total'!J4:J89)</f>
        <v>2731356228.3351388</v>
      </c>
      <c r="J20" s="22">
        <f>SUM('2011 inpatient total'!K4:K89)</f>
        <v>2522873108.7278066</v>
      </c>
      <c r="K20" s="22">
        <f>SUM('2011 inpatient total'!L4:L89)</f>
        <v>2492456653.5309892</v>
      </c>
      <c r="L20" s="22">
        <f>SUM('2011 inpatient total'!M4:M89)</f>
        <v>2376379914.6880226</v>
      </c>
      <c r="M20" s="22">
        <f>SUM('2011 inpatient total'!N4:N89)</f>
        <v>2190220924.7205224</v>
      </c>
      <c r="N20" s="22"/>
      <c r="O20" s="23">
        <f>SUM(C20:M20)</f>
        <v>27381691308.519337</v>
      </c>
      <c r="P20" s="18"/>
    </row>
    <row r="21" spans="2:16" x14ac:dyDescent="0.25">
      <c r="B21" s="40" t="s">
        <v>24</v>
      </c>
      <c r="C21" s="22">
        <f>SUM('2011 outpatient total'!D4:D89)</f>
        <v>5377753989.1722918</v>
      </c>
      <c r="D21" s="22">
        <f>SUM('2011 outpatient total'!E4:E89)</f>
        <v>5027669649.9427385</v>
      </c>
      <c r="E21" s="22">
        <f>SUM('2011 outpatient total'!F4:F89)</f>
        <v>4764352004.3942013</v>
      </c>
      <c r="F21" s="22">
        <f>SUM('2011 outpatient total'!G4:G89)</f>
        <v>4503763755.3122053</v>
      </c>
      <c r="G21" s="22">
        <f>SUM('2011 outpatient total'!H4:H89)</f>
        <v>4218119412.3843942</v>
      </c>
      <c r="H21" s="22"/>
      <c r="I21" s="22">
        <f>SUM('2011 outpatient total'!J4:J89)</f>
        <v>3790493505.2477827</v>
      </c>
      <c r="J21" s="22">
        <f>SUM('2011 outpatient total'!K4:K89)</f>
        <v>3570795598.0448809</v>
      </c>
      <c r="K21" s="22">
        <f>SUM('2011 outpatient total'!L4:L89)</f>
        <v>3514319348.0685191</v>
      </c>
      <c r="L21" s="22">
        <f>SUM('2011 outpatient total'!M4:M89)</f>
        <v>3385313311.2333627</v>
      </c>
      <c r="M21" s="22">
        <f>SUM('2011 outpatient total'!N4:N89)</f>
        <v>3224492117.1996231</v>
      </c>
      <c r="N21" s="22"/>
      <c r="O21" s="23">
        <f>SUM(C21:M21)</f>
        <v>41377072691</v>
      </c>
      <c r="P21" s="18"/>
    </row>
    <row r="22" spans="2:16" ht="15.75" thickBot="1" x14ac:dyDescent="0.3">
      <c r="B22" s="46" t="s">
        <v>25</v>
      </c>
      <c r="C22" s="34">
        <f>SUM(C20:C21)</f>
        <v>8771359024.386261</v>
      </c>
      <c r="D22" s="34">
        <f t="shared" ref="D22:O22" si="0">SUM(D20:D21)</f>
        <v>8201588434.6840096</v>
      </c>
      <c r="E22" s="34">
        <f t="shared" si="0"/>
        <v>7808647372.8920422</v>
      </c>
      <c r="F22" s="34">
        <f t="shared" si="0"/>
        <v>7357477885.4515409</v>
      </c>
      <c r="G22" s="34">
        <f t="shared" si="0"/>
        <v>6820990572.3088331</v>
      </c>
      <c r="H22" s="34"/>
      <c r="I22" s="34">
        <f t="shared" si="0"/>
        <v>6521849733.582922</v>
      </c>
      <c r="J22" s="34">
        <f t="shared" si="0"/>
        <v>6093668706.7726879</v>
      </c>
      <c r="K22" s="34">
        <f t="shared" si="0"/>
        <v>6006776001.5995083</v>
      </c>
      <c r="L22" s="34">
        <f t="shared" si="0"/>
        <v>5761693225.9213848</v>
      </c>
      <c r="M22" s="34">
        <f t="shared" si="0"/>
        <v>5414713041.920145</v>
      </c>
      <c r="N22" s="34"/>
      <c r="O22" s="39">
        <f t="shared" si="0"/>
        <v>68758763999.519333</v>
      </c>
      <c r="P22" s="18"/>
    </row>
    <row r="23" spans="2:16" ht="15.75" thickBot="1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2:16" ht="15.75" thickBot="1" x14ac:dyDescent="0.3">
      <c r="B24" s="49" t="s">
        <v>36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8"/>
    </row>
    <row r="25" spans="2:16" x14ac:dyDescent="0.25">
      <c r="B25" s="19"/>
      <c r="C25" s="103" t="s">
        <v>14</v>
      </c>
      <c r="D25" s="103"/>
      <c r="E25" s="103"/>
      <c r="F25" s="103"/>
      <c r="G25" s="103"/>
      <c r="H25" s="30"/>
      <c r="I25" s="103" t="s">
        <v>15</v>
      </c>
      <c r="J25" s="103"/>
      <c r="K25" s="103"/>
      <c r="L25" s="103"/>
      <c r="M25" s="103"/>
      <c r="N25" s="30"/>
      <c r="O25" s="20" t="s">
        <v>26</v>
      </c>
      <c r="P25" s="21" t="s">
        <v>28</v>
      </c>
    </row>
    <row r="26" spans="2:16" x14ac:dyDescent="0.25">
      <c r="B26" s="32" t="s">
        <v>33</v>
      </c>
      <c r="C26" s="3" t="s">
        <v>16</v>
      </c>
      <c r="D26" s="3" t="s">
        <v>17</v>
      </c>
      <c r="E26" s="3" t="s">
        <v>18</v>
      </c>
      <c r="F26" s="3" t="s">
        <v>19</v>
      </c>
      <c r="G26" s="3" t="s">
        <v>20</v>
      </c>
      <c r="H26" s="3"/>
      <c r="I26" s="3" t="s">
        <v>16</v>
      </c>
      <c r="J26" s="3" t="s">
        <v>17</v>
      </c>
      <c r="K26" s="3" t="s">
        <v>18</v>
      </c>
      <c r="L26" s="3" t="s">
        <v>19</v>
      </c>
      <c r="M26" s="3" t="s">
        <v>20</v>
      </c>
      <c r="N26" s="18"/>
      <c r="O26" s="18"/>
      <c r="P26" s="24"/>
    </row>
    <row r="27" spans="2:16" x14ac:dyDescent="0.25">
      <c r="B27" s="40" t="s">
        <v>31</v>
      </c>
      <c r="C27" s="22">
        <f>SUM('2014 inpatient total'!D4:D89)</f>
        <v>4122132437.3114481</v>
      </c>
      <c r="D27" s="22">
        <f>SUM('2014 inpatient total'!E4:E89)</f>
        <v>3709426219.4071178</v>
      </c>
      <c r="E27" s="22">
        <f>SUM('2014 inpatient total'!F4:F89)</f>
        <v>3340842154.5503941</v>
      </c>
      <c r="F27" s="22">
        <f>SUM('2014 inpatient total'!G4:G89)</f>
        <v>3016565820.8895988</v>
      </c>
      <c r="G27" s="22">
        <f>SUM('2014 inpatient total'!H4:H89)</f>
        <v>2667190645.7980943</v>
      </c>
      <c r="H27" s="22"/>
      <c r="I27" s="22">
        <f>SUM('2014 inpatient total'!J4:J89)</f>
        <v>3525570006.2763152</v>
      </c>
      <c r="J27" s="22">
        <f>SUM('2014 inpatient total'!K4:K89)</f>
        <v>3174977402.4314661</v>
      </c>
      <c r="K27" s="22">
        <f>SUM('2014 inpatient total'!L4:L89)</f>
        <v>2844321645.6795731</v>
      </c>
      <c r="L27" s="22">
        <f>SUM('2014 inpatient total'!M4:M89)</f>
        <v>2543793525.4227781</v>
      </c>
      <c r="M27" s="22">
        <f>SUM('2014 inpatient total'!N4:N89)</f>
        <v>2006769688.6300797</v>
      </c>
      <c r="N27" s="22"/>
      <c r="O27" s="22">
        <f>SUM(C27:M27)</f>
        <v>30951589546.396866</v>
      </c>
      <c r="P27" s="33">
        <f>cost_inpatient_epi_2014/O27</f>
        <v>0.9753201667160547</v>
      </c>
    </row>
    <row r="28" spans="2:16" x14ac:dyDescent="0.25">
      <c r="B28" s="40" t="s">
        <v>30</v>
      </c>
      <c r="C28" s="22">
        <f>C27*inpatient_norm_fctr_2014</f>
        <v>4020398895.9842587</v>
      </c>
      <c r="D28" s="22">
        <f>D27*inpatient_norm_fctr_2014</f>
        <v>3617878198.7330546</v>
      </c>
      <c r="E28" s="22">
        <f>E27*inpatient_norm_fctr_2014</f>
        <v>3258390727.1481137</v>
      </c>
      <c r="F28" s="22">
        <f>F27*inpatient_norm_fctr_2014</f>
        <v>2942117479.3399959</v>
      </c>
      <c r="G28" s="22">
        <f>G27*inpatient_norm_fctr_2014</f>
        <v>2601364825.3232989</v>
      </c>
      <c r="H28" s="22"/>
      <c r="I28" s="22">
        <f>I27*inpatient_norm_fctr_2014</f>
        <v>3438559526.2905378</v>
      </c>
      <c r="J28" s="22">
        <f>J27*inpatient_norm_fctr_2014</f>
        <v>3096619489.4591637</v>
      </c>
      <c r="K28" s="22">
        <f>K27*inpatient_norm_fctr_2014</f>
        <v>2774124261.6582842</v>
      </c>
      <c r="L28" s="22">
        <f>L27*inpatient_norm_fctr_2014</f>
        <v>2481013125.3065643</v>
      </c>
      <c r="M28" s="22">
        <f>M27*inpatient_norm_fctr_2014</f>
        <v>1957242947.2754145</v>
      </c>
      <c r="N28" s="22"/>
      <c r="O28" s="22">
        <f>SUM(C28:M28)</f>
        <v>30187709476.518684</v>
      </c>
      <c r="P28" s="24"/>
    </row>
    <row r="29" spans="2:16" x14ac:dyDescent="0.25">
      <c r="B29" s="40" t="s">
        <v>29</v>
      </c>
      <c r="C29" s="22">
        <f>SUM('2014 outpatient total'!D4:D89)</f>
        <v>5751380422.5633173</v>
      </c>
      <c r="D29" s="22">
        <f>SUM('2014 outpatient total'!E4:E89)</f>
        <v>5376973519.8033857</v>
      </c>
      <c r="E29" s="22">
        <f>SUM('2014 outpatient total'!F4:F89)</f>
        <v>5095361539.30511</v>
      </c>
      <c r="F29" s="22">
        <f>SUM('2014 outpatient total'!G4:G89)</f>
        <v>4816668583.6329365</v>
      </c>
      <c r="G29" s="22">
        <f>SUM('2014 outpatient total'!H4:H89)</f>
        <v>4511178729.4970407</v>
      </c>
      <c r="H29" s="22"/>
      <c r="I29" s="22">
        <f>SUM('2014 outpatient total'!J4:J89)</f>
        <v>4053842957.8276258</v>
      </c>
      <c r="J29" s="22">
        <f>SUM('2014 outpatient total'!K4:K89)</f>
        <v>3818881253.5717192</v>
      </c>
      <c r="K29" s="22">
        <f>SUM('2014 outpatient total'!L4:L89)</f>
        <v>3758481242.8780689</v>
      </c>
      <c r="L29" s="22">
        <f>SUM('2014 outpatient total'!M4:M89)</f>
        <v>3620512344.3118477</v>
      </c>
      <c r="M29" s="22">
        <f>SUM('2014 outpatient total'!N4:N89)</f>
        <v>3448517889.2361403</v>
      </c>
      <c r="N29" s="22"/>
      <c r="O29" s="22">
        <f t="shared" ref="O29:O30" si="1">SUM(C29:M29)</f>
        <v>44251798482.62719</v>
      </c>
      <c r="P29" s="33">
        <f>cost_outpatient_appt_2014/O29</f>
        <v>1.0308577207633765</v>
      </c>
    </row>
    <row r="30" spans="2:16" x14ac:dyDescent="0.25">
      <c r="B30" s="40" t="s">
        <v>32</v>
      </c>
      <c r="C30" s="22">
        <f>C29*outpatient_norm_fctr_2014</f>
        <v>5928854913.6467266</v>
      </c>
      <c r="D30" s="22">
        <f>D29*outpatient_norm_fctr_2014</f>
        <v>5542894667.2295485</v>
      </c>
      <c r="E30" s="22">
        <f>E29*outpatient_norm_fctr_2014</f>
        <v>5252592782.873435</v>
      </c>
      <c r="F30" s="22">
        <f>F29*outpatient_norm_fctr_2014</f>
        <v>4965299997.7964096</v>
      </c>
      <c r="G30" s="22">
        <f>G29*outpatient_norm_fctr_2014</f>
        <v>4650383423.0455437</v>
      </c>
      <c r="H30" s="22"/>
      <c r="I30" s="22">
        <f>I29*outpatient_norm_fctr_2014</f>
        <v>4178935311.8388505</v>
      </c>
      <c r="J30" s="22">
        <f>J29*outpatient_norm_fctr_2014</f>
        <v>3936723224.9229283</v>
      </c>
      <c r="K30" s="22">
        <f>K29*outpatient_norm_fctr_2014</f>
        <v>3874459407.5651884</v>
      </c>
      <c r="L30" s="22">
        <f>L29*outpatient_norm_fctr_2014</f>
        <v>3732233103.2529802</v>
      </c>
      <c r="M30" s="22">
        <f>M29*outpatient_norm_fctr_2014</f>
        <v>3554931291.3096976</v>
      </c>
      <c r="N30" s="22"/>
      <c r="O30" s="22">
        <f t="shared" si="1"/>
        <v>45617308123.481316</v>
      </c>
      <c r="P30" s="24"/>
    </row>
    <row r="31" spans="2:16" ht="15.75" thickBot="1" x14ac:dyDescent="0.3">
      <c r="B31" s="46" t="s">
        <v>25</v>
      </c>
      <c r="C31" s="34">
        <f>C28+C30</f>
        <v>9949253809.6309853</v>
      </c>
      <c r="D31" s="34">
        <f t="shared" ref="D31:O31" si="2">D28+D30</f>
        <v>9160772865.9626026</v>
      </c>
      <c r="E31" s="34">
        <f t="shared" si="2"/>
        <v>8510983510.0215492</v>
      </c>
      <c r="F31" s="34">
        <f t="shared" si="2"/>
        <v>7907417477.1364059</v>
      </c>
      <c r="G31" s="34">
        <f t="shared" si="2"/>
        <v>7251748248.3688431</v>
      </c>
      <c r="H31" s="34"/>
      <c r="I31" s="34">
        <f t="shared" si="2"/>
        <v>7617494838.1293888</v>
      </c>
      <c r="J31" s="34">
        <f t="shared" si="2"/>
        <v>7033342714.3820915</v>
      </c>
      <c r="K31" s="34">
        <f t="shared" si="2"/>
        <v>6648583669.2234726</v>
      </c>
      <c r="L31" s="34">
        <f t="shared" si="2"/>
        <v>6213246228.5595446</v>
      </c>
      <c r="M31" s="34">
        <f t="shared" si="2"/>
        <v>5512174238.5851116</v>
      </c>
      <c r="N31" s="34"/>
      <c r="O31" s="34">
        <f t="shared" si="2"/>
        <v>75805017600</v>
      </c>
      <c r="P31" s="35"/>
    </row>
    <row r="32" spans="2:16" ht="15.75" thickBot="1" x14ac:dyDescent="0.3"/>
    <row r="33" spans="2:13" ht="15.75" thickBot="1" x14ac:dyDescent="0.3">
      <c r="B33" s="48" t="s">
        <v>37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2:13" x14ac:dyDescent="0.25">
      <c r="B34" s="29"/>
      <c r="C34" s="103" t="s">
        <v>14</v>
      </c>
      <c r="D34" s="103"/>
      <c r="E34" s="103"/>
      <c r="F34" s="103"/>
      <c r="G34" s="103"/>
      <c r="H34" s="30"/>
      <c r="I34" s="103" t="s">
        <v>15</v>
      </c>
      <c r="J34" s="103"/>
      <c r="K34" s="103"/>
      <c r="L34" s="103"/>
      <c r="M34" s="104"/>
    </row>
    <row r="35" spans="2:13" x14ac:dyDescent="0.25">
      <c r="B35" s="47" t="s">
        <v>40</v>
      </c>
      <c r="C35" s="3" t="s">
        <v>16</v>
      </c>
      <c r="D35" s="3" t="s">
        <v>17</v>
      </c>
      <c r="E35" s="3" t="s">
        <v>18</v>
      </c>
      <c r="F35" s="3" t="s">
        <v>19</v>
      </c>
      <c r="G35" s="3" t="s">
        <v>20</v>
      </c>
      <c r="H35" s="3"/>
      <c r="I35" s="3" t="s">
        <v>16</v>
      </c>
      <c r="J35" s="3" t="s">
        <v>17</v>
      </c>
      <c r="K35" s="3" t="s">
        <v>18</v>
      </c>
      <c r="L35" s="3" t="s">
        <v>19</v>
      </c>
      <c r="M35" s="36" t="s">
        <v>20</v>
      </c>
    </row>
    <row r="36" spans="2:13" x14ac:dyDescent="0.25">
      <c r="B36" s="40" t="s">
        <v>23</v>
      </c>
      <c r="C36" s="37">
        <f>C20/SUM('2011 population'!D4:D89)</f>
        <v>641.58952646996568</v>
      </c>
      <c r="D36" s="37">
        <f>D20/SUM('2011 population'!E4:E89)</f>
        <v>595.92727262066023</v>
      </c>
      <c r="E36" s="37">
        <f>E20/SUM('2011 population'!F4:F89)</f>
        <v>567.53471450457482</v>
      </c>
      <c r="F36" s="37">
        <f>F20/SUM('2011 population'!G4:G89)</f>
        <v>535.04213928413333</v>
      </c>
      <c r="G36" s="37">
        <f>G20/SUM('2011 population'!H4:H89)</f>
        <v>485.91462225958293</v>
      </c>
      <c r="H36" s="37"/>
      <c r="I36" s="37">
        <f>I20/SUM('2011 population'!J4:J89)</f>
        <v>528.60914545541334</v>
      </c>
      <c r="J36" s="37">
        <f>J20/SUM('2011 population'!K4:K89)</f>
        <v>483.50196232094271</v>
      </c>
      <c r="K36" s="37">
        <f>K20/SUM('2011 population'!L4:L89)</f>
        <v>476.78301844976528</v>
      </c>
      <c r="L36" s="37">
        <f>L20/SUM('2011 population'!M4:M89)</f>
        <v>458.27092376929721</v>
      </c>
      <c r="M36" s="38">
        <f>M20/SUM('2011 population'!N4:N89)</f>
        <v>419.35680691438563</v>
      </c>
    </row>
    <row r="37" spans="2:13" x14ac:dyDescent="0.25">
      <c r="B37" s="40" t="s">
        <v>24</v>
      </c>
      <c r="C37" s="37">
        <f>C21/SUM('2011 population'!D4:D89)</f>
        <v>1016.7095462149075</v>
      </c>
      <c r="D37" s="37">
        <f>D21/SUM('2011 population'!E4:E89)</f>
        <v>943.98302708060044</v>
      </c>
      <c r="E37" s="37">
        <f>E21/SUM('2011 population'!F4:F89)</f>
        <v>888.19737486490226</v>
      </c>
      <c r="F37" s="37">
        <f>F21/SUM('2011 population'!G4:G89)</f>
        <v>844.40952547511404</v>
      </c>
      <c r="G37" s="37">
        <f>G21/SUM('2011 population'!H4:H89)</f>
        <v>787.45576518435041</v>
      </c>
      <c r="H37" s="37"/>
      <c r="I37" s="37">
        <f>I21/SUM('2011 population'!J4:J89)</f>
        <v>733.58777294481524</v>
      </c>
      <c r="J37" s="37">
        <f>J21/SUM('2011 population'!K4:K89)</f>
        <v>684.3335373186045</v>
      </c>
      <c r="K37" s="37">
        <f>K21/SUM('2011 population'!L4:L89)</f>
        <v>672.25553720053381</v>
      </c>
      <c r="L37" s="37">
        <f>L21/SUM('2011 population'!M4:M89)</f>
        <v>652.83780964420498</v>
      </c>
      <c r="M37" s="38">
        <f>M21/SUM('2011 population'!N4:N89)</f>
        <v>617.38644852093478</v>
      </c>
    </row>
    <row r="38" spans="2:13" ht="15.75" thickBot="1" x14ac:dyDescent="0.3">
      <c r="B38" s="46" t="s">
        <v>34</v>
      </c>
      <c r="C38" s="34">
        <f>C36+C37</f>
        <v>1658.2990726848732</v>
      </c>
      <c r="D38" s="34">
        <f t="shared" ref="D38:M38" si="3">D36+D37</f>
        <v>1539.9102997012606</v>
      </c>
      <c r="E38" s="34">
        <f t="shared" si="3"/>
        <v>1455.7320893694771</v>
      </c>
      <c r="F38" s="34">
        <f t="shared" si="3"/>
        <v>1379.4516647592473</v>
      </c>
      <c r="G38" s="34">
        <f t="shared" si="3"/>
        <v>1273.3703874439334</v>
      </c>
      <c r="H38" s="34"/>
      <c r="I38" s="34">
        <f t="shared" si="3"/>
        <v>1262.1969184002287</v>
      </c>
      <c r="J38" s="34">
        <f t="shared" si="3"/>
        <v>1167.8354996395472</v>
      </c>
      <c r="K38" s="34">
        <f t="shared" si="3"/>
        <v>1149.038555650299</v>
      </c>
      <c r="L38" s="34">
        <f t="shared" si="3"/>
        <v>1111.1087334135023</v>
      </c>
      <c r="M38" s="39">
        <f t="shared" si="3"/>
        <v>1036.7432554353204</v>
      </c>
    </row>
    <row r="39" spans="2:13" ht="15.75" thickBot="1" x14ac:dyDescent="0.3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2:13" ht="15.75" thickBot="1" x14ac:dyDescent="0.3">
      <c r="B40" s="48" t="s">
        <v>38</v>
      </c>
      <c r="C40" s="31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3" x14ac:dyDescent="0.25">
      <c r="B41" s="19"/>
      <c r="C41" s="103" t="s">
        <v>14</v>
      </c>
      <c r="D41" s="103"/>
      <c r="E41" s="103"/>
      <c r="F41" s="103"/>
      <c r="G41" s="103"/>
      <c r="H41" s="30"/>
      <c r="I41" s="103" t="s">
        <v>15</v>
      </c>
      <c r="J41" s="103"/>
      <c r="K41" s="103"/>
      <c r="L41" s="103"/>
      <c r="M41" s="104"/>
    </row>
    <row r="42" spans="2:13" x14ac:dyDescent="0.25">
      <c r="B42" s="32" t="s">
        <v>33</v>
      </c>
      <c r="C42" s="3" t="s">
        <v>16</v>
      </c>
      <c r="D42" s="3" t="s">
        <v>17</v>
      </c>
      <c r="E42" s="3" t="s">
        <v>18</v>
      </c>
      <c r="F42" s="3" t="s">
        <v>19</v>
      </c>
      <c r="G42" s="3" t="s">
        <v>20</v>
      </c>
      <c r="H42" s="3"/>
      <c r="I42" s="3" t="s">
        <v>16</v>
      </c>
      <c r="J42" s="3" t="s">
        <v>17</v>
      </c>
      <c r="K42" s="3" t="s">
        <v>18</v>
      </c>
      <c r="L42" s="3" t="s">
        <v>19</v>
      </c>
      <c r="M42" s="36" t="s">
        <v>20</v>
      </c>
    </row>
    <row r="43" spans="2:13" x14ac:dyDescent="0.25">
      <c r="B43" s="40" t="s">
        <v>23</v>
      </c>
      <c r="C43" s="37">
        <f>C28/SUM('2014 population'!D4:D89)</f>
        <v>724.58354475152737</v>
      </c>
      <c r="D43" s="37">
        <f>D28/SUM('2014 population'!E4:E89)</f>
        <v>655.71895692101396</v>
      </c>
      <c r="E43" s="37">
        <f>E28/SUM('2014 population'!F4:F89)</f>
        <v>595.47571802107086</v>
      </c>
      <c r="F43" s="37">
        <f>F28/SUM('2014 population'!G4:G89)</f>
        <v>544.04307335079352</v>
      </c>
      <c r="G43" s="37">
        <f>G28/SUM('2014 population'!H4:H89)</f>
        <v>464.72470045419067</v>
      </c>
      <c r="H43" s="37"/>
      <c r="I43" s="37">
        <f>I28/SUM('2014 population'!J4:J89)</f>
        <v>632.95986426352943</v>
      </c>
      <c r="J43" s="37">
        <f>J28/SUM('2014 population'!K4:K89)</f>
        <v>577.36978440394739</v>
      </c>
      <c r="K43" s="37">
        <f>K28/SUM('2014 population'!L4:L89)</f>
        <v>524.60349423572518</v>
      </c>
      <c r="L43" s="37">
        <f>L28/SUM('2014 population'!M4:M89)</f>
        <v>476.30022945350635</v>
      </c>
      <c r="M43" s="38">
        <f>M28/SUM('2014 population'!N4:N89)</f>
        <v>357.13505351350528</v>
      </c>
    </row>
    <row r="44" spans="2:13" x14ac:dyDescent="0.25">
      <c r="B44" s="40" t="s">
        <v>24</v>
      </c>
      <c r="C44" s="37">
        <f>C30/SUM('2014 population'!D4:D89)</f>
        <v>1068.5384263582973</v>
      </c>
      <c r="D44" s="37">
        <f>D30/SUM('2014 population'!E4:E89)</f>
        <v>1004.6167697938546</v>
      </c>
      <c r="E44" s="37">
        <f>E30/SUM('2014 population'!F4:F89)</f>
        <v>959.91908913619864</v>
      </c>
      <c r="F44" s="37">
        <f>F30/SUM('2014 population'!G4:G89)</f>
        <v>918.16084499652163</v>
      </c>
      <c r="G44" s="37">
        <f>G30/SUM('2014 population'!H4:H89)</f>
        <v>830.77468497844609</v>
      </c>
      <c r="H44" s="37"/>
      <c r="I44" s="37">
        <f>I30/SUM('2014 population'!J4:J89)</f>
        <v>769.24604838848848</v>
      </c>
      <c r="J44" s="37">
        <f>J30/SUM('2014 population'!K4:K89)</f>
        <v>734.00850423141344</v>
      </c>
      <c r="K44" s="37">
        <f>K30/SUM('2014 population'!L4:L89)</f>
        <v>732.68345314430076</v>
      </c>
      <c r="L44" s="37">
        <f>L30/SUM('2014 population'!M4:M89)</f>
        <v>716.50708548094076</v>
      </c>
      <c r="M44" s="38">
        <f>M30/SUM('2014 population'!N4:N89)</f>
        <v>648.66274200965211</v>
      </c>
    </row>
    <row r="45" spans="2:13" ht="15.75" thickBot="1" x14ac:dyDescent="0.3">
      <c r="B45" s="46" t="s">
        <v>34</v>
      </c>
      <c r="C45" s="34">
        <f>C43+C44</f>
        <v>1793.1219711098247</v>
      </c>
      <c r="D45" s="34">
        <f t="shared" ref="D45:M45" si="4">D43+D44</f>
        <v>1660.3357267148685</v>
      </c>
      <c r="E45" s="34">
        <f t="shared" si="4"/>
        <v>1555.3948071572695</v>
      </c>
      <c r="F45" s="34">
        <f t="shared" si="4"/>
        <v>1462.2039183473153</v>
      </c>
      <c r="G45" s="34">
        <f t="shared" si="4"/>
        <v>1295.4993854326367</v>
      </c>
      <c r="H45" s="34"/>
      <c r="I45" s="34">
        <f t="shared" si="4"/>
        <v>1402.205912652018</v>
      </c>
      <c r="J45" s="34">
        <f t="shared" si="4"/>
        <v>1311.3782886353608</v>
      </c>
      <c r="K45" s="34">
        <f t="shared" si="4"/>
        <v>1257.286947380026</v>
      </c>
      <c r="L45" s="34">
        <f t="shared" si="4"/>
        <v>1192.807314934447</v>
      </c>
      <c r="M45" s="39">
        <f t="shared" si="4"/>
        <v>1005.7977955231574</v>
      </c>
    </row>
    <row r="48" spans="2:13" x14ac:dyDescent="0.25">
      <c r="C48" s="55"/>
    </row>
  </sheetData>
  <mergeCells count="9">
    <mergeCell ref="C34:G34"/>
    <mergeCell ref="I34:M34"/>
    <mergeCell ref="I41:M41"/>
    <mergeCell ref="C41:G41"/>
    <mergeCell ref="C18:G18"/>
    <mergeCell ref="I18:M18"/>
    <mergeCell ref="I25:M25"/>
    <mergeCell ref="C25:G25"/>
    <mergeCell ref="C24:O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14.5703125" style="69" bestFit="1" customWidth="1"/>
    <col min="10" max="14" width="9" bestFit="1" customWidth="1"/>
    <col min="15" max="15" width="13.7109375" bestFit="1" customWidth="1"/>
    <col min="16" max="16" width="9.5703125" bestFit="1" customWidth="1"/>
    <col min="17" max="20" width="9.7109375" bestFit="1" customWidth="1"/>
    <col min="23" max="23" width="39.42578125" bestFit="1" customWidth="1"/>
    <col min="24" max="24" width="18" bestFit="1" customWidth="1"/>
  </cols>
  <sheetData>
    <row r="2" spans="2:23" x14ac:dyDescent="0.25">
      <c r="B2" s="94" t="s">
        <v>13</v>
      </c>
      <c r="C2" s="65"/>
      <c r="D2" s="106" t="s">
        <v>14</v>
      </c>
      <c r="E2" s="106"/>
      <c r="F2" s="106"/>
      <c r="G2" s="106"/>
      <c r="H2" s="106"/>
      <c r="I2" s="106"/>
      <c r="J2" s="106" t="s">
        <v>15</v>
      </c>
      <c r="K2" s="106"/>
      <c r="L2" s="106"/>
      <c r="M2" s="106"/>
      <c r="N2" s="106"/>
      <c r="O2" s="106"/>
      <c r="P2" s="106" t="s">
        <v>96</v>
      </c>
      <c r="Q2" s="106"/>
      <c r="R2" s="106"/>
      <c r="S2" s="106"/>
      <c r="T2" s="106"/>
      <c r="U2" s="106"/>
      <c r="W2" s="17"/>
    </row>
    <row r="3" spans="2:23" x14ac:dyDescent="0.25">
      <c r="B3" s="5"/>
      <c r="C3" s="66"/>
      <c r="D3" s="93" t="s">
        <v>16</v>
      </c>
      <c r="E3" s="93" t="s">
        <v>17</v>
      </c>
      <c r="F3" s="93" t="s">
        <v>18</v>
      </c>
      <c r="G3" s="93" t="s">
        <v>19</v>
      </c>
      <c r="H3" s="93" t="s">
        <v>20</v>
      </c>
      <c r="I3" s="72" t="s">
        <v>94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6" t="s">
        <v>95</v>
      </c>
      <c r="P3" s="66" t="s">
        <v>16</v>
      </c>
      <c r="Q3" s="66" t="s">
        <v>17</v>
      </c>
      <c r="R3" s="66" t="s">
        <v>18</v>
      </c>
      <c r="S3" s="66" t="s">
        <v>19</v>
      </c>
      <c r="T3" s="66" t="s">
        <v>20</v>
      </c>
      <c r="U3" s="66" t="s">
        <v>96</v>
      </c>
      <c r="W3" s="66" t="s">
        <v>98</v>
      </c>
    </row>
    <row r="4" spans="2:23" x14ac:dyDescent="0.25">
      <c r="B4">
        <v>0</v>
      </c>
      <c r="C4" s="67"/>
      <c r="D4" s="10">
        <f>ave_other_primary_care_2011+('2011 inpatient total'!D4+'2011 outpatient total'!D4+'2011 GP and pharma total'!D4)/'2011 population'!D4</f>
        <v>1296.7875059984904</v>
      </c>
      <c r="E4" s="10">
        <f>ave_other_primary_care_2011+('2011 inpatient total'!E4+'2011 outpatient total'!E4+'2011 GP and pharma total'!E4)/'2011 population'!E4</f>
        <v>1255.1022561341372</v>
      </c>
      <c r="F4" s="10">
        <f>ave_other_primary_care_2011+('2011 inpatient total'!F4+'2011 outpatient total'!F4+'2011 GP and pharma total'!F4)/'2011 population'!F4</f>
        <v>1222.4888265118484</v>
      </c>
      <c r="G4" s="10">
        <f>ave_other_primary_care_2011+('2011 inpatient total'!G4+'2011 outpatient total'!G4+'2011 GP and pharma total'!G4)/'2011 population'!G4</f>
        <v>1266.9512332486258</v>
      </c>
      <c r="H4" s="10">
        <f>ave_other_primary_care_2011+('2011 inpatient total'!H4+'2011 outpatient total'!H4+'2011 GP and pharma total'!H4)/'2011 population'!H4</f>
        <v>1209.3753595117687</v>
      </c>
      <c r="I4" s="95">
        <f>(D4*'2011 population'!D4+'2011 overall results'!E4*'2011 population'!E4+'2011 overall results'!F4*'2011 population'!F4+'2011 overall results'!G4*'2011 population'!G4+'2011 overall results'!H4*'2011 population'!H4)/SUM('2011 population'!D4:H4)</f>
        <v>1254.7242219618342</v>
      </c>
      <c r="J4" s="11">
        <f>ave_other_primary_care_2011+('2011 inpatient total'!J4+'2011 outpatient total'!J4+'2011 GP and pharma total'!J4)/'2011 population'!J4</f>
        <v>1529.9279517999423</v>
      </c>
      <c r="K4" s="11">
        <f>ave_other_primary_care_2011+('2011 inpatient total'!K4+'2011 outpatient total'!K4+'2011 GP and pharma total'!K4)/'2011 population'!K4</f>
        <v>1463.7885948109542</v>
      </c>
      <c r="L4" s="11">
        <f>ave_other_primary_care_2011+('2011 inpatient total'!L4+'2011 outpatient total'!L4+'2011 GP and pharma total'!L4)/'2011 population'!L4</f>
        <v>1430.990656146862</v>
      </c>
      <c r="M4" s="11">
        <f>ave_other_primary_care_2011+('2011 inpatient total'!M4+'2011 outpatient total'!M4+'2011 GP and pharma total'!M4)/'2011 population'!M4</f>
        <v>1409.2239472759461</v>
      </c>
      <c r="N4" s="11">
        <f>ave_other_primary_care_2011+('2011 inpatient total'!N4+'2011 outpatient total'!N4+'2011 GP and pharma total'!N4)/'2011 population'!N4</f>
        <v>1347.3328758347623</v>
      </c>
      <c r="O4" s="96">
        <f>(J4*'2011 population'!J4+'2011 overall results'!K4*'2011 population'!K4+'2011 overall results'!L4*'2011 population'!L4+'2011 overall results'!M4*'2011 population'!M4+'2011 overall results'!N4*'2011 population'!N4)/SUM('2011 population'!J4:N4)</f>
        <v>1447.5594635376608</v>
      </c>
      <c r="P4" s="2">
        <f>(D4*'2011 population'!D4+'2011 overall results'!J4*'2011 population'!J4)/('2011 population'!D4+'2011 population'!J4)</f>
        <v>1416.1455180128055</v>
      </c>
      <c r="Q4" s="2">
        <f>(E4*'2011 population'!E4+'2011 overall results'!K4*'2011 population'!K4)/('2011 population'!E4+'2011 population'!K4)</f>
        <v>1362.2836355447862</v>
      </c>
      <c r="R4" s="2">
        <f>(F4*'2011 population'!F4+'2011 overall results'!L4*'2011 population'!L4)/('2011 population'!F4+'2011 population'!L4)</f>
        <v>1329.7290577873127</v>
      </c>
      <c r="S4" s="2">
        <f>(G4*'2011 population'!G4+'2011 overall results'!M4*'2011 population'!M4)/('2011 population'!G4+'2011 population'!M4)</f>
        <v>1339.9499618883224</v>
      </c>
      <c r="T4" s="2">
        <f>(H4*'2011 population'!H4+'2011 overall results'!N4*'2011 population'!N4)/('2011 population'!H4+'2011 population'!N4)</f>
        <v>1280.2476076137305</v>
      </c>
      <c r="U4" s="56">
        <f>(I4*SUM('2011 population'!D4:H4)+'2011 overall results'!O4*SUM('2011 population'!J4:N4))/SUM('2011 population'!D4:N4)</f>
        <v>1353.6951822854173</v>
      </c>
      <c r="W4" s="99">
        <f>H4*SUM('2011 population'!D4:H4)+'2011 overall results'!N4*SUM('2011 population'!J4:N4)</f>
        <v>883680655.33845854</v>
      </c>
    </row>
    <row r="5" spans="2:23" x14ac:dyDescent="0.25">
      <c r="B5">
        <v>1</v>
      </c>
      <c r="C5" s="67"/>
      <c r="D5" s="11">
        <f>ave_other_primary_care_2011+('2011 inpatient total'!D5+'2011 outpatient total'!D5+'2011 GP and pharma total'!D5)/'2011 population'!D5</f>
        <v>1239.8354591483624</v>
      </c>
      <c r="E5" s="11">
        <f>ave_other_primary_care_2011+('2011 inpatient total'!E5+'2011 outpatient total'!E5+'2011 GP and pharma total'!E5)/'2011 population'!E5</f>
        <v>1136.3894078048804</v>
      </c>
      <c r="F5" s="11">
        <f>ave_other_primary_care_2011+('2011 inpatient total'!F5+'2011 outpatient total'!F5+'2011 GP and pharma total'!F5)/'2011 population'!F5</f>
        <v>1084.5687671032667</v>
      </c>
      <c r="G5" s="11">
        <f>ave_other_primary_care_2011+('2011 inpatient total'!G5+'2011 outpatient total'!G5+'2011 GP and pharma total'!G5)/'2011 population'!G5</f>
        <v>1118.3884515479656</v>
      </c>
      <c r="H5" s="11">
        <f>ave_other_primary_care_2011+('2011 inpatient total'!H5+'2011 outpatient total'!H5+'2011 GP and pharma total'!H5)/'2011 population'!H5</f>
        <v>1038.129275975132</v>
      </c>
      <c r="I5" s="96">
        <f>(D5*'2011 population'!D5+'2011 overall results'!E5*'2011 population'!E5+'2011 overall results'!F5*'2011 population'!F5+'2011 overall results'!G5*'2011 population'!G5+'2011 overall results'!H5*'2011 population'!H5)/SUM('2011 population'!D5:H5)</f>
        <v>1134.5244987001454</v>
      </c>
      <c r="J5" s="11">
        <f>ave_other_primary_care_2011+('2011 inpatient total'!J5+'2011 outpatient total'!J5+'2011 GP and pharma total'!J5)/'2011 population'!J5</f>
        <v>1494.5147611895443</v>
      </c>
      <c r="K5" s="11">
        <f>ave_other_primary_care_2011+('2011 inpatient total'!K5+'2011 outpatient total'!K5+'2011 GP and pharma total'!K5)/'2011 population'!K5</f>
        <v>1366.5186241594276</v>
      </c>
      <c r="L5" s="11">
        <f>ave_other_primary_care_2011+('2011 inpatient total'!L5+'2011 outpatient total'!L5+'2011 GP and pharma total'!L5)/'2011 population'!L5</f>
        <v>1315.1138838863769</v>
      </c>
      <c r="M5" s="11">
        <f>ave_other_primary_care_2011+('2011 inpatient total'!M5+'2011 outpatient total'!M5+'2011 GP and pharma total'!M5)/'2011 population'!M5</f>
        <v>1252.0450532806044</v>
      </c>
      <c r="N5" s="11">
        <f>ave_other_primary_care_2011+('2011 inpatient total'!N5+'2011 outpatient total'!N5+'2011 GP and pharma total'!N5)/'2011 population'!N5</f>
        <v>1209.5629956961479</v>
      </c>
      <c r="O5" s="96">
        <f>(J5*'2011 population'!J5+'2011 overall results'!K5*'2011 population'!K5+'2011 overall results'!L5*'2011 population'!L5+'2011 overall results'!M5*'2011 population'!M5+'2011 overall results'!N5*'2011 population'!N5)/SUM('2011 population'!J5:N5)</f>
        <v>1344.8593374339684</v>
      </c>
      <c r="P5" s="2">
        <f>(D5*'2011 population'!D5+'2011 overall results'!J5*'2011 population'!J5)/('2011 population'!D5+'2011 population'!J5)</f>
        <v>1370.0933406618203</v>
      </c>
      <c r="Q5" s="2">
        <f>(E5*'2011 population'!E5+'2011 overall results'!K5*'2011 population'!K5)/('2011 population'!E5+'2011 population'!K5)</f>
        <v>1254.1502675353315</v>
      </c>
      <c r="R5" s="2">
        <f>(F5*'2011 population'!F5+'2011 overall results'!L5*'2011 population'!L5)/('2011 population'!F5+'2011 population'!L5)</f>
        <v>1202.9854514597389</v>
      </c>
      <c r="S5" s="2">
        <f>(G5*'2011 population'!G5+'2011 overall results'!M5*'2011 population'!M5)/('2011 population'!G5+'2011 population'!M5)</f>
        <v>1187.1304121623564</v>
      </c>
      <c r="T5" s="2">
        <f>(H5*'2011 population'!H5+'2011 overall results'!N5*'2011 population'!N5)/('2011 population'!H5+'2011 population'!N5)</f>
        <v>1126.4284932317269</v>
      </c>
      <c r="U5" s="56">
        <f>(I5*SUM('2011 population'!D5:H5)+'2011 overall results'!O5*SUM('2011 population'!J5:N5))/SUM('2011 population'!D5:N5)</f>
        <v>1242.4257824973502</v>
      </c>
      <c r="W5" s="99">
        <f>H5*SUM('2011 population'!D5:H5)+'2011 overall results'!N5*SUM('2011 population'!J5:N5)</f>
        <v>761752154.95097494</v>
      </c>
    </row>
    <row r="6" spans="2:23" x14ac:dyDescent="0.25">
      <c r="B6">
        <v>2</v>
      </c>
      <c r="C6" s="67"/>
      <c r="D6" s="11">
        <f>ave_other_primary_care_2011+('2011 inpatient total'!D6+'2011 outpatient total'!D6+'2011 GP and pharma total'!D6)/'2011 population'!D6</f>
        <v>1094.7498555054844</v>
      </c>
      <c r="E6" s="11">
        <f>ave_other_primary_care_2011+('2011 inpatient total'!E6+'2011 outpatient total'!E6+'2011 GP and pharma total'!E6)/'2011 population'!E6</f>
        <v>997.30885782703785</v>
      </c>
      <c r="F6" s="11">
        <f>ave_other_primary_care_2011+('2011 inpatient total'!F6+'2011 outpatient total'!F6+'2011 GP and pharma total'!F6)/'2011 population'!F6</f>
        <v>973.55133484948726</v>
      </c>
      <c r="G6" s="11">
        <f>ave_other_primary_care_2011+('2011 inpatient total'!G6+'2011 outpatient total'!G6+'2011 GP and pharma total'!G6)/'2011 population'!G6</f>
        <v>937.91467505857736</v>
      </c>
      <c r="H6" s="11">
        <f>ave_other_primary_care_2011+('2011 inpatient total'!H6+'2011 outpatient total'!H6+'2011 GP and pharma total'!H6)/'2011 population'!H6</f>
        <v>869.95618052356997</v>
      </c>
      <c r="I6" s="96">
        <f>(D6*'2011 population'!D6+'2011 overall results'!E6*'2011 population'!E6+'2011 overall results'!F6*'2011 population'!F6+'2011 overall results'!G6*'2011 population'!G6+'2011 overall results'!H6*'2011 population'!H6)/SUM('2011 population'!D6:H6)</f>
        <v>986.18121311719847</v>
      </c>
      <c r="J6" s="11">
        <f>ave_other_primary_care_2011+('2011 inpatient total'!J6+'2011 outpatient total'!J6+'2011 GP and pharma total'!J6)/'2011 population'!J6</f>
        <v>1299.764121765025</v>
      </c>
      <c r="K6" s="11">
        <f>ave_other_primary_care_2011+('2011 inpatient total'!K6+'2011 outpatient total'!K6+'2011 GP and pharma total'!K6)/'2011 population'!K6</f>
        <v>1208.4687292562828</v>
      </c>
      <c r="L6" s="11">
        <f>ave_other_primary_care_2011+('2011 inpatient total'!L6+'2011 outpatient total'!L6+'2011 GP and pharma total'!L6)/'2011 population'!L6</f>
        <v>1110.948132428028</v>
      </c>
      <c r="M6" s="11">
        <f>ave_other_primary_care_2011+('2011 inpatient total'!M6+'2011 outpatient total'!M6+'2011 GP and pharma total'!M6)/'2011 population'!M6</f>
        <v>1067.8635864721634</v>
      </c>
      <c r="N6" s="11">
        <f>ave_other_primary_care_2011+('2011 inpatient total'!N6+'2011 outpatient total'!N6+'2011 GP and pharma total'!N6)/'2011 population'!N6</f>
        <v>1036.5864038644418</v>
      </c>
      <c r="O6" s="96">
        <f>(J6*'2011 population'!J6+'2011 overall results'!K6*'2011 population'!K6+'2011 overall results'!L6*'2011 population'!L6+'2011 overall results'!M6*'2011 population'!M6+'2011 overall results'!N6*'2011 population'!N6)/SUM('2011 population'!J6:N6)</f>
        <v>1160.3647802666603</v>
      </c>
      <c r="P6" s="2">
        <f>(D6*'2011 population'!D6+'2011 overall results'!J6*'2011 population'!J6)/('2011 population'!D6+'2011 population'!J6)</f>
        <v>1199.7369469477892</v>
      </c>
      <c r="Q6" s="2">
        <f>(E6*'2011 population'!E6+'2011 overall results'!K6*'2011 population'!K6)/('2011 population'!E6+'2011 population'!K6)</f>
        <v>1105.3980788731769</v>
      </c>
      <c r="R6" s="2">
        <f>(F6*'2011 population'!F6+'2011 overall results'!L6*'2011 population'!L6)/('2011 population'!F6+'2011 population'!L6)</f>
        <v>1044.1553434807604</v>
      </c>
      <c r="S6" s="2">
        <f>(G6*'2011 population'!G6+'2011 overall results'!M6*'2011 population'!M6)/('2011 population'!G6+'2011 population'!M6)</f>
        <v>1004.6669701473509</v>
      </c>
      <c r="T6" s="2">
        <f>(H6*'2011 population'!H6+'2011 overall results'!N6*'2011 population'!N6)/('2011 population'!H6+'2011 population'!N6)</f>
        <v>955.50181919099282</v>
      </c>
      <c r="U6" s="56">
        <f>(I6*SUM('2011 population'!D6:H6)+'2011 overall results'!O6*SUM('2011 population'!J6:N6))/SUM('2011 population'!D6:N6)</f>
        <v>1075.5149359344189</v>
      </c>
      <c r="W6" s="99">
        <f>H6*SUM('2011 population'!D6:H6)+'2011 overall results'!N6*SUM('2011 population'!J6:N6)</f>
        <v>635960247.56061435</v>
      </c>
    </row>
    <row r="7" spans="2:23" x14ac:dyDescent="0.25">
      <c r="B7">
        <v>3</v>
      </c>
      <c r="C7" s="67"/>
      <c r="D7" s="11">
        <f>ave_other_primary_care_2011+('2011 inpatient total'!D7+'2011 outpatient total'!D7+'2011 GP and pharma total'!D7)/'2011 population'!D7</f>
        <v>1017.3480716580887</v>
      </c>
      <c r="E7" s="11">
        <f>ave_other_primary_care_2011+('2011 inpatient total'!E7+'2011 outpatient total'!E7+'2011 GP and pharma total'!E7)/'2011 population'!E7</f>
        <v>952.4350722566287</v>
      </c>
      <c r="F7" s="11">
        <f>ave_other_primary_care_2011+('2011 inpatient total'!F7+'2011 outpatient total'!F7+'2011 GP and pharma total'!F7)/'2011 population'!F7</f>
        <v>923.72930587887936</v>
      </c>
      <c r="G7" s="11">
        <f>ave_other_primary_care_2011+('2011 inpatient total'!G7+'2011 outpatient total'!G7+'2011 GP and pharma total'!G7)/'2011 population'!G7</f>
        <v>860.94493228009901</v>
      </c>
      <c r="H7" s="11">
        <f>ave_other_primary_care_2011+('2011 inpatient total'!H7+'2011 outpatient total'!H7+'2011 GP and pharma total'!H7)/'2011 population'!H7</f>
        <v>824.99055593977346</v>
      </c>
      <c r="I7" s="96">
        <f>(D7*'2011 population'!D7+'2011 overall results'!E7*'2011 population'!E7+'2011 overall results'!F7*'2011 population'!F7+'2011 overall results'!G7*'2011 population'!G7+'2011 overall results'!H7*'2011 population'!H7)/SUM('2011 population'!D7:H7)</f>
        <v>925.11388131382409</v>
      </c>
      <c r="J7" s="11">
        <f>ave_other_primary_care_2011+('2011 inpatient total'!J7+'2011 outpatient total'!J7+'2011 GP and pharma total'!J7)/'2011 population'!J7</f>
        <v>1240.2709532531028</v>
      </c>
      <c r="K7" s="11">
        <f>ave_other_primary_care_2011+('2011 inpatient total'!K7+'2011 outpatient total'!K7+'2011 GP and pharma total'!K7)/'2011 population'!K7</f>
        <v>1132.5158192959107</v>
      </c>
      <c r="L7" s="11">
        <f>ave_other_primary_care_2011+('2011 inpatient total'!L7+'2011 outpatient total'!L7+'2011 GP and pharma total'!L7)/'2011 population'!L7</f>
        <v>1097.1949926177981</v>
      </c>
      <c r="M7" s="11">
        <f>ave_other_primary_care_2011+('2011 inpatient total'!M7+'2011 outpatient total'!M7+'2011 GP and pharma total'!M7)/'2011 population'!M7</f>
        <v>1032.0227660406854</v>
      </c>
      <c r="N7" s="11">
        <f>ave_other_primary_care_2011+('2011 inpatient total'!N7+'2011 outpatient total'!N7+'2011 GP and pharma total'!N7)/'2011 population'!N7</f>
        <v>961.83400787684798</v>
      </c>
      <c r="O7" s="96">
        <f>(J7*'2011 population'!J7+'2011 overall results'!K7*'2011 population'!K7+'2011 overall results'!L7*'2011 population'!L7+'2011 overall results'!M7*'2011 population'!M7+'2011 overall results'!N7*'2011 population'!N7)/SUM('2011 population'!J7:N7)</f>
        <v>1104.7695502995655</v>
      </c>
      <c r="P7" s="2">
        <f>(D7*'2011 population'!D7+'2011 overall results'!J7*'2011 population'!J7)/('2011 population'!D7+'2011 population'!J7)</f>
        <v>1130.9740175478473</v>
      </c>
      <c r="Q7" s="2">
        <f>(E7*'2011 population'!E7+'2011 overall results'!K7*'2011 population'!K7)/('2011 population'!E7+'2011 population'!K7)</f>
        <v>1044.958533742499</v>
      </c>
      <c r="R7" s="2">
        <f>(F7*'2011 population'!F7+'2011 overall results'!L7*'2011 population'!L7)/('2011 population'!F7+'2011 population'!L7)</f>
        <v>1012.3738680217882</v>
      </c>
      <c r="S7" s="2">
        <f>(G7*'2011 population'!G7+'2011 overall results'!M7*'2011 population'!M7)/('2011 population'!G7+'2011 population'!M7)</f>
        <v>948.73299925735569</v>
      </c>
      <c r="T7" s="2">
        <f>(H7*'2011 population'!H7+'2011 overall results'!N7*'2011 population'!N7)/('2011 population'!H7+'2011 population'!N7)</f>
        <v>895.70729657317327</v>
      </c>
      <c r="U7" s="56">
        <f>(I7*SUM('2011 population'!D7:H7)+'2011 overall results'!O7*SUM('2011 population'!J7:N7))/SUM('2011 population'!D7:N7)</f>
        <v>1017.2185228381907</v>
      </c>
      <c r="W7" s="99">
        <f>H7*SUM('2011 population'!D7:H7)+'2011 overall results'!N7*SUM('2011 population'!J7:N7)</f>
        <v>598651615.51012313</v>
      </c>
    </row>
    <row r="8" spans="2:23" x14ac:dyDescent="0.25">
      <c r="B8">
        <v>4</v>
      </c>
      <c r="C8" s="67"/>
      <c r="D8" s="11">
        <f>ave_other_primary_care_2011+('2011 inpatient total'!D8+'2011 outpatient total'!D8+'2011 GP and pharma total'!D8)/'2011 population'!D8</f>
        <v>1061.744402827127</v>
      </c>
      <c r="E8" s="11">
        <f>ave_other_primary_care_2011+('2011 inpatient total'!E8+'2011 outpatient total'!E8+'2011 GP and pharma total'!E8)/'2011 population'!E8</f>
        <v>982.62738096891042</v>
      </c>
      <c r="F8" s="11">
        <f>ave_other_primary_care_2011+('2011 inpatient total'!F8+'2011 outpatient total'!F8+'2011 GP and pharma total'!F8)/'2011 population'!F8</f>
        <v>965.63182862646738</v>
      </c>
      <c r="G8" s="11">
        <f>ave_other_primary_care_2011+('2011 inpatient total'!G8+'2011 outpatient total'!G8+'2011 GP and pharma total'!G8)/'2011 population'!G8</f>
        <v>898.008841016872</v>
      </c>
      <c r="H8" s="11">
        <f>ave_other_primary_care_2011+('2011 inpatient total'!H8+'2011 outpatient total'!H8+'2011 GP and pharma total'!H8)/'2011 population'!H8</f>
        <v>852.0435544431723</v>
      </c>
      <c r="I8" s="96">
        <f>(D8*'2011 population'!D8+'2011 overall results'!E8*'2011 population'!E8+'2011 overall results'!F8*'2011 population'!F8+'2011 overall results'!G8*'2011 population'!G8+'2011 overall results'!H8*'2011 population'!H8)/SUM('2011 population'!D8:H8)</f>
        <v>959.74449511276055</v>
      </c>
      <c r="J8" s="11">
        <f>ave_other_primary_care_2011+('2011 inpatient total'!J8+'2011 outpatient total'!J8+'2011 GP and pharma total'!J8)/'2011 population'!J8</f>
        <v>1255.5615443936902</v>
      </c>
      <c r="K8" s="11">
        <f>ave_other_primary_care_2011+('2011 inpatient total'!K8+'2011 outpatient total'!K8+'2011 GP and pharma total'!K8)/'2011 population'!K8</f>
        <v>1178.5084873349881</v>
      </c>
      <c r="L8" s="11">
        <f>ave_other_primary_care_2011+('2011 inpatient total'!L8+'2011 outpatient total'!L8+'2011 GP and pharma total'!L8)/'2011 population'!L8</f>
        <v>1108.6982273650744</v>
      </c>
      <c r="M8" s="11">
        <f>ave_other_primary_care_2011+('2011 inpatient total'!M8+'2011 outpatient total'!M8+'2011 GP and pharma total'!M8)/'2011 population'!M8</f>
        <v>1056.4482320871412</v>
      </c>
      <c r="N8" s="11">
        <f>ave_other_primary_care_2011+('2011 inpatient total'!N8+'2011 outpatient total'!N8+'2011 GP and pharma total'!N8)/'2011 population'!N8</f>
        <v>990.63946532405316</v>
      </c>
      <c r="O8" s="96">
        <f>(J8*'2011 population'!J8+'2011 overall results'!K8*'2011 population'!K8+'2011 overall results'!L8*'2011 population'!L8+'2011 overall results'!M8*'2011 population'!M8+'2011 overall results'!N8*'2011 population'!N8)/SUM('2011 population'!J8:N8)</f>
        <v>1128.1531553857039</v>
      </c>
      <c r="P8" s="2">
        <f>(D8*'2011 population'!D8+'2011 overall results'!J8*'2011 population'!J8)/('2011 population'!D8+'2011 population'!J8)</f>
        <v>1161.2896303424425</v>
      </c>
      <c r="Q8" s="2">
        <f>(E8*'2011 population'!E8+'2011 overall results'!K8*'2011 population'!K8)/('2011 population'!E8+'2011 population'!K8)</f>
        <v>1082.6681277033867</v>
      </c>
      <c r="R8" s="2">
        <f>(F8*'2011 population'!F8+'2011 overall results'!L8*'2011 population'!L8)/('2011 population'!F8+'2011 population'!L8)</f>
        <v>1039.3044855605383</v>
      </c>
      <c r="S8" s="2">
        <f>(G8*'2011 population'!G8+'2011 overall results'!M8*'2011 population'!M8)/('2011 population'!G8+'2011 population'!M8)</f>
        <v>979.31675417429244</v>
      </c>
      <c r="T8" s="2">
        <f>(H8*'2011 population'!H8+'2011 overall results'!N8*'2011 population'!N8)/('2011 population'!H8+'2011 population'!N8)</f>
        <v>923.10294607053959</v>
      </c>
      <c r="U8" s="56">
        <f>(I8*SUM('2011 population'!D8:H8)+'2011 overall results'!O8*SUM('2011 population'!J8:N8))/SUM('2011 population'!D8:N8)</f>
        <v>1046.1404412069855</v>
      </c>
      <c r="W8" s="99">
        <f>H8*SUM('2011 population'!D8:H8)+'2011 overall results'!N8*SUM('2011 population'!J8:N8)</f>
        <v>592603799.09418523</v>
      </c>
    </row>
    <row r="9" spans="2:23" x14ac:dyDescent="0.25">
      <c r="B9">
        <v>5</v>
      </c>
      <c r="C9" s="67"/>
      <c r="D9" s="11">
        <f>ave_other_primary_care_2011+('2011 inpatient total'!D9+'2011 outpatient total'!D9+'2011 GP and pharma total'!D9)/'2011 population'!D9</f>
        <v>900.21565868319021</v>
      </c>
      <c r="E9" s="11">
        <f>ave_other_primary_care_2011+('2011 inpatient total'!E9+'2011 outpatient total'!E9+'2011 GP and pharma total'!E9)/'2011 population'!E9</f>
        <v>842.20263736095376</v>
      </c>
      <c r="F9" s="11">
        <f>ave_other_primary_care_2011+('2011 inpatient total'!F9+'2011 outpatient total'!F9+'2011 GP and pharma total'!F9)/'2011 population'!F9</f>
        <v>800.15200996549197</v>
      </c>
      <c r="G9" s="11">
        <f>ave_other_primary_care_2011+('2011 inpatient total'!G9+'2011 outpatient total'!G9+'2011 GP and pharma total'!G9)/'2011 population'!G9</f>
        <v>767.35158414167677</v>
      </c>
      <c r="H9" s="11">
        <f>ave_other_primary_care_2011+('2011 inpatient total'!H9+'2011 outpatient total'!H9+'2011 GP and pharma total'!H9)/'2011 population'!H9</f>
        <v>695.85411100075669</v>
      </c>
      <c r="I9" s="96">
        <f>(D9*'2011 population'!D9+'2011 overall results'!E9*'2011 population'!E9+'2011 overall results'!F9*'2011 population'!F9+'2011 overall results'!G9*'2011 population'!G9+'2011 overall results'!H9*'2011 population'!H9)/SUM('2011 population'!D9:H9)</f>
        <v>807.27144716649798</v>
      </c>
      <c r="J9" s="11">
        <f>ave_other_primary_care_2011+('2011 inpatient total'!J9+'2011 outpatient total'!J9+'2011 GP and pharma total'!J9)/'2011 population'!J9</f>
        <v>1048.34781984862</v>
      </c>
      <c r="K9" s="11">
        <f>ave_other_primary_care_2011+('2011 inpatient total'!K9+'2011 outpatient total'!K9+'2011 GP and pharma total'!K9)/'2011 population'!K9</f>
        <v>978.14325662205738</v>
      </c>
      <c r="L9" s="11">
        <f>ave_other_primary_care_2011+('2011 inpatient total'!L9+'2011 outpatient total'!L9+'2011 GP and pharma total'!L9)/'2011 population'!L9</f>
        <v>902.1751539700374</v>
      </c>
      <c r="M9" s="11">
        <f>ave_other_primary_care_2011+('2011 inpatient total'!M9+'2011 outpatient total'!M9+'2011 GP and pharma total'!M9)/'2011 population'!M9</f>
        <v>868.14706480233235</v>
      </c>
      <c r="N9" s="11">
        <f>ave_other_primary_care_2011+('2011 inpatient total'!N9+'2011 outpatient total'!N9+'2011 GP and pharma total'!N9)/'2011 population'!N9</f>
        <v>783.71940283803747</v>
      </c>
      <c r="O9" s="96">
        <f>(J9*'2011 population'!J9+'2011 overall results'!K9*'2011 population'!K9+'2011 overall results'!L9*'2011 population'!L9+'2011 overall results'!M9*'2011 population'!M9+'2011 overall results'!N9*'2011 population'!N9)/SUM('2011 population'!J9:N9)</f>
        <v>924.44933654214958</v>
      </c>
      <c r="P9" s="2">
        <f>(D9*'2011 population'!D9+'2011 overall results'!J9*'2011 population'!J9)/('2011 population'!D9+'2011 population'!J9)</f>
        <v>976.08627448953382</v>
      </c>
      <c r="Q9" s="2">
        <f>(E9*'2011 population'!E9+'2011 overall results'!K9*'2011 population'!K9)/('2011 population'!E9+'2011 population'!K9)</f>
        <v>911.56321186710295</v>
      </c>
      <c r="R9" s="2">
        <f>(F9*'2011 population'!F9+'2011 overall results'!L9*'2011 population'!L9)/('2011 population'!F9+'2011 population'!L9)</f>
        <v>852.68123480499003</v>
      </c>
      <c r="S9" s="2">
        <f>(G9*'2011 population'!G9+'2011 overall results'!M9*'2011 population'!M9)/('2011 population'!G9+'2011 population'!M9)</f>
        <v>819.19549677168379</v>
      </c>
      <c r="T9" s="2">
        <f>(H9*'2011 population'!H9+'2011 overall results'!N9*'2011 population'!N9)/('2011 population'!H9+'2011 population'!N9)</f>
        <v>740.74039273275764</v>
      </c>
      <c r="U9" s="56">
        <f>(I9*SUM('2011 population'!D9:H9)+'2011 overall results'!O9*SUM('2011 population'!J9:N9))/SUM('2011 population'!D9:N9)</f>
        <v>867.3146995604784</v>
      </c>
      <c r="W9" s="99">
        <f>H9*SUM('2011 population'!D9:H9)+'2011 overall results'!N9*SUM('2011 population'!J9:N9)</f>
        <v>459559498.18549907</v>
      </c>
    </row>
    <row r="10" spans="2:23" x14ac:dyDescent="0.25">
      <c r="B10">
        <v>6</v>
      </c>
      <c r="C10" s="67"/>
      <c r="D10" s="11">
        <f>ave_other_primary_care_2011+('2011 inpatient total'!D10+'2011 outpatient total'!D10+'2011 GP and pharma total'!D10)/'2011 population'!D10</f>
        <v>900.61473379244217</v>
      </c>
      <c r="E10" s="11">
        <f>ave_other_primary_care_2011+('2011 inpatient total'!E10+'2011 outpatient total'!E10+'2011 GP and pharma total'!E10)/'2011 population'!E10</f>
        <v>831.91709807862651</v>
      </c>
      <c r="F10" s="11">
        <f>ave_other_primary_care_2011+('2011 inpatient total'!F10+'2011 outpatient total'!F10+'2011 GP and pharma total'!F10)/'2011 population'!F10</f>
        <v>772.5081762886764</v>
      </c>
      <c r="G10" s="11">
        <f>ave_other_primary_care_2011+('2011 inpatient total'!G10+'2011 outpatient total'!G10+'2011 GP and pharma total'!G10)/'2011 population'!G10</f>
        <v>734.62228698652427</v>
      </c>
      <c r="H10" s="11">
        <f>ave_other_primary_care_2011+('2011 inpatient total'!H10+'2011 outpatient total'!H10+'2011 GP and pharma total'!H10)/'2011 population'!H10</f>
        <v>685.07630479427064</v>
      </c>
      <c r="I10" s="96">
        <f>(D10*'2011 population'!D10+'2011 overall results'!E10*'2011 population'!E10+'2011 overall results'!F10*'2011 population'!F10+'2011 overall results'!G10*'2011 population'!G10+'2011 overall results'!H10*'2011 population'!H10)/SUM('2011 population'!D10:H10)</f>
        <v>791.04811641602009</v>
      </c>
      <c r="J10" s="11">
        <f>ave_other_primary_care_2011+('2011 inpatient total'!J10+'2011 outpatient total'!J10+'2011 GP and pharma total'!J10)/'2011 population'!J10</f>
        <v>1014.2922244092093</v>
      </c>
      <c r="K10" s="11">
        <f>ave_other_primary_care_2011+('2011 inpatient total'!K10+'2011 outpatient total'!K10+'2011 GP and pharma total'!K10)/'2011 population'!K10</f>
        <v>943.47188280856915</v>
      </c>
      <c r="L10" s="11">
        <f>ave_other_primary_care_2011+('2011 inpatient total'!L10+'2011 outpatient total'!L10+'2011 GP and pharma total'!L10)/'2011 population'!L10</f>
        <v>877.7628611137003</v>
      </c>
      <c r="M10" s="11">
        <f>ave_other_primary_care_2011+('2011 inpatient total'!M10+'2011 outpatient total'!M10+'2011 GP and pharma total'!M10)/'2011 population'!M10</f>
        <v>841.12640670774738</v>
      </c>
      <c r="N10" s="11">
        <f>ave_other_primary_care_2011+('2011 inpatient total'!N10+'2011 outpatient total'!N10+'2011 GP and pharma total'!N10)/'2011 population'!N10</f>
        <v>761.80249400725484</v>
      </c>
      <c r="O10" s="96">
        <f>(J10*'2011 population'!J10+'2011 overall results'!K10*'2011 population'!K10+'2011 overall results'!L10*'2011 population'!L10+'2011 overall results'!M10*'2011 population'!M10+'2011 overall results'!N10*'2011 population'!N10)/SUM('2011 population'!J10:N10)</f>
        <v>894.0443158786594</v>
      </c>
      <c r="P10" s="2">
        <f>(D10*'2011 population'!D10+'2011 overall results'!J10*'2011 population'!J10)/('2011 population'!D10+'2011 population'!J10)</f>
        <v>958.68022024316269</v>
      </c>
      <c r="Q10" s="2">
        <f>(E10*'2011 population'!E10+'2011 overall results'!K10*'2011 population'!K10)/('2011 population'!E10+'2011 population'!K10)</f>
        <v>888.93794136738734</v>
      </c>
      <c r="R10" s="2">
        <f>(F10*'2011 population'!F10+'2011 overall results'!L10*'2011 population'!L10)/('2011 population'!F10+'2011 population'!L10)</f>
        <v>826.38135120220977</v>
      </c>
      <c r="S10" s="2">
        <f>(G10*'2011 population'!G10+'2011 overall results'!M10*'2011 population'!M10)/('2011 population'!G10+'2011 population'!M10)</f>
        <v>788.92721531357529</v>
      </c>
      <c r="T10" s="2">
        <f>(H10*'2011 population'!H10+'2011 overall results'!N10*'2011 population'!N10)/('2011 population'!H10+'2011 population'!N10)</f>
        <v>724.42123666111968</v>
      </c>
      <c r="U10" s="56">
        <f>(I10*SUM('2011 population'!D10:H10)+'2011 overall results'!O10*SUM('2011 population'!J10:N10))/SUM('2011 population'!D10:N10)</f>
        <v>843.70846679180795</v>
      </c>
      <c r="W10" s="99">
        <f>H10*SUM('2011 population'!D10:H10)+'2011 overall results'!N10*SUM('2011 population'!J10:N10)</f>
        <v>439516367.97041214</v>
      </c>
    </row>
    <row r="11" spans="2:23" x14ac:dyDescent="0.25">
      <c r="B11">
        <v>7</v>
      </c>
      <c r="C11" s="67"/>
      <c r="D11" s="11">
        <f>ave_other_primary_care_2011+('2011 inpatient total'!D11+'2011 outpatient total'!D11+'2011 GP and pharma total'!D11)/'2011 population'!D11</f>
        <v>819.46481736160092</v>
      </c>
      <c r="E11" s="11">
        <f>ave_other_primary_care_2011+('2011 inpatient total'!E11+'2011 outpatient total'!E11+'2011 GP and pharma total'!E11)/'2011 population'!E11</f>
        <v>763.61183873243658</v>
      </c>
      <c r="F11" s="11">
        <f>ave_other_primary_care_2011+('2011 inpatient total'!F11+'2011 outpatient total'!F11+'2011 GP and pharma total'!F11)/'2011 population'!F11</f>
        <v>698.44107170420511</v>
      </c>
      <c r="G11" s="11">
        <f>ave_other_primary_care_2011+('2011 inpatient total'!G11+'2011 outpatient total'!G11+'2011 GP and pharma total'!G11)/'2011 population'!G11</f>
        <v>672.01266941245581</v>
      </c>
      <c r="H11" s="11">
        <f>ave_other_primary_care_2011+('2011 inpatient total'!H11+'2011 outpatient total'!H11+'2011 GP and pharma total'!H11)/'2011 population'!H11</f>
        <v>613.69396235939325</v>
      </c>
      <c r="I11" s="96">
        <f>(D11*'2011 population'!D11+'2011 overall results'!E11*'2011 population'!E11+'2011 overall results'!F11*'2011 population'!F11+'2011 overall results'!G11*'2011 population'!G11+'2011 overall results'!H11*'2011 population'!H11)/SUM('2011 population'!D11:H11)</f>
        <v>717.16499168901441</v>
      </c>
      <c r="J11" s="11">
        <f>ave_other_primary_care_2011+('2011 inpatient total'!J11+'2011 outpatient total'!J11+'2011 GP and pharma total'!J11)/'2011 population'!J11</f>
        <v>938.61118790624266</v>
      </c>
      <c r="K11" s="11">
        <f>ave_other_primary_care_2011+('2011 inpatient total'!K11+'2011 outpatient total'!K11+'2011 GP and pharma total'!K11)/'2011 population'!K11</f>
        <v>882.47452201680528</v>
      </c>
      <c r="L11" s="11">
        <f>ave_other_primary_care_2011+('2011 inpatient total'!L11+'2011 outpatient total'!L11+'2011 GP and pharma total'!L11)/'2011 population'!L11</f>
        <v>792.04225695777518</v>
      </c>
      <c r="M11" s="11">
        <f>ave_other_primary_care_2011+('2011 inpatient total'!M11+'2011 outpatient total'!M11+'2011 GP and pharma total'!M11)/'2011 population'!M11</f>
        <v>737.07392598725892</v>
      </c>
      <c r="N11" s="11">
        <f>ave_other_primary_care_2011+('2011 inpatient total'!N11+'2011 outpatient total'!N11+'2011 GP and pharma total'!N11)/'2011 population'!N11</f>
        <v>681.78815648147156</v>
      </c>
      <c r="O11" s="96">
        <f>(J11*'2011 population'!J11+'2011 overall results'!K11*'2011 population'!K11+'2011 overall results'!L11*'2011 population'!L11+'2011 overall results'!M11*'2011 population'!M11+'2011 overall results'!N11*'2011 population'!N11)/SUM('2011 population'!J11:N11)</f>
        <v>810.94654524126383</v>
      </c>
      <c r="P11" s="2">
        <f>(D11*'2011 population'!D11+'2011 overall results'!J11*'2011 population'!J11)/('2011 population'!D11+'2011 population'!J11)</f>
        <v>880.35874862745277</v>
      </c>
      <c r="Q11" s="2">
        <f>(E11*'2011 population'!E11+'2011 overall results'!K11*'2011 population'!K11)/('2011 population'!E11+'2011 population'!K11)</f>
        <v>824.38302307702941</v>
      </c>
      <c r="R11" s="2">
        <f>(F11*'2011 population'!F11+'2011 overall results'!L11*'2011 population'!L11)/('2011 population'!F11+'2011 population'!L11)</f>
        <v>746.44405109808145</v>
      </c>
      <c r="S11" s="2">
        <f>(G11*'2011 population'!G11+'2011 overall results'!M11*'2011 population'!M11)/('2011 population'!G11+'2011 population'!M11)</f>
        <v>705.40017275250534</v>
      </c>
      <c r="T11" s="2">
        <f>(H11*'2011 population'!H11+'2011 overall results'!N11*'2011 population'!N11)/('2011 population'!H11+'2011 population'!N11)</f>
        <v>648.5800596137924</v>
      </c>
      <c r="U11" s="56">
        <f>(I11*SUM('2011 population'!D11:H11)+'2011 overall results'!O11*SUM('2011 population'!J11:N11))/SUM('2011 population'!D11:N11)</f>
        <v>765.18891889353301</v>
      </c>
      <c r="W11" s="99">
        <f>H11*SUM('2011 population'!D11:H11)+'2011 overall results'!N11*SUM('2011 population'!J11:N11)</f>
        <v>388240687.33210653</v>
      </c>
    </row>
    <row r="12" spans="2:23" x14ac:dyDescent="0.25">
      <c r="B12">
        <v>8</v>
      </c>
      <c r="C12" s="67"/>
      <c r="D12" s="11">
        <f>ave_other_primary_care_2011+('2011 inpatient total'!D12+'2011 outpatient total'!D12+'2011 GP and pharma total'!D12)/'2011 population'!D12</f>
        <v>777.39862294855004</v>
      </c>
      <c r="E12" s="11">
        <f>ave_other_primary_care_2011+('2011 inpatient total'!E12+'2011 outpatient total'!E12+'2011 GP and pharma total'!E12)/'2011 population'!E12</f>
        <v>722.73545335934375</v>
      </c>
      <c r="F12" s="11">
        <f>ave_other_primary_care_2011+('2011 inpatient total'!F12+'2011 outpatient total'!F12+'2011 GP and pharma total'!F12)/'2011 population'!F12</f>
        <v>670.50210858540004</v>
      </c>
      <c r="G12" s="11">
        <f>ave_other_primary_care_2011+('2011 inpatient total'!G12+'2011 outpatient total'!G12+'2011 GP and pharma total'!G12)/'2011 population'!G12</f>
        <v>620.62215859799176</v>
      </c>
      <c r="H12" s="11">
        <f>ave_other_primary_care_2011+('2011 inpatient total'!H12+'2011 outpatient total'!H12+'2011 GP and pharma total'!H12)/'2011 population'!H12</f>
        <v>600.09312010364999</v>
      </c>
      <c r="I12" s="96">
        <f>(D12*'2011 population'!D12+'2011 overall results'!E12*'2011 population'!E12+'2011 overall results'!F12*'2011 population'!F12+'2011 overall results'!G12*'2011 population'!G12+'2011 overall results'!H12*'2011 population'!H12)/SUM('2011 population'!D12:H12)</f>
        <v>681.04365818357883</v>
      </c>
      <c r="J12" s="11">
        <f>ave_other_primary_care_2011+('2011 inpatient total'!J12+'2011 outpatient total'!J12+'2011 GP and pharma total'!J12)/'2011 population'!J12</f>
        <v>870.32577610163946</v>
      </c>
      <c r="K12" s="11">
        <f>ave_other_primary_care_2011+('2011 inpatient total'!K12+'2011 outpatient total'!K12+'2011 GP and pharma total'!K12)/'2011 population'!K12</f>
        <v>814.11642602274731</v>
      </c>
      <c r="L12" s="11">
        <f>ave_other_primary_care_2011+('2011 inpatient total'!L12+'2011 outpatient total'!L12+'2011 GP and pharma total'!L12)/'2011 population'!L12</f>
        <v>751.9927851960822</v>
      </c>
      <c r="M12" s="11">
        <f>ave_other_primary_care_2011+('2011 inpatient total'!M12+'2011 outpatient total'!M12+'2011 GP and pharma total'!M12)/'2011 population'!M12</f>
        <v>691.06243475855183</v>
      </c>
      <c r="N12" s="11">
        <f>ave_other_primary_care_2011+('2011 inpatient total'!N12+'2011 outpatient total'!N12+'2011 GP and pharma total'!N12)/'2011 population'!N12</f>
        <v>639.27857134254918</v>
      </c>
      <c r="O12" s="96">
        <f>(J12*'2011 population'!J12+'2011 overall results'!K12*'2011 population'!K12+'2011 overall results'!L12*'2011 population'!L12+'2011 overall results'!M12*'2011 population'!M12+'2011 overall results'!N12*'2011 population'!N12)/SUM('2011 population'!J12:N12)</f>
        <v>756.46796677213399</v>
      </c>
      <c r="P12" s="2">
        <f>(D12*'2011 population'!D12+'2011 overall results'!J12*'2011 population'!J12)/('2011 population'!D12+'2011 population'!J12)</f>
        <v>825.19188337419234</v>
      </c>
      <c r="Q12" s="2">
        <f>(E12*'2011 population'!E12+'2011 overall results'!K12*'2011 population'!K12)/('2011 population'!E12+'2011 population'!K12)</f>
        <v>769.7240990624291</v>
      </c>
      <c r="R12" s="2">
        <f>(F12*'2011 population'!F12+'2011 overall results'!L12*'2011 population'!L12)/('2011 population'!F12+'2011 population'!L12)</f>
        <v>712.28848001992503</v>
      </c>
      <c r="S12" s="2">
        <f>(G12*'2011 population'!G12+'2011 overall results'!M12*'2011 population'!M12)/('2011 population'!G12+'2011 population'!M12)</f>
        <v>656.59972954781779</v>
      </c>
      <c r="T12" s="2">
        <f>(H12*'2011 population'!H12+'2011 overall results'!N12*'2011 population'!N12)/('2011 population'!H12+'2011 population'!N12)</f>
        <v>620.2173856598522</v>
      </c>
      <c r="U12" s="56">
        <f>(I12*SUM('2011 population'!D12:H12)+'2011 overall results'!O12*SUM('2011 population'!J12:N12))/SUM('2011 population'!D12:N12)</f>
        <v>719.75064192116213</v>
      </c>
      <c r="W12" s="99">
        <f>H12*SUM('2011 population'!D12:H12)+'2011 overall results'!N12*SUM('2011 population'!J12:N12)</f>
        <v>358397770.54904187</v>
      </c>
    </row>
    <row r="13" spans="2:23" x14ac:dyDescent="0.25">
      <c r="B13">
        <v>9</v>
      </c>
      <c r="C13" s="67"/>
      <c r="D13" s="11">
        <f>ave_other_primary_care_2011+('2011 inpatient total'!D13+'2011 outpatient total'!D13+'2011 GP and pharma total'!D13)/'2011 population'!D13</f>
        <v>757.41335445848995</v>
      </c>
      <c r="E13" s="11">
        <f>ave_other_primary_care_2011+('2011 inpatient total'!E13+'2011 outpatient total'!E13+'2011 GP and pharma total'!E13)/'2011 population'!E13</f>
        <v>721.59174016921088</v>
      </c>
      <c r="F13" s="11">
        <f>ave_other_primary_care_2011+('2011 inpatient total'!F13+'2011 outpatient total'!F13+'2011 GP and pharma total'!F13)/'2011 population'!F13</f>
        <v>633.63688489970116</v>
      </c>
      <c r="G13" s="11">
        <f>ave_other_primary_care_2011+('2011 inpatient total'!G13+'2011 outpatient total'!G13+'2011 GP and pharma total'!G13)/'2011 population'!G13</f>
        <v>594.10283330907748</v>
      </c>
      <c r="H13" s="11">
        <f>ave_other_primary_care_2011+('2011 inpatient total'!H13+'2011 outpatient total'!H13+'2011 GP and pharma total'!H13)/'2011 population'!H13</f>
        <v>578.26219298320405</v>
      </c>
      <c r="I13" s="96">
        <f>(D13*'2011 population'!D13+'2011 overall results'!E13*'2011 population'!E13+'2011 overall results'!F13*'2011 population'!F13+'2011 overall results'!G13*'2011 population'!G13+'2011 overall results'!H13*'2011 population'!H13)/SUM('2011 population'!D13:H13)</f>
        <v>659.32780820435119</v>
      </c>
      <c r="J13" s="11">
        <f>ave_other_primary_care_2011+('2011 inpatient total'!J13+'2011 outpatient total'!J13+'2011 GP and pharma total'!J13)/'2011 population'!J13</f>
        <v>864.18313306161576</v>
      </c>
      <c r="K13" s="11">
        <f>ave_other_primary_care_2011+('2011 inpatient total'!K13+'2011 outpatient total'!K13+'2011 GP and pharma total'!K13)/'2011 population'!K13</f>
        <v>768.44724685473886</v>
      </c>
      <c r="L13" s="11">
        <f>ave_other_primary_care_2011+('2011 inpatient total'!L13+'2011 outpatient total'!L13+'2011 GP and pharma total'!L13)/'2011 population'!L13</f>
        <v>716.39274773614875</v>
      </c>
      <c r="M13" s="11">
        <f>ave_other_primary_care_2011+('2011 inpatient total'!M13+'2011 outpatient total'!M13+'2011 GP and pharma total'!M13)/'2011 population'!M13</f>
        <v>647.44940521332251</v>
      </c>
      <c r="N13" s="11">
        <f>ave_other_primary_care_2011+('2011 inpatient total'!N13+'2011 outpatient total'!N13+'2011 GP and pharma total'!N13)/'2011 population'!N13</f>
        <v>623.8588616578653</v>
      </c>
      <c r="O13" s="96">
        <f>(J13*'2011 population'!J13+'2011 overall results'!K13*'2011 population'!K13+'2011 overall results'!L13*'2011 population'!L13+'2011 overall results'!M13*'2011 population'!M13+'2011 overall results'!N13*'2011 population'!N13)/SUM('2011 population'!J13:N13)</f>
        <v>726.94755042517227</v>
      </c>
      <c r="P13" s="2">
        <f>(D13*'2011 population'!D13+'2011 overall results'!J13*'2011 population'!J13)/('2011 population'!D13+'2011 population'!J13)</f>
        <v>811.79955072569453</v>
      </c>
      <c r="Q13" s="2">
        <f>(E13*'2011 population'!E13+'2011 overall results'!K13*'2011 population'!K13)/('2011 population'!E13+'2011 population'!K13)</f>
        <v>745.56093222091772</v>
      </c>
      <c r="R13" s="2">
        <f>(F13*'2011 population'!F13+'2011 overall results'!L13*'2011 population'!L13)/('2011 population'!F13+'2011 population'!L13)</f>
        <v>675.68945001473332</v>
      </c>
      <c r="S13" s="2">
        <f>(G13*'2011 population'!G13+'2011 overall results'!M13*'2011 population'!M13)/('2011 population'!G13+'2011 population'!M13)</f>
        <v>621.30946410888885</v>
      </c>
      <c r="T13" s="2">
        <f>(H13*'2011 population'!H13+'2011 overall results'!N13*'2011 population'!N13)/('2011 population'!H13+'2011 population'!N13)</f>
        <v>601.68995900301172</v>
      </c>
      <c r="U13" s="56">
        <f>(I13*SUM('2011 population'!D13:H13)+'2011 overall results'!O13*SUM('2011 population'!J13:N13))/SUM('2011 population'!D13:N13)</f>
        <v>693.85532901345641</v>
      </c>
      <c r="W13" s="99">
        <f>H13*SUM('2011 population'!D13:H13)+'2011 overall results'!N13*SUM('2011 population'!J13:N13)</f>
        <v>337216793.08826184</v>
      </c>
    </row>
    <row r="14" spans="2:23" x14ac:dyDescent="0.25">
      <c r="B14">
        <v>10</v>
      </c>
      <c r="C14" s="67"/>
      <c r="D14" s="11">
        <f>ave_other_primary_care_2011+('2011 inpatient total'!D14+'2011 outpatient total'!D14+'2011 GP and pharma total'!D14)/'2011 population'!D14</f>
        <v>766.08383826900581</v>
      </c>
      <c r="E14" s="11">
        <f>ave_other_primary_care_2011+('2011 inpatient total'!E14+'2011 outpatient total'!E14+'2011 GP and pharma total'!E14)/'2011 population'!E14</f>
        <v>703.37126963620392</v>
      </c>
      <c r="F14" s="11">
        <f>ave_other_primary_care_2011+('2011 inpatient total'!F14+'2011 outpatient total'!F14+'2011 GP and pharma total'!F14)/'2011 population'!F14</f>
        <v>679.49703275087711</v>
      </c>
      <c r="G14" s="11">
        <f>ave_other_primary_care_2011+('2011 inpatient total'!G14+'2011 outpatient total'!G14+'2011 GP and pharma total'!G14)/'2011 population'!G14</f>
        <v>607.86980794616966</v>
      </c>
      <c r="H14" s="11">
        <f>ave_other_primary_care_2011+('2011 inpatient total'!H14+'2011 outpatient total'!H14+'2011 GP and pharma total'!H14)/'2011 population'!H14</f>
        <v>562.29611740379437</v>
      </c>
      <c r="I14" s="96">
        <f>(D14*'2011 population'!D14+'2011 overall results'!E14*'2011 population'!E14+'2011 overall results'!F14*'2011 population'!F14+'2011 overall results'!G14*'2011 population'!G14+'2011 overall results'!H14*'2011 population'!H14)/SUM('2011 population'!D14:H14)</f>
        <v>663.77106606316465</v>
      </c>
      <c r="J14" s="11">
        <f>ave_other_primary_care_2011+('2011 inpatient total'!J14+'2011 outpatient total'!J14+'2011 GP and pharma total'!J14)/'2011 population'!J14</f>
        <v>855.12404933967991</v>
      </c>
      <c r="K14" s="11">
        <f>ave_other_primary_care_2011+('2011 inpatient total'!K14+'2011 outpatient total'!K14+'2011 GP and pharma total'!K14)/'2011 population'!K14</f>
        <v>782.97367991780015</v>
      </c>
      <c r="L14" s="11">
        <f>ave_other_primary_care_2011+('2011 inpatient total'!L14+'2011 outpatient total'!L14+'2011 GP and pharma total'!L14)/'2011 population'!L14</f>
        <v>688.10085484202898</v>
      </c>
      <c r="M14" s="11">
        <f>ave_other_primary_care_2011+('2011 inpatient total'!M14+'2011 outpatient total'!M14+'2011 GP and pharma total'!M14)/'2011 population'!M14</f>
        <v>643.11079161625241</v>
      </c>
      <c r="N14" s="11">
        <f>ave_other_primary_care_2011+('2011 inpatient total'!N14+'2011 outpatient total'!N14+'2011 GP and pharma total'!N14)/'2011 population'!N14</f>
        <v>598.6144548551764</v>
      </c>
      <c r="O14" s="96">
        <f>(J14*'2011 population'!J14+'2011 overall results'!K14*'2011 population'!K14+'2011 overall results'!L14*'2011 population'!L14+'2011 overall results'!M14*'2011 population'!M14+'2011 overall results'!N14*'2011 population'!N14)/SUM('2011 population'!J14:N14)</f>
        <v>713.85378060153982</v>
      </c>
      <c r="P14" s="2">
        <f>(D14*'2011 population'!D14+'2011 overall results'!J14*'2011 population'!J14)/('2011 population'!D14+'2011 population'!J14)</f>
        <v>811.29864432402951</v>
      </c>
      <c r="Q14" s="2">
        <f>(E14*'2011 population'!E14+'2011 overall results'!K14*'2011 population'!K14)/('2011 population'!E14+'2011 population'!K14)</f>
        <v>743.68139538446167</v>
      </c>
      <c r="R14" s="2">
        <f>(F14*'2011 population'!F14+'2011 overall results'!L14*'2011 population'!L14)/('2011 population'!F14+'2011 population'!L14)</f>
        <v>683.89582864711883</v>
      </c>
      <c r="S14" s="2">
        <f>(G14*'2011 population'!G14+'2011 overall results'!M14*'2011 population'!M14)/('2011 population'!G14+'2011 population'!M14)</f>
        <v>625.80830244968354</v>
      </c>
      <c r="T14" s="2">
        <f>(H14*'2011 population'!H14+'2011 overall results'!N14*'2011 population'!N14)/('2011 population'!H14+'2011 population'!N14)</f>
        <v>580.86963789675042</v>
      </c>
      <c r="U14" s="56">
        <f>(I14*SUM('2011 population'!D14:H14)+'2011 overall results'!O14*SUM('2011 population'!J14:N14))/SUM('2011 population'!D14:N14)</f>
        <v>689.27287971165777</v>
      </c>
      <c r="W14" s="99">
        <f>H14*SUM('2011 population'!D14:H14)+'2011 overall results'!N14*SUM('2011 population'!J14:N14)</f>
        <v>324762216.7390064</v>
      </c>
    </row>
    <row r="15" spans="2:23" x14ac:dyDescent="0.25">
      <c r="B15">
        <v>11</v>
      </c>
      <c r="C15" s="67"/>
      <c r="D15" s="11">
        <f>ave_other_primary_care_2011+('2011 inpatient total'!D15+'2011 outpatient total'!D15+'2011 GP and pharma total'!D15)/'2011 population'!D15</f>
        <v>778.51506348156579</v>
      </c>
      <c r="E15" s="11">
        <f>ave_other_primary_care_2011+('2011 inpatient total'!E15+'2011 outpatient total'!E15+'2011 GP and pharma total'!E15)/'2011 population'!E15</f>
        <v>746.09367894663671</v>
      </c>
      <c r="F15" s="11">
        <f>ave_other_primary_care_2011+('2011 inpatient total'!F15+'2011 outpatient total'!F15+'2011 GP and pharma total'!F15)/'2011 population'!F15</f>
        <v>671.67538328295211</v>
      </c>
      <c r="G15" s="11">
        <f>ave_other_primary_care_2011+('2011 inpatient total'!G15+'2011 outpatient total'!G15+'2011 GP and pharma total'!G15)/'2011 population'!G15</f>
        <v>622.61422883439229</v>
      </c>
      <c r="H15" s="11">
        <f>ave_other_primary_care_2011+('2011 inpatient total'!H15+'2011 outpatient total'!H15+'2011 GP and pharma total'!H15)/'2011 population'!H15</f>
        <v>593.85028895125038</v>
      </c>
      <c r="I15" s="96">
        <f>(D15*'2011 population'!D15+'2011 overall results'!E15*'2011 population'!E15+'2011 overall results'!F15*'2011 population'!F15+'2011 overall results'!G15*'2011 population'!G15+'2011 overall results'!H15*'2011 population'!H15)/SUM('2011 population'!D15:H15)</f>
        <v>681.95849720332149</v>
      </c>
      <c r="J15" s="11">
        <f>ave_other_primary_care_2011+('2011 inpatient total'!J15+'2011 outpatient total'!J15+'2011 GP and pharma total'!J15)/'2011 population'!J15</f>
        <v>853.15067473584861</v>
      </c>
      <c r="K15" s="11">
        <f>ave_other_primary_care_2011+('2011 inpatient total'!K15+'2011 outpatient total'!K15+'2011 GP and pharma total'!K15)/'2011 population'!K15</f>
        <v>780.68784717474011</v>
      </c>
      <c r="L15" s="11">
        <f>ave_other_primary_care_2011+('2011 inpatient total'!L15+'2011 outpatient total'!L15+'2011 GP and pharma total'!L15)/'2011 population'!L15</f>
        <v>721.53092773235448</v>
      </c>
      <c r="M15" s="11">
        <f>ave_other_primary_care_2011+('2011 inpatient total'!M15+'2011 outpatient total'!M15+'2011 GP and pharma total'!M15)/'2011 population'!M15</f>
        <v>659.49733471956995</v>
      </c>
      <c r="N15" s="11">
        <f>ave_other_primary_care_2011+('2011 inpatient total'!N15+'2011 outpatient total'!N15+'2011 GP and pharma total'!N15)/'2011 population'!N15</f>
        <v>626.96839164835217</v>
      </c>
      <c r="O15" s="96">
        <f>(J15*'2011 population'!J15+'2011 overall results'!K15*'2011 population'!K15+'2011 overall results'!L15*'2011 population'!L15+'2011 overall results'!M15*'2011 population'!M15+'2011 overall results'!N15*'2011 population'!N15)/SUM('2011 population'!J15:N15)</f>
        <v>727.64908158371702</v>
      </c>
      <c r="P15" s="2">
        <f>(D15*'2011 population'!D15+'2011 overall results'!J15*'2011 population'!J15)/('2011 population'!D15+'2011 population'!J15)</f>
        <v>816.57778582808453</v>
      </c>
      <c r="Q15" s="2">
        <f>(E15*'2011 population'!E15+'2011 overall results'!K15*'2011 population'!K15)/('2011 population'!E15+'2011 population'!K15)</f>
        <v>763.76515327263917</v>
      </c>
      <c r="R15" s="2">
        <f>(F15*'2011 population'!F15+'2011 overall results'!L15*'2011 population'!L15)/('2011 population'!F15+'2011 population'!L15)</f>
        <v>697.18160592917809</v>
      </c>
      <c r="S15" s="2">
        <f>(G15*'2011 population'!G15+'2011 overall results'!M15*'2011 population'!M15)/('2011 population'!G15+'2011 population'!M15)</f>
        <v>641.49675105630718</v>
      </c>
      <c r="T15" s="2">
        <f>(H15*'2011 population'!H15+'2011 overall results'!N15*'2011 population'!N15)/('2011 population'!H15+'2011 population'!N15)</f>
        <v>610.85623690561272</v>
      </c>
      <c r="U15" s="56">
        <f>(I15*SUM('2011 population'!D15:H15)+'2011 overall results'!O15*SUM('2011 population'!J15:N15))/SUM('2011 population'!D15:N15)</f>
        <v>705.33348654697738</v>
      </c>
      <c r="W15" s="99">
        <f>H15*SUM('2011 population'!D15:H15)+'2011 overall results'!N15*SUM('2011 population'!J15:N15)</f>
        <v>350096937.1028235</v>
      </c>
    </row>
    <row r="16" spans="2:23" x14ac:dyDescent="0.25">
      <c r="B16">
        <v>12</v>
      </c>
      <c r="C16" s="67"/>
      <c r="D16" s="11">
        <f>ave_other_primary_care_2011+('2011 inpatient total'!D16+'2011 outpatient total'!D16+'2011 GP and pharma total'!D16)/'2011 population'!D16</f>
        <v>791.16136205775831</v>
      </c>
      <c r="E16" s="11">
        <f>ave_other_primary_care_2011+('2011 inpatient total'!E16+'2011 outpatient total'!E16+'2011 GP and pharma total'!E16)/'2011 population'!E16</f>
        <v>762.45330285324349</v>
      </c>
      <c r="F16" s="11">
        <f>ave_other_primary_care_2011+('2011 inpatient total'!F16+'2011 outpatient total'!F16+'2011 GP and pharma total'!F16)/'2011 population'!F16</f>
        <v>702.42039888029376</v>
      </c>
      <c r="G16" s="11">
        <f>ave_other_primary_care_2011+('2011 inpatient total'!G16+'2011 outpatient total'!G16+'2011 GP and pharma total'!G16)/'2011 population'!G16</f>
        <v>680.78037128715698</v>
      </c>
      <c r="H16" s="11">
        <f>ave_other_primary_care_2011+('2011 inpatient total'!H16+'2011 outpatient total'!H16+'2011 GP and pharma total'!H16)/'2011 population'!H16</f>
        <v>634.94190975223171</v>
      </c>
      <c r="I16" s="96">
        <f>(D16*'2011 population'!D16+'2011 overall results'!E16*'2011 population'!E16+'2011 overall results'!F16*'2011 population'!F16+'2011 overall results'!G16*'2011 population'!G16+'2011 overall results'!H16*'2011 population'!H16)/SUM('2011 population'!D16:H16)</f>
        <v>713.47074539987909</v>
      </c>
      <c r="J16" s="11">
        <f>ave_other_primary_care_2011+('2011 inpatient total'!J16+'2011 outpatient total'!J16+'2011 GP and pharma total'!J16)/'2011 population'!J16</f>
        <v>871.16331987366948</v>
      </c>
      <c r="K16" s="11">
        <f>ave_other_primary_care_2011+('2011 inpatient total'!K16+'2011 outpatient total'!K16+'2011 GP and pharma total'!K16)/'2011 population'!K16</f>
        <v>826.57342592359214</v>
      </c>
      <c r="L16" s="11">
        <f>ave_other_primary_care_2011+('2011 inpatient total'!L16+'2011 outpatient total'!L16+'2011 GP and pharma total'!L16)/'2011 population'!L16</f>
        <v>752.02844436136763</v>
      </c>
      <c r="M16" s="11">
        <f>ave_other_primary_care_2011+('2011 inpatient total'!M16+'2011 outpatient total'!M16+'2011 GP and pharma total'!M16)/'2011 population'!M16</f>
        <v>702.42817209422697</v>
      </c>
      <c r="N16" s="11">
        <f>ave_other_primary_care_2011+('2011 inpatient total'!N16+'2011 outpatient total'!N16+'2011 GP and pharma total'!N16)/'2011 population'!N16</f>
        <v>654.09292631937319</v>
      </c>
      <c r="O16" s="96">
        <f>(J16*'2011 population'!J16+'2011 overall results'!K16*'2011 population'!K16+'2011 overall results'!L16*'2011 population'!L16+'2011 overall results'!M16*'2011 population'!M16+'2011 overall results'!N16*'2011 population'!N16)/SUM('2011 population'!J16:N16)</f>
        <v>759.79678937516996</v>
      </c>
      <c r="P16" s="2">
        <f>(D16*'2011 population'!D16+'2011 overall results'!J16*'2011 population'!J16)/('2011 population'!D16+'2011 population'!J16)</f>
        <v>832.09492785099303</v>
      </c>
      <c r="Q16" s="2">
        <f>(E16*'2011 population'!E16+'2011 overall results'!K16*'2011 population'!K16)/('2011 population'!E16+'2011 population'!K16)</f>
        <v>795.1470285931523</v>
      </c>
      <c r="R16" s="2">
        <f>(F16*'2011 population'!F16+'2011 overall results'!L16*'2011 population'!L16)/('2011 population'!F16+'2011 population'!L16)</f>
        <v>727.73547140798973</v>
      </c>
      <c r="S16" s="2">
        <f>(G16*'2011 population'!G16+'2011 overall results'!M16*'2011 population'!M16)/('2011 population'!G16+'2011 population'!M16)</f>
        <v>691.90339649451164</v>
      </c>
      <c r="T16" s="2">
        <f>(H16*'2011 population'!H16+'2011 overall results'!N16*'2011 population'!N16)/('2011 population'!H16+'2011 population'!N16)</f>
        <v>644.77184101464809</v>
      </c>
      <c r="U16" s="56">
        <f>(I16*SUM('2011 population'!D16:H16)+'2011 overall results'!O16*SUM('2011 population'!J16:N16))/SUM('2011 population'!D16:N16)</f>
        <v>737.18239876106463</v>
      </c>
      <c r="W16" s="99">
        <f>H16*SUM('2011 population'!D16:H16)+'2011 overall results'!N16*SUM('2011 population'!J16:N16)</f>
        <v>379105088.28699088</v>
      </c>
    </row>
    <row r="17" spans="2:23" x14ac:dyDescent="0.25">
      <c r="B17">
        <v>13</v>
      </c>
      <c r="C17" s="67"/>
      <c r="D17" s="11">
        <f>ave_other_primary_care_2011+('2011 inpatient total'!D17+'2011 outpatient total'!D17+'2011 GP and pharma total'!D17)/'2011 population'!D17</f>
        <v>838.66049036943775</v>
      </c>
      <c r="E17" s="11">
        <f>ave_other_primary_care_2011+('2011 inpatient total'!E17+'2011 outpatient total'!E17+'2011 GP and pharma total'!E17)/'2011 population'!E17</f>
        <v>793.38212101186161</v>
      </c>
      <c r="F17" s="11">
        <f>ave_other_primary_care_2011+('2011 inpatient total'!F17+'2011 outpatient total'!F17+'2011 GP and pharma total'!F17)/'2011 population'!F17</f>
        <v>785.31408547251567</v>
      </c>
      <c r="G17" s="11">
        <f>ave_other_primary_care_2011+('2011 inpatient total'!G17+'2011 outpatient total'!G17+'2011 GP and pharma total'!G17)/'2011 population'!G17</f>
        <v>738.37794059827843</v>
      </c>
      <c r="H17" s="11">
        <f>ave_other_primary_care_2011+('2011 inpatient total'!H17+'2011 outpatient total'!H17+'2011 GP and pharma total'!H17)/'2011 population'!H17</f>
        <v>704.83945388042753</v>
      </c>
      <c r="I17" s="96">
        <f>(D17*'2011 population'!D17+'2011 overall results'!E17*'2011 population'!E17+'2011 overall results'!F17*'2011 population'!F17+'2011 overall results'!G17*'2011 population'!G17+'2011 overall results'!H17*'2011 population'!H17)/SUM('2011 population'!D17:H17)</f>
        <v>771.44432341831396</v>
      </c>
      <c r="J17" s="11">
        <f>ave_other_primary_care_2011+('2011 inpatient total'!J17+'2011 outpatient total'!J17+'2011 GP and pharma total'!J17)/'2011 population'!J17</f>
        <v>921.51748669551841</v>
      </c>
      <c r="K17" s="11">
        <f>ave_other_primary_care_2011+('2011 inpatient total'!K17+'2011 outpatient total'!K17+'2011 GP and pharma total'!K17)/'2011 population'!K17</f>
        <v>880.45788291658835</v>
      </c>
      <c r="L17" s="11">
        <f>ave_other_primary_care_2011+('2011 inpatient total'!L17+'2011 outpatient total'!L17+'2011 GP and pharma total'!L17)/'2011 population'!L17</f>
        <v>794.17679961229351</v>
      </c>
      <c r="M17" s="11">
        <f>ave_other_primary_care_2011+('2011 inpatient total'!M17+'2011 outpatient total'!M17+'2011 GP and pharma total'!M17)/'2011 population'!M17</f>
        <v>769.12001784998972</v>
      </c>
      <c r="N17" s="11">
        <f>ave_other_primary_care_2011+('2011 inpatient total'!N17+'2011 outpatient total'!N17+'2011 GP and pharma total'!N17)/'2011 population'!N17</f>
        <v>696.1293772526584</v>
      </c>
      <c r="O17" s="96">
        <f>(J17*'2011 population'!J17+'2011 overall results'!K17*'2011 population'!K17+'2011 overall results'!L17*'2011 population'!L17+'2011 overall results'!M17*'2011 population'!M17+'2011 overall results'!N17*'2011 population'!N17)/SUM('2011 population'!J17:N17)</f>
        <v>810.59329979512552</v>
      </c>
      <c r="P17" s="2">
        <f>(D17*'2011 population'!D17+'2011 overall results'!J17*'2011 population'!J17)/('2011 population'!D17+'2011 population'!J17)</f>
        <v>880.99236206953412</v>
      </c>
      <c r="Q17" s="2">
        <f>(E17*'2011 population'!E17+'2011 overall results'!K17*'2011 population'!K17)/('2011 population'!E17+'2011 population'!K17)</f>
        <v>837.50866783164099</v>
      </c>
      <c r="R17" s="2">
        <f>(F17*'2011 population'!F17+'2011 overall results'!L17*'2011 population'!L17)/('2011 population'!F17+'2011 population'!L17)</f>
        <v>789.84529581455672</v>
      </c>
      <c r="S17" s="2">
        <f>(G17*'2011 population'!G17+'2011 overall results'!M17*'2011 population'!M17)/('2011 population'!G17+'2011 population'!M17)</f>
        <v>754.05119143489696</v>
      </c>
      <c r="T17" s="2">
        <f>(H17*'2011 population'!H17+'2011 overall results'!N17*'2011 population'!N17)/('2011 population'!H17+'2011 population'!N17)</f>
        <v>700.35202711132445</v>
      </c>
      <c r="U17" s="56">
        <f>(I17*SUM('2011 population'!D17:H17)+'2011 overall results'!O17*SUM('2011 population'!J17:N17))/SUM('2011 population'!D17:N17)</f>
        <v>791.4459579512544</v>
      </c>
      <c r="W17" s="99">
        <f>H17*SUM('2011 population'!D17:H17)+'2011 overall results'!N17*SUM('2011 population'!J17:N17)</f>
        <v>419176041.07204098</v>
      </c>
    </row>
    <row r="18" spans="2:23" x14ac:dyDescent="0.25">
      <c r="B18">
        <v>14</v>
      </c>
      <c r="C18" s="67"/>
      <c r="D18" s="11">
        <f>ave_other_primary_care_2011+('2011 inpatient total'!D18+'2011 outpatient total'!D18+'2011 GP and pharma total'!D18)/'2011 population'!D18</f>
        <v>880.89972444639682</v>
      </c>
      <c r="E18" s="11">
        <f>ave_other_primary_care_2011+('2011 inpatient total'!E18+'2011 outpatient total'!E18+'2011 GP and pharma total'!E18)/'2011 population'!E18</f>
        <v>892.05699139178819</v>
      </c>
      <c r="F18" s="11">
        <f>ave_other_primary_care_2011+('2011 inpatient total'!F18+'2011 outpatient total'!F18+'2011 GP and pharma total'!F18)/'2011 population'!F18</f>
        <v>872.13509551734455</v>
      </c>
      <c r="G18" s="11">
        <f>ave_other_primary_care_2011+('2011 inpatient total'!G18+'2011 outpatient total'!G18+'2011 GP and pharma total'!G18)/'2011 population'!G18</f>
        <v>808.23967633781297</v>
      </c>
      <c r="H18" s="11">
        <f>ave_other_primary_care_2011+('2011 inpatient total'!H18+'2011 outpatient total'!H18+'2011 GP and pharma total'!H18)/'2011 population'!H18</f>
        <v>767.15111720761502</v>
      </c>
      <c r="I18" s="96">
        <f>(D18*'2011 population'!D18+'2011 overall results'!E18*'2011 population'!E18+'2011 overall results'!F18*'2011 population'!F18+'2011 overall results'!G18*'2011 population'!G18+'2011 overall results'!H18*'2011 population'!H18)/SUM('2011 population'!D18:H18)</f>
        <v>842.86827681356306</v>
      </c>
      <c r="J18" s="11">
        <f>ave_other_primary_care_2011+('2011 inpatient total'!J18+'2011 outpatient total'!J18+'2011 GP and pharma total'!J18)/'2011 population'!J18</f>
        <v>939.4176587127896</v>
      </c>
      <c r="K18" s="11">
        <f>ave_other_primary_care_2011+('2011 inpatient total'!K18+'2011 outpatient total'!K18+'2011 GP and pharma total'!K18)/'2011 population'!K18</f>
        <v>886.95921155921224</v>
      </c>
      <c r="L18" s="11">
        <f>ave_other_primary_care_2011+('2011 inpatient total'!L18+'2011 outpatient total'!L18+'2011 GP and pharma total'!L18)/'2011 population'!L18</f>
        <v>841.87889901757478</v>
      </c>
      <c r="M18" s="11">
        <f>ave_other_primary_care_2011+('2011 inpatient total'!M18+'2011 outpatient total'!M18+'2011 GP and pharma total'!M18)/'2011 population'!M18</f>
        <v>791.9273866358543</v>
      </c>
      <c r="N18" s="11">
        <f>ave_other_primary_care_2011+('2011 inpatient total'!N18+'2011 outpatient total'!N18+'2011 GP and pharma total'!N18)/'2011 population'!N18</f>
        <v>733.02951264462445</v>
      </c>
      <c r="O18" s="96">
        <f>(J18*'2011 population'!J18+'2011 overall results'!K18*'2011 population'!K18+'2011 overall results'!L18*'2011 population'!L18+'2011 overall results'!M18*'2011 population'!M18+'2011 overall results'!N18*'2011 population'!N18)/SUM('2011 population'!J18:N18)</f>
        <v>836.88626003955994</v>
      </c>
      <c r="P18" s="2">
        <f>(D18*'2011 population'!D18+'2011 overall results'!J18*'2011 population'!J18)/('2011 population'!D18+'2011 population'!J18)</f>
        <v>910.67202281703135</v>
      </c>
      <c r="Q18" s="2">
        <f>(E18*'2011 population'!E18+'2011 overall results'!K18*'2011 population'!K18)/('2011 population'!E18+'2011 population'!K18)</f>
        <v>889.475476979924</v>
      </c>
      <c r="R18" s="2">
        <f>(F18*'2011 population'!F18+'2011 overall results'!L18*'2011 population'!L18)/('2011 population'!F18+'2011 population'!L18)</f>
        <v>856.63328071202602</v>
      </c>
      <c r="S18" s="2">
        <f>(G18*'2011 population'!G18+'2011 overall results'!M18*'2011 population'!M18)/('2011 population'!G18+'2011 population'!M18)</f>
        <v>799.85922015977246</v>
      </c>
      <c r="T18" s="2">
        <f>(H18*'2011 population'!H18+'2011 overall results'!N18*'2011 population'!N18)/('2011 population'!H18+'2011 population'!N18)</f>
        <v>749.4764898301446</v>
      </c>
      <c r="U18" s="56">
        <f>(I18*SUM('2011 population'!D18:H18)+'2011 overall results'!O18*SUM('2011 population'!J18:N18))/SUM('2011 population'!D18:N18)</f>
        <v>839.80565361799847</v>
      </c>
      <c r="W18" s="99">
        <f>H18*SUM('2011 population'!D18:H18)+'2011 overall results'!N18*SUM('2011 population'!J18:N18)</f>
        <v>460234918.23261368</v>
      </c>
    </row>
    <row r="19" spans="2:23" x14ac:dyDescent="0.25">
      <c r="B19">
        <v>15</v>
      </c>
      <c r="C19" s="67"/>
      <c r="D19" s="11">
        <f>ave_other_primary_care_2011+('2011 inpatient total'!D19+'2011 outpatient total'!D19+'2011 GP and pharma total'!D19)/'2011 population'!D19</f>
        <v>1034.3395765797109</v>
      </c>
      <c r="E19" s="11">
        <f>ave_other_primary_care_2011+('2011 inpatient total'!E19+'2011 outpatient total'!E19+'2011 GP and pharma total'!E19)/'2011 population'!E19</f>
        <v>965.83079767540187</v>
      </c>
      <c r="F19" s="11">
        <f>ave_other_primary_care_2011+('2011 inpatient total'!F19+'2011 outpatient total'!F19+'2011 GP and pharma total'!F19)/'2011 population'!F19</f>
        <v>952.47113734562356</v>
      </c>
      <c r="G19" s="11">
        <f>ave_other_primary_care_2011+('2011 inpatient total'!G19+'2011 outpatient total'!G19+'2011 GP and pharma total'!G19)/'2011 population'!G19</f>
        <v>881.87866467811841</v>
      </c>
      <c r="H19" s="11">
        <f>ave_other_primary_care_2011+('2011 inpatient total'!H19+'2011 outpatient total'!H19+'2011 GP and pharma total'!H19)/'2011 population'!H19</f>
        <v>811.02989789981768</v>
      </c>
      <c r="I19" s="96">
        <f>(D19*'2011 population'!D19+'2011 overall results'!E19*'2011 population'!E19+'2011 overall results'!F19*'2011 population'!F19+'2011 overall results'!G19*'2011 population'!G19+'2011 overall results'!H19*'2011 population'!H19)/SUM('2011 population'!D19:H19)</f>
        <v>927.73609542255622</v>
      </c>
      <c r="J19" s="11">
        <f>ave_other_primary_care_2011+('2011 inpatient total'!J19+'2011 outpatient total'!J19+'2011 GP and pharma total'!J19)/'2011 population'!J19</f>
        <v>988.60332541942842</v>
      </c>
      <c r="K19" s="11">
        <f>ave_other_primary_care_2011+('2011 inpatient total'!K19+'2011 outpatient total'!K19+'2011 GP and pharma total'!K19)/'2011 population'!K19</f>
        <v>897.72508401585401</v>
      </c>
      <c r="L19" s="11">
        <f>ave_other_primary_care_2011+('2011 inpatient total'!L19+'2011 outpatient total'!L19+'2011 GP and pharma total'!L19)/'2011 population'!L19</f>
        <v>872.98647217599239</v>
      </c>
      <c r="M19" s="11">
        <f>ave_other_primary_care_2011+('2011 inpatient total'!M19+'2011 outpatient total'!M19+'2011 GP and pharma total'!M19)/'2011 population'!M19</f>
        <v>821.81459784485594</v>
      </c>
      <c r="N19" s="11">
        <f>ave_other_primary_care_2011+('2011 inpatient total'!N19+'2011 outpatient total'!N19+'2011 GP and pharma total'!N19)/'2011 population'!N19</f>
        <v>777.99951197003043</v>
      </c>
      <c r="O19" s="96">
        <f>(J19*'2011 population'!J19+'2011 overall results'!K19*'2011 population'!K19+'2011 overall results'!L19*'2011 population'!L19+'2011 overall results'!M19*'2011 population'!M19+'2011 overall results'!N19*'2011 population'!N19)/SUM('2011 population'!J19:N19)</f>
        <v>870.18032445711503</v>
      </c>
      <c r="P19" s="2">
        <f>(D19*'2011 population'!D19+'2011 overall results'!J19*'2011 population'!J19)/('2011 population'!D19+'2011 population'!J19)</f>
        <v>1011.1307016895164</v>
      </c>
      <c r="Q19" s="2">
        <f>(E19*'2011 population'!E19+'2011 overall results'!K19*'2011 population'!K19)/('2011 population'!E19+'2011 population'!K19)</f>
        <v>931.07263801689624</v>
      </c>
      <c r="R19" s="2">
        <f>(F19*'2011 population'!F19+'2011 overall results'!L19*'2011 population'!L19)/('2011 population'!F19+'2011 population'!L19)</f>
        <v>911.98122323611028</v>
      </c>
      <c r="S19" s="2">
        <f>(G19*'2011 population'!G19+'2011 overall results'!M19*'2011 population'!M19)/('2011 population'!G19+'2011 population'!M19)</f>
        <v>851.03758751944906</v>
      </c>
      <c r="T19" s="2">
        <f>(H19*'2011 population'!H19+'2011 overall results'!N19*'2011 population'!N19)/('2011 population'!H19+'2011 population'!N19)</f>
        <v>793.92752503467818</v>
      </c>
      <c r="U19" s="56">
        <f>(I19*SUM('2011 population'!D19:H19)+'2011 overall results'!O19*SUM('2011 population'!J19:N19))/SUM('2011 population'!D19:N19)</f>
        <v>898.27871305156589</v>
      </c>
      <c r="W19" s="99">
        <f>H19*SUM('2011 population'!D19:H19)+'2011 overall results'!N19*SUM('2011 population'!J19:N19)</f>
        <v>486865179.42696321</v>
      </c>
    </row>
    <row r="20" spans="2:23" x14ac:dyDescent="0.25">
      <c r="B20">
        <v>16</v>
      </c>
      <c r="C20" s="67"/>
      <c r="D20" s="11">
        <f>ave_other_primary_care_2011+('2011 inpatient total'!D20+'2011 outpatient total'!D20+'2011 GP and pharma total'!D20)/'2011 population'!D20</f>
        <v>1315.5421320482883</v>
      </c>
      <c r="E20" s="11">
        <f>ave_other_primary_care_2011+('2011 inpatient total'!E20+'2011 outpatient total'!E20+'2011 GP and pharma total'!E20)/'2011 population'!E20</f>
        <v>1207.1125759021822</v>
      </c>
      <c r="F20" s="11">
        <f>ave_other_primary_care_2011+('2011 inpatient total'!F20+'2011 outpatient total'!F20+'2011 GP and pharma total'!F20)/'2011 population'!F20</f>
        <v>1116.5625834000421</v>
      </c>
      <c r="G20" s="11">
        <f>ave_other_primary_care_2011+('2011 inpatient total'!G20+'2011 outpatient total'!G20+'2011 GP and pharma total'!G20)/'2011 population'!G20</f>
        <v>1092.2648293471816</v>
      </c>
      <c r="H20" s="11">
        <f>ave_other_primary_care_2011+('2011 inpatient total'!H20+'2011 outpatient total'!H20+'2011 GP and pharma total'!H20)/'2011 population'!H20</f>
        <v>956.94711846537189</v>
      </c>
      <c r="I20" s="96">
        <f>(D20*'2011 population'!D20+'2011 overall results'!E20*'2011 population'!E20+'2011 overall results'!F20*'2011 population'!F20+'2011 overall results'!G20*'2011 population'!G20+'2011 overall results'!H20*'2011 population'!H20)/SUM('2011 population'!D20:H20)</f>
        <v>1135.1217659209376</v>
      </c>
      <c r="J20" s="11">
        <f>ave_other_primary_care_2011+('2011 inpatient total'!J20+'2011 outpatient total'!J20+'2011 GP and pharma total'!J20)/'2011 population'!J20</f>
        <v>928.97596221354468</v>
      </c>
      <c r="K20" s="11">
        <f>ave_other_primary_care_2011+('2011 inpatient total'!K20+'2011 outpatient total'!K20+'2011 GP and pharma total'!K20)/'2011 population'!K20</f>
        <v>889.98273160074768</v>
      </c>
      <c r="L20" s="11">
        <f>ave_other_primary_care_2011+('2011 inpatient total'!L20+'2011 outpatient total'!L20+'2011 GP and pharma total'!L20)/'2011 population'!L20</f>
        <v>851.90769709218273</v>
      </c>
      <c r="M20" s="11">
        <f>ave_other_primary_care_2011+('2011 inpatient total'!M20+'2011 outpatient total'!M20+'2011 GP and pharma total'!M20)/'2011 population'!M20</f>
        <v>803.51974173991255</v>
      </c>
      <c r="N20" s="11">
        <f>ave_other_primary_care_2011+('2011 inpatient total'!N20+'2011 outpatient total'!N20+'2011 GP and pharma total'!N20)/'2011 population'!N20</f>
        <v>753.92889314584409</v>
      </c>
      <c r="O20" s="96">
        <f>(J20*'2011 population'!J20+'2011 overall results'!K20*'2011 population'!K20+'2011 overall results'!L20*'2011 population'!L20+'2011 overall results'!M20*'2011 population'!M20+'2011 overall results'!N20*'2011 population'!N20)/SUM('2011 population'!J20:N20)</f>
        <v>843.82481866700266</v>
      </c>
      <c r="P20" s="2">
        <f>(D20*'2011 population'!D20+'2011 overall results'!J20*'2011 population'!J20)/('2011 population'!D20+'2011 population'!J20)</f>
        <v>1117.2884914265505</v>
      </c>
      <c r="Q20" s="2">
        <f>(E20*'2011 population'!E20+'2011 overall results'!K20*'2011 population'!K20)/('2011 population'!E20+'2011 population'!K20)</f>
        <v>1043.9328391458866</v>
      </c>
      <c r="R20" s="2">
        <f>(F20*'2011 population'!F20+'2011 overall results'!L20*'2011 population'!L20)/('2011 population'!F20+'2011 population'!L20)</f>
        <v>980.9810583149166</v>
      </c>
      <c r="S20" s="2">
        <f>(G20*'2011 population'!G20+'2011 overall results'!M20*'2011 population'!M20)/('2011 population'!G20+'2011 population'!M20)</f>
        <v>942.78470242181413</v>
      </c>
      <c r="T20" s="2">
        <f>(H20*'2011 population'!H20+'2011 overall results'!N20*'2011 population'!N20)/('2011 population'!H20+'2011 population'!N20)</f>
        <v>852.20661293181399</v>
      </c>
      <c r="U20" s="56">
        <f>(I20*SUM('2011 population'!D20:H20)+'2011 overall results'!O20*SUM('2011 population'!J20:N20))/SUM('2011 population'!D20:N20)</f>
        <v>985.19323157985229</v>
      </c>
      <c r="W20" s="99">
        <f>H20*SUM('2011 population'!D20:H20)+'2011 overall results'!N20*SUM('2011 population'!J20:N20)</f>
        <v>528421531.9185816</v>
      </c>
    </row>
    <row r="21" spans="2:23" x14ac:dyDescent="0.25">
      <c r="B21">
        <v>17</v>
      </c>
      <c r="C21" s="67"/>
      <c r="D21" s="11">
        <f>ave_other_primary_care_2011+('2011 inpatient total'!D21+'2011 outpatient total'!D21+'2011 GP and pharma total'!D21)/'2011 population'!D21</f>
        <v>1401.5723794819278</v>
      </c>
      <c r="E21" s="11">
        <f>ave_other_primary_care_2011+('2011 inpatient total'!E21+'2011 outpatient total'!E21+'2011 GP and pharma total'!E21)/'2011 population'!E21</f>
        <v>1272.9917705064099</v>
      </c>
      <c r="F21" s="11">
        <f>ave_other_primary_care_2011+('2011 inpatient total'!F21+'2011 outpatient total'!F21+'2011 GP and pharma total'!F21)/'2011 population'!F21</f>
        <v>1145.0328862562471</v>
      </c>
      <c r="G21" s="11">
        <f>ave_other_primary_care_2011+('2011 inpatient total'!G21+'2011 outpatient total'!G21+'2011 GP and pharma total'!G21)/'2011 population'!G21</f>
        <v>1047.8694706952415</v>
      </c>
      <c r="H21" s="11">
        <f>ave_other_primary_care_2011+('2011 inpatient total'!H21+'2011 outpatient total'!H21+'2011 GP and pharma total'!H21)/'2011 population'!H21</f>
        <v>954.26110413481967</v>
      </c>
      <c r="I21" s="96">
        <f>(D21*'2011 population'!D21+'2011 overall results'!E21*'2011 population'!E21+'2011 overall results'!F21*'2011 population'!F21+'2011 overall results'!G21*'2011 population'!G21+'2011 overall results'!H21*'2011 population'!H21)/SUM('2011 population'!D21:H21)</f>
        <v>1162.9405233102279</v>
      </c>
      <c r="J21" s="11">
        <f>ave_other_primary_care_2011+('2011 inpatient total'!J21+'2011 outpatient total'!J21+'2011 GP and pharma total'!J21)/'2011 population'!J21</f>
        <v>860.45162180894749</v>
      </c>
      <c r="K21" s="11">
        <f>ave_other_primary_care_2011+('2011 inpatient total'!K21+'2011 outpatient total'!K21+'2011 GP and pharma total'!K21)/'2011 population'!K21</f>
        <v>821.52309623808605</v>
      </c>
      <c r="L21" s="11">
        <f>ave_other_primary_care_2011+('2011 inpatient total'!L21+'2011 outpatient total'!L21+'2011 GP and pharma total'!L21)/'2011 population'!L21</f>
        <v>802.34649880803022</v>
      </c>
      <c r="M21" s="11">
        <f>ave_other_primary_care_2011+('2011 inpatient total'!M21+'2011 outpatient total'!M21+'2011 GP and pharma total'!M21)/'2011 population'!M21</f>
        <v>771.20667923226961</v>
      </c>
      <c r="N21" s="11">
        <f>ave_other_primary_care_2011+('2011 inpatient total'!N21+'2011 outpatient total'!N21+'2011 GP and pharma total'!N21)/'2011 population'!N21</f>
        <v>705.59103759975585</v>
      </c>
      <c r="O21" s="96">
        <f>(J21*'2011 population'!J21+'2011 overall results'!K21*'2011 population'!K21+'2011 overall results'!L21*'2011 population'!L21+'2011 overall results'!M21*'2011 population'!M21+'2011 overall results'!N21*'2011 population'!N21)/SUM('2011 population'!J21:N21)</f>
        <v>790.5497819634154</v>
      </c>
      <c r="P21" s="2">
        <f>(D21*'2011 population'!D21+'2011 overall results'!J21*'2011 population'!J21)/('2011 population'!D21+'2011 population'!J21)</f>
        <v>1125.3419182404116</v>
      </c>
      <c r="Q21" s="2">
        <f>(E21*'2011 population'!E21+'2011 overall results'!K21*'2011 population'!K21)/('2011 population'!E21+'2011 population'!K21)</f>
        <v>1041.4031004871392</v>
      </c>
      <c r="R21" s="2">
        <f>(F21*'2011 population'!F21+'2011 overall results'!L21*'2011 population'!L21)/('2011 population'!F21+'2011 population'!L21)</f>
        <v>969.00512127703075</v>
      </c>
      <c r="S21" s="2">
        <f>(G21*'2011 population'!G21+'2011 overall results'!M21*'2011 population'!M21)/('2011 population'!G21+'2011 population'!M21)</f>
        <v>905.66623185694039</v>
      </c>
      <c r="T21" s="2">
        <f>(H21*'2011 population'!H21+'2011 overall results'!N21*'2011 population'!N21)/('2011 population'!H21+'2011 population'!N21)</f>
        <v>824.703451045522</v>
      </c>
      <c r="U21" s="56">
        <f>(I21*SUM('2011 population'!D21:H21)+'2011 overall results'!O21*SUM('2011 population'!J21:N21))/SUM('2011 population'!D21:N21)</f>
        <v>971.33460198163198</v>
      </c>
      <c r="W21" s="99">
        <f>H21*SUM('2011 population'!D21:H21)+'2011 overall results'!N21*SUM('2011 population'!J21:N21)</f>
        <v>528089256.65383446</v>
      </c>
    </row>
    <row r="22" spans="2:23" x14ac:dyDescent="0.25">
      <c r="B22">
        <v>18</v>
      </c>
      <c r="C22" s="67"/>
      <c r="D22" s="11">
        <f>ave_other_primary_care_2011+('2011 inpatient total'!D22+'2011 outpatient total'!D22+'2011 GP and pharma total'!D22)/'2011 population'!D22</f>
        <v>1582.3942765607228</v>
      </c>
      <c r="E22" s="11">
        <f>ave_other_primary_care_2011+('2011 inpatient total'!E22+'2011 outpatient total'!E22+'2011 GP and pharma total'!E22)/'2011 population'!E22</f>
        <v>1356.3398848859842</v>
      </c>
      <c r="F22" s="11">
        <f>ave_other_primary_care_2011+('2011 inpatient total'!F22+'2011 outpatient total'!F22+'2011 GP and pharma total'!F22)/'2011 population'!F22</f>
        <v>1173.6816151080843</v>
      </c>
      <c r="G22" s="11">
        <f>ave_other_primary_care_2011+('2011 inpatient total'!G22+'2011 outpatient total'!G22+'2011 GP and pharma total'!G22)/'2011 population'!G22</f>
        <v>1060.8628495462392</v>
      </c>
      <c r="H22" s="11">
        <f>ave_other_primary_care_2011+('2011 inpatient total'!H22+'2011 outpatient total'!H22+'2011 GP and pharma total'!H22)/'2011 population'!H22</f>
        <v>945.5784722826719</v>
      </c>
      <c r="I22" s="96">
        <f>(D22*'2011 population'!D22+'2011 overall results'!E22*'2011 population'!E22+'2011 overall results'!F22*'2011 population'!F22+'2011 overall results'!G22*'2011 population'!G22+'2011 overall results'!H22*'2011 population'!H22)/SUM('2011 population'!D22:H22)</f>
        <v>1229.5201275050167</v>
      </c>
      <c r="J22" s="11">
        <f>ave_other_primary_care_2011+('2011 inpatient total'!J22+'2011 outpatient total'!J22+'2011 GP and pharma total'!J22)/'2011 population'!J22</f>
        <v>828.46171946170648</v>
      </c>
      <c r="K22" s="11">
        <f>ave_other_primary_care_2011+('2011 inpatient total'!K22+'2011 outpatient total'!K22+'2011 GP and pharma total'!K22)/'2011 population'!K22</f>
        <v>797.68642292533366</v>
      </c>
      <c r="L22" s="11">
        <f>ave_other_primary_care_2011+('2011 inpatient total'!L22+'2011 outpatient total'!L22+'2011 GP and pharma total'!L22)/'2011 population'!L22</f>
        <v>784.48360620670155</v>
      </c>
      <c r="M22" s="11">
        <f>ave_other_primary_care_2011+('2011 inpatient total'!M22+'2011 outpatient total'!M22+'2011 GP and pharma total'!M22)/'2011 population'!M22</f>
        <v>737.04614214116407</v>
      </c>
      <c r="N22" s="11">
        <f>ave_other_primary_care_2011+('2011 inpatient total'!N22+'2011 outpatient total'!N22+'2011 GP and pharma total'!N22)/'2011 population'!N22</f>
        <v>719.81993961320075</v>
      </c>
      <c r="O22" s="96">
        <f>(J22*'2011 population'!J22+'2011 overall results'!K22*'2011 population'!K22+'2011 overall results'!L22*'2011 population'!L22+'2011 overall results'!M22*'2011 population'!M22+'2011 overall results'!N22*'2011 population'!N22)/SUM('2011 population'!J22:N22)</f>
        <v>773.62631266485778</v>
      </c>
      <c r="P22" s="2">
        <f>(D22*'2011 population'!D22+'2011 overall results'!J22*'2011 population'!J22)/('2011 population'!D22+'2011 population'!J22)</f>
        <v>1198.3621868460973</v>
      </c>
      <c r="Q22" s="2">
        <f>(E22*'2011 population'!E22+'2011 overall results'!K22*'2011 population'!K22)/('2011 population'!E22+'2011 population'!K22)</f>
        <v>1070.0838751729325</v>
      </c>
      <c r="R22" s="2">
        <f>(F22*'2011 population'!F22+'2011 overall results'!L22*'2011 population'!L22)/('2011 population'!F22+'2011 population'!L22)</f>
        <v>973.95714387509224</v>
      </c>
      <c r="S22" s="2">
        <f>(G22*'2011 population'!G22+'2011 overall results'!M22*'2011 population'!M22)/('2011 population'!G22+'2011 population'!M22)</f>
        <v>892.94250128783926</v>
      </c>
      <c r="T22" s="2">
        <f>(H22*'2011 population'!H22+'2011 overall results'!N22*'2011 population'!N22)/('2011 population'!H22+'2011 population'!N22)</f>
        <v>828.21519353920621</v>
      </c>
      <c r="U22" s="56">
        <f>(I22*SUM('2011 population'!D22:H22)+'2011 overall results'!O22*SUM('2011 population'!J22:N22))/SUM('2011 population'!D22:N22)</f>
        <v>994.90200345094559</v>
      </c>
      <c r="W22" s="99">
        <f>H22*SUM('2011 population'!D22:H22)+'2011 overall results'!N22*SUM('2011 population'!J22:N22)</f>
        <v>543889448.60815811</v>
      </c>
    </row>
    <row r="23" spans="2:23" x14ac:dyDescent="0.25">
      <c r="B23">
        <v>19</v>
      </c>
      <c r="C23" s="67"/>
      <c r="D23" s="11">
        <f>ave_other_primary_care_2011+('2011 inpatient total'!D23+'2011 outpatient total'!D23+'2011 GP and pharma total'!D23)/'2011 population'!D23</f>
        <v>1651.7306216899156</v>
      </c>
      <c r="E23" s="11">
        <f>ave_other_primary_care_2011+('2011 inpatient total'!E23+'2011 outpatient total'!E23+'2011 GP and pharma total'!E23)/'2011 population'!E23</f>
        <v>1309.5925918332225</v>
      </c>
      <c r="F23" s="11">
        <f>ave_other_primary_care_2011+('2011 inpatient total'!F23+'2011 outpatient total'!F23+'2011 GP and pharma total'!F23)/'2011 population'!F23</f>
        <v>1160.1070351993399</v>
      </c>
      <c r="G23" s="11">
        <f>ave_other_primary_care_2011+('2011 inpatient total'!G23+'2011 outpatient total'!G23+'2011 GP and pharma total'!G23)/'2011 population'!G23</f>
        <v>1068.3682132440458</v>
      </c>
      <c r="H23" s="11">
        <f>ave_other_primary_care_2011+('2011 inpatient total'!H23+'2011 outpatient total'!H23+'2011 GP and pharma total'!H23)/'2011 population'!H23</f>
        <v>984.42929613850868</v>
      </c>
      <c r="I23" s="96">
        <f>(D23*'2011 population'!D23+'2011 overall results'!E23*'2011 population'!E23+'2011 overall results'!F23*'2011 population'!F23+'2011 overall results'!G23*'2011 population'!G23+'2011 overall results'!H23*'2011 population'!H23)/SUM('2011 population'!D23:H23)</f>
        <v>1259.3470701661959</v>
      </c>
      <c r="J23" s="11">
        <f>ave_other_primary_care_2011+('2011 inpatient total'!J23+'2011 outpatient total'!J23+'2011 GP and pharma total'!J23)/'2011 population'!J23</f>
        <v>756.13183797043689</v>
      </c>
      <c r="K23" s="11">
        <f>ave_other_primary_care_2011+('2011 inpatient total'!K23+'2011 outpatient total'!K23+'2011 GP and pharma total'!K23)/'2011 population'!K23</f>
        <v>734.05547532532205</v>
      </c>
      <c r="L23" s="11">
        <f>ave_other_primary_care_2011+('2011 inpatient total'!L23+'2011 outpatient total'!L23+'2011 GP and pharma total'!L23)/'2011 population'!L23</f>
        <v>704.92977154565347</v>
      </c>
      <c r="M23" s="11">
        <f>ave_other_primary_care_2011+('2011 inpatient total'!M23+'2011 outpatient total'!M23+'2011 GP and pharma total'!M23)/'2011 population'!M23</f>
        <v>681.65876926565022</v>
      </c>
      <c r="N23" s="11">
        <f>ave_other_primary_care_2011+('2011 inpatient total'!N23+'2011 outpatient total'!N23+'2011 GP and pharma total'!N23)/'2011 population'!N23</f>
        <v>678.14031858406645</v>
      </c>
      <c r="O23" s="96">
        <f>(J23*'2011 population'!J23+'2011 overall results'!K23*'2011 population'!K23+'2011 overall results'!L23*'2011 population'!L23+'2011 overall results'!M23*'2011 population'!M23+'2011 overall results'!N23*'2011 population'!N23)/SUM('2011 population'!J23:N23)</f>
        <v>713.16246032632159</v>
      </c>
      <c r="P23" s="2">
        <f>(D23*'2011 population'!D23+'2011 overall results'!J23*'2011 population'!J23)/('2011 population'!D23+'2011 population'!J23)</f>
        <v>1196.6854314782604</v>
      </c>
      <c r="Q23" s="2">
        <f>(E23*'2011 population'!E23+'2011 overall results'!K23*'2011 population'!K23)/('2011 population'!E23+'2011 population'!K23)</f>
        <v>1021.0676099655238</v>
      </c>
      <c r="R23" s="2">
        <f>(F23*'2011 population'!F23+'2011 overall results'!L23*'2011 population'!L23)/('2011 population'!F23+'2011 population'!L23)</f>
        <v>926.93309381923461</v>
      </c>
      <c r="S23" s="2">
        <f>(G23*'2011 population'!G23+'2011 overall results'!M23*'2011 population'!M23)/('2011 population'!G23+'2011 population'!M23)</f>
        <v>866.20747777464703</v>
      </c>
      <c r="T23" s="2">
        <f>(H23*'2011 population'!H23+'2011 overall results'!N23*'2011 population'!N23)/('2011 population'!H23+'2011 population'!N23)</f>
        <v>822.05379393637475</v>
      </c>
      <c r="U23" s="56">
        <f>(I23*SUM('2011 population'!D23:H23)+'2011 overall results'!O23*SUM('2011 population'!J23:N23))/SUM('2011 population'!D23:N23)</f>
        <v>978.51166803716035</v>
      </c>
      <c r="W23" s="99">
        <f>H23*SUM('2011 population'!D23:H23)+'2011 overall results'!N23*SUM('2011 population'!J23:N23)</f>
        <v>569807306.48947668</v>
      </c>
    </row>
    <row r="24" spans="2:23" x14ac:dyDescent="0.25">
      <c r="B24">
        <v>20</v>
      </c>
      <c r="C24" s="67"/>
      <c r="D24" s="11">
        <f>ave_other_primary_care_2011+('2011 inpatient total'!D24+'2011 outpatient total'!D24+'2011 GP and pharma total'!D24)/'2011 population'!D24</f>
        <v>1707.6334003257662</v>
      </c>
      <c r="E24" s="11">
        <f>ave_other_primary_care_2011+('2011 inpatient total'!E24+'2011 outpatient total'!E24+'2011 GP and pharma total'!E24)/'2011 population'!E24</f>
        <v>1360.0222431588529</v>
      </c>
      <c r="F24" s="11">
        <f>ave_other_primary_care_2011+('2011 inpatient total'!F24+'2011 outpatient total'!F24+'2011 GP and pharma total'!F24)/'2011 population'!F24</f>
        <v>1184.6564274836935</v>
      </c>
      <c r="G24" s="11">
        <f>ave_other_primary_care_2011+('2011 inpatient total'!G24+'2011 outpatient total'!G24+'2011 GP and pharma total'!G24)/'2011 population'!G24</f>
        <v>1114.47074477158</v>
      </c>
      <c r="H24" s="11">
        <f>ave_other_primary_care_2011+('2011 inpatient total'!H24+'2011 outpatient total'!H24+'2011 GP and pharma total'!H24)/'2011 population'!H24</f>
        <v>1110.4113271112076</v>
      </c>
      <c r="I24" s="96">
        <f>(D24*'2011 population'!D24+'2011 overall results'!E24*'2011 population'!E24+'2011 overall results'!F24*'2011 population'!F24+'2011 overall results'!G24*'2011 population'!G24+'2011 overall results'!H24*'2011 population'!H24)/SUM('2011 population'!D24:H24)</f>
        <v>1331.032143187125</v>
      </c>
      <c r="J24" s="11">
        <f>ave_other_primary_care_2011+('2011 inpatient total'!J24+'2011 outpatient total'!J24+'2011 GP and pharma total'!J24)/'2011 population'!J24</f>
        <v>732.0139393358188</v>
      </c>
      <c r="K24" s="11">
        <f>ave_other_primary_care_2011+('2011 inpatient total'!K24+'2011 outpatient total'!K24+'2011 GP and pharma total'!K24)/'2011 population'!K24</f>
        <v>657.36831206696547</v>
      </c>
      <c r="L24" s="11">
        <f>ave_other_primary_care_2011+('2011 inpatient total'!L24+'2011 outpatient total'!L24+'2011 GP and pharma total'!L24)/'2011 population'!L24</f>
        <v>654.51321939560285</v>
      </c>
      <c r="M24" s="11">
        <f>ave_other_primary_care_2011+('2011 inpatient total'!M24+'2011 outpatient total'!M24+'2011 GP and pharma total'!M24)/'2011 population'!M24</f>
        <v>664.89398477183136</v>
      </c>
      <c r="N24" s="11">
        <f>ave_other_primary_care_2011+('2011 inpatient total'!N24+'2011 outpatient total'!N24+'2011 GP and pharma total'!N24)/'2011 population'!N24</f>
        <v>691.97327078606031</v>
      </c>
      <c r="O24" s="96">
        <f>(J24*'2011 population'!J24+'2011 overall results'!K24*'2011 population'!K24+'2011 overall results'!L24*'2011 population'!L24+'2011 overall results'!M24*'2011 population'!M24+'2011 overall results'!N24*'2011 population'!N24)/SUM('2011 population'!J24:N24)</f>
        <v>681.00523733851367</v>
      </c>
      <c r="P24" s="2">
        <f>(D24*'2011 population'!D24+'2011 overall results'!J24*'2011 population'!J24)/('2011 population'!D24+'2011 population'!J24)</f>
        <v>1221.1635843186668</v>
      </c>
      <c r="Q24" s="2">
        <f>(E24*'2011 population'!E24+'2011 overall results'!K24*'2011 population'!K24)/('2011 population'!E24+'2011 population'!K24)</f>
        <v>1004.4324873927833</v>
      </c>
      <c r="R24" s="2">
        <f>(F24*'2011 population'!F24+'2011 overall results'!L24*'2011 population'!L24)/('2011 population'!F24+'2011 population'!L24)</f>
        <v>910.48530085769949</v>
      </c>
      <c r="S24" s="2">
        <f>(G24*'2011 population'!G24+'2011 overall results'!M24*'2011 population'!M24)/('2011 population'!G24+'2011 population'!M24)</f>
        <v>875.69066086745386</v>
      </c>
      <c r="T24" s="2">
        <f>(H24*'2011 population'!H24+'2011 overall results'!N24*'2011 population'!N24)/('2011 population'!H24+'2011 population'!N24)</f>
        <v>882.58306357222364</v>
      </c>
      <c r="U24" s="56">
        <f>(I24*SUM('2011 population'!D24:H24)+'2011 overall results'!O24*SUM('2011 population'!J24:N24))/SUM('2011 population'!D24:N24)</f>
        <v>994.94894902680221</v>
      </c>
      <c r="W24" s="99">
        <f>H24*SUM('2011 population'!D24:H24)+'2011 overall results'!N24*SUM('2011 population'!J24:N24)</f>
        <v>635781373.22786343</v>
      </c>
    </row>
    <row r="25" spans="2:23" x14ac:dyDescent="0.25">
      <c r="B25">
        <v>21</v>
      </c>
      <c r="C25" s="67"/>
      <c r="D25" s="11">
        <f>ave_other_primary_care_2011+('2011 inpatient total'!D25+'2011 outpatient total'!D25+'2011 GP and pharma total'!D25)/'2011 population'!D25</f>
        <v>1833.5096284519643</v>
      </c>
      <c r="E25" s="11">
        <f>ave_other_primary_care_2011+('2011 inpatient total'!E25+'2011 outpatient total'!E25+'2011 GP and pharma total'!E25)/'2011 population'!E25</f>
        <v>1403.1583762873297</v>
      </c>
      <c r="F25" s="11">
        <f>ave_other_primary_care_2011+('2011 inpatient total'!F25+'2011 outpatient total'!F25+'2011 GP and pharma total'!F25)/'2011 population'!F25</f>
        <v>1256.6214359306675</v>
      </c>
      <c r="G25" s="11">
        <f>ave_other_primary_care_2011+('2011 inpatient total'!G25+'2011 outpatient total'!G25+'2011 GP and pharma total'!G25)/'2011 population'!G25</f>
        <v>1169.7024033046705</v>
      </c>
      <c r="H25" s="11">
        <f>ave_other_primary_care_2011+('2011 inpatient total'!H25+'2011 outpatient total'!H25+'2011 GP and pharma total'!H25)/'2011 population'!H25</f>
        <v>1144.3809420110522</v>
      </c>
      <c r="I25" s="96">
        <f>(D25*'2011 population'!D25+'2011 overall results'!E25*'2011 population'!E25+'2011 overall results'!F25*'2011 population'!F25+'2011 overall results'!G25*'2011 population'!G25+'2011 overall results'!H25*'2011 population'!H25)/SUM('2011 population'!D25:H25)</f>
        <v>1404.6364212593517</v>
      </c>
      <c r="J25" s="11">
        <f>ave_other_primary_care_2011+('2011 inpatient total'!J25+'2011 outpatient total'!J25+'2011 GP and pharma total'!J25)/'2011 population'!J25</f>
        <v>748.93986756182892</v>
      </c>
      <c r="K25" s="11">
        <f>ave_other_primary_care_2011+('2011 inpatient total'!K25+'2011 outpatient total'!K25+'2011 GP and pharma total'!K25)/'2011 population'!K25</f>
        <v>661.79791552350048</v>
      </c>
      <c r="L25" s="11">
        <f>ave_other_primary_care_2011+('2011 inpatient total'!L25+'2011 outpatient total'!L25+'2011 GP and pharma total'!L25)/'2011 population'!L25</f>
        <v>664.61800186379389</v>
      </c>
      <c r="M25" s="11">
        <f>ave_other_primary_care_2011+('2011 inpatient total'!M25+'2011 outpatient total'!M25+'2011 GP and pharma total'!M25)/'2011 population'!M25</f>
        <v>673.08688819739689</v>
      </c>
      <c r="N25" s="11">
        <f>ave_other_primary_care_2011+('2011 inpatient total'!N25+'2011 outpatient total'!N25+'2011 GP and pharma total'!N25)/'2011 population'!N25</f>
        <v>691.62751156057902</v>
      </c>
      <c r="O25" s="96">
        <f>(J25*'2011 population'!J25+'2011 overall results'!K25*'2011 population'!K25+'2011 overall results'!L25*'2011 population'!L25+'2011 overall results'!M25*'2011 population'!M25+'2011 overall results'!N25*'2011 population'!N25)/SUM('2011 population'!J25:N25)</f>
        <v>689.36010035006063</v>
      </c>
      <c r="P25" s="2">
        <f>(D25*'2011 population'!D25+'2011 overall results'!J25*'2011 population'!J25)/('2011 population'!D25+'2011 population'!J25)</f>
        <v>1296.04575282469</v>
      </c>
      <c r="Q25" s="2">
        <f>(E25*'2011 population'!E25+'2011 overall results'!K25*'2011 population'!K25)/('2011 population'!E25+'2011 population'!K25)</f>
        <v>1029.6545197436471</v>
      </c>
      <c r="R25" s="2">
        <f>(F25*'2011 population'!F25+'2011 overall results'!L25*'2011 population'!L25)/('2011 population'!F25+'2011 population'!L25)</f>
        <v>950.12285677212037</v>
      </c>
      <c r="S25" s="2">
        <f>(G25*'2011 population'!G25+'2011 overall results'!M25*'2011 population'!M25)/('2011 population'!G25+'2011 population'!M25)</f>
        <v>908.22022817995844</v>
      </c>
      <c r="T25" s="2">
        <f>(H25*'2011 population'!H25+'2011 overall results'!N25*'2011 population'!N25)/('2011 population'!H25+'2011 population'!N25)</f>
        <v>898.617008098523</v>
      </c>
      <c r="U25" s="56">
        <f>(I25*SUM('2011 population'!D25:H25)+'2011 overall results'!O25*SUM('2011 population'!J25:N25))/SUM('2011 population'!D25:N25)</f>
        <v>1036.6098501090062</v>
      </c>
      <c r="W25" s="99">
        <f>H25*SUM('2011 population'!D25:H25)+'2011 overall results'!N25*SUM('2011 population'!J25:N25)</f>
        <v>657263065.02936614</v>
      </c>
    </row>
    <row r="26" spans="2:23" x14ac:dyDescent="0.25">
      <c r="B26">
        <v>22</v>
      </c>
      <c r="C26" s="67"/>
      <c r="D26" s="11">
        <f>ave_other_primary_care_2011+('2011 inpatient total'!D26+'2011 outpatient total'!D26+'2011 GP and pharma total'!D26)/'2011 population'!D26</f>
        <v>1934.5761039535878</v>
      </c>
      <c r="E26" s="11">
        <f>ave_other_primary_care_2011+('2011 inpatient total'!E26+'2011 outpatient total'!E26+'2011 GP and pharma total'!E26)/'2011 population'!E26</f>
        <v>1496.2918898844275</v>
      </c>
      <c r="F26" s="11">
        <f>ave_other_primary_care_2011+('2011 inpatient total'!F26+'2011 outpatient total'!F26+'2011 GP and pharma total'!F26)/'2011 population'!F26</f>
        <v>1337.6217902829321</v>
      </c>
      <c r="G26" s="11">
        <f>ave_other_primary_care_2011+('2011 inpatient total'!G26+'2011 outpatient total'!G26+'2011 GP and pharma total'!G26)/'2011 population'!G26</f>
        <v>1204.8472351757691</v>
      </c>
      <c r="H26" s="11">
        <f>ave_other_primary_care_2011+('2011 inpatient total'!H26+'2011 outpatient total'!H26+'2011 GP and pharma total'!H26)/'2011 population'!H26</f>
        <v>1137.7675427347888</v>
      </c>
      <c r="I26" s="96">
        <f>(D26*'2011 population'!D26+'2011 overall results'!E26*'2011 population'!E26+'2011 overall results'!F26*'2011 population'!F26+'2011 overall results'!G26*'2011 population'!G26+'2011 overall results'!H26*'2011 population'!H26)/SUM('2011 population'!D26:H26)</f>
        <v>1474.5368089756405</v>
      </c>
      <c r="J26" s="11">
        <f>ave_other_primary_care_2011+('2011 inpatient total'!J26+'2011 outpatient total'!J26+'2011 GP and pharma total'!J26)/'2011 population'!J26</f>
        <v>764.07773418057741</v>
      </c>
      <c r="K26" s="11">
        <f>ave_other_primary_care_2011+('2011 inpatient total'!K26+'2011 outpatient total'!K26+'2011 GP and pharma total'!K26)/'2011 population'!K26</f>
        <v>666.97430808663216</v>
      </c>
      <c r="L26" s="11">
        <f>ave_other_primary_care_2011+('2011 inpatient total'!L26+'2011 outpatient total'!L26+'2011 GP and pharma total'!L26)/'2011 population'!L26</f>
        <v>659.45213993557627</v>
      </c>
      <c r="M26" s="11">
        <f>ave_other_primary_care_2011+('2011 inpatient total'!M26+'2011 outpatient total'!M26+'2011 GP and pharma total'!M26)/'2011 population'!M26</f>
        <v>633.5336533948921</v>
      </c>
      <c r="N26" s="11">
        <f>ave_other_primary_care_2011+('2011 inpatient total'!N26+'2011 outpatient total'!N26+'2011 GP and pharma total'!N26)/'2011 population'!N26</f>
        <v>678.85700268984499</v>
      </c>
      <c r="O26" s="96">
        <f>(J26*'2011 population'!J26+'2011 overall results'!K26*'2011 population'!K26+'2011 overall results'!L26*'2011 population'!L26+'2011 overall results'!M26*'2011 population'!M26+'2011 overall results'!N26*'2011 population'!N26)/SUM('2011 population'!J26:N26)</f>
        <v>684.18178820613559</v>
      </c>
      <c r="P26" s="2">
        <f>(D26*'2011 population'!D26+'2011 overall results'!J26*'2011 population'!J26)/('2011 population'!D26+'2011 population'!J26)</f>
        <v>1355.7260080186529</v>
      </c>
      <c r="Q26" s="2">
        <f>(E26*'2011 population'!E26+'2011 overall results'!K26*'2011 population'!K26)/('2011 population'!E26+'2011 population'!K26)</f>
        <v>1074.9053775645882</v>
      </c>
      <c r="R26" s="2">
        <f>(F26*'2011 population'!F26+'2011 overall results'!L26*'2011 population'!L26)/('2011 population'!F26+'2011 population'!L26)</f>
        <v>985.98242957634443</v>
      </c>
      <c r="S26" s="2">
        <f>(G26*'2011 population'!G26+'2011 overall results'!M26*'2011 population'!M26)/('2011 population'!G26+'2011 population'!M26)</f>
        <v>904.07177493839583</v>
      </c>
      <c r="T26" s="2">
        <f>(H26*'2011 population'!H26+'2011 overall results'!N26*'2011 population'!N26)/('2011 population'!H26+'2011 population'!N26)</f>
        <v>892.03668290924861</v>
      </c>
      <c r="U26" s="56">
        <f>(I26*SUM('2011 population'!D26:H26)+'2011 overall results'!O26*SUM('2011 population'!J26:N26))/SUM('2011 population'!D26:N26)</f>
        <v>1068.1189018460605</v>
      </c>
      <c r="W26" s="99">
        <f>H26*SUM('2011 population'!D26:H26)+'2011 overall results'!N26*SUM('2011 population'!J26:N26)</f>
        <v>657921178.91285491</v>
      </c>
    </row>
    <row r="27" spans="2:23" x14ac:dyDescent="0.25">
      <c r="B27">
        <v>23</v>
      </c>
      <c r="C27" s="67"/>
      <c r="D27" s="11">
        <f>ave_other_primary_care_2011+('2011 inpatient total'!D27+'2011 outpatient total'!D27+'2011 GP and pharma total'!D27)/'2011 population'!D27</f>
        <v>2006.1093391793966</v>
      </c>
      <c r="E27" s="11">
        <f>ave_other_primary_care_2011+('2011 inpatient total'!E27+'2011 outpatient total'!E27+'2011 GP and pharma total'!E27)/'2011 population'!E27</f>
        <v>1581.7165964323412</v>
      </c>
      <c r="F27" s="11">
        <f>ave_other_primary_care_2011+('2011 inpatient total'!F27+'2011 outpatient total'!F27+'2011 GP and pharma total'!F27)/'2011 population'!F27</f>
        <v>1416.8060224740432</v>
      </c>
      <c r="G27" s="11">
        <f>ave_other_primary_care_2011+('2011 inpatient total'!G27+'2011 outpatient total'!G27+'2011 GP and pharma total'!G27)/'2011 population'!G27</f>
        <v>1278.2120181017822</v>
      </c>
      <c r="H27" s="11">
        <f>ave_other_primary_care_2011+('2011 inpatient total'!H27+'2011 outpatient total'!H27+'2011 GP and pharma total'!H27)/'2011 population'!H27</f>
        <v>1188.4894048942103</v>
      </c>
      <c r="I27" s="96">
        <f>(D27*'2011 population'!D27+'2011 overall results'!E27*'2011 population'!E27+'2011 overall results'!F27*'2011 population'!F27+'2011 overall results'!G27*'2011 population'!G27+'2011 overall results'!H27*'2011 population'!H27)/SUM('2011 population'!D27:H27)</f>
        <v>1551.8080655334252</v>
      </c>
      <c r="J27" s="11">
        <f>ave_other_primary_care_2011+('2011 inpatient total'!J27+'2011 outpatient total'!J27+'2011 GP and pharma total'!J27)/'2011 population'!J27</f>
        <v>754.9116921667752</v>
      </c>
      <c r="K27" s="11">
        <f>ave_other_primary_care_2011+('2011 inpatient total'!K27+'2011 outpatient total'!K27+'2011 GP and pharma total'!K27)/'2011 population'!K27</f>
        <v>648.54650399090133</v>
      </c>
      <c r="L27" s="11">
        <f>ave_other_primary_care_2011+('2011 inpatient total'!L27+'2011 outpatient total'!L27+'2011 GP and pharma total'!L27)/'2011 population'!L27</f>
        <v>663.00014945182318</v>
      </c>
      <c r="M27" s="11">
        <f>ave_other_primary_care_2011+('2011 inpatient total'!M27+'2011 outpatient total'!M27+'2011 GP and pharma total'!M27)/'2011 population'!M27</f>
        <v>649.18585270277686</v>
      </c>
      <c r="N27" s="11">
        <f>ave_other_primary_care_2011+('2011 inpatient total'!N27+'2011 outpatient total'!N27+'2011 GP and pharma total'!N27)/'2011 population'!N27</f>
        <v>648.63822877305688</v>
      </c>
      <c r="O27" s="96">
        <f>(J27*'2011 population'!J27+'2011 overall results'!K27*'2011 population'!K27+'2011 overall results'!L27*'2011 population'!L27+'2011 overall results'!M27*'2011 population'!M27+'2011 overall results'!N27*'2011 population'!N27)/SUM('2011 population'!J27:N27)</f>
        <v>676.68225010130072</v>
      </c>
      <c r="P27" s="2">
        <f>(D27*'2011 population'!D27+'2011 overall results'!J27*'2011 population'!J27)/('2011 population'!D27+'2011 population'!J27)</f>
        <v>1385.576379371397</v>
      </c>
      <c r="Q27" s="2">
        <f>(E27*'2011 population'!E27+'2011 overall results'!K27*'2011 population'!K27)/('2011 population'!E27+'2011 population'!K27)</f>
        <v>1102.2405916854448</v>
      </c>
      <c r="R27" s="2">
        <f>(F27*'2011 population'!F27+'2011 overall results'!L27*'2011 population'!L27)/('2011 population'!F27+'2011 population'!L27)</f>
        <v>1025.1332313559308</v>
      </c>
      <c r="S27" s="2">
        <f>(G27*'2011 population'!G27+'2011 overall results'!M27*'2011 population'!M27)/('2011 population'!G27+'2011 population'!M27)</f>
        <v>944.43124490194737</v>
      </c>
      <c r="T27" s="2">
        <f>(H27*'2011 population'!H27+'2011 overall results'!N27*'2011 population'!N27)/('2011 population'!H27+'2011 population'!N27)</f>
        <v>896.26107756889724</v>
      </c>
      <c r="U27" s="56">
        <f>(I27*SUM('2011 population'!D27:H27)+'2011 overall results'!O27*SUM('2011 population'!J27:N27))/SUM('2011 population'!D27:N27)</f>
        <v>1098.863681428503</v>
      </c>
      <c r="W27" s="99">
        <f>H27*SUM('2011 population'!D27:H27)+'2011 overall results'!N27*SUM('2011 population'!J27:N27)</f>
        <v>685027275.32613015</v>
      </c>
    </row>
    <row r="28" spans="2:23" x14ac:dyDescent="0.25">
      <c r="B28">
        <v>24</v>
      </c>
      <c r="C28" s="67"/>
      <c r="D28" s="11">
        <f>ave_other_primary_care_2011+('2011 inpatient total'!D28+'2011 outpatient total'!D28+'2011 GP and pharma total'!D28)/'2011 population'!D28</f>
        <v>2123.3509121219549</v>
      </c>
      <c r="E28" s="11">
        <f>ave_other_primary_care_2011+('2011 inpatient total'!E28+'2011 outpatient total'!E28+'2011 GP and pharma total'!E28)/'2011 population'!E28</f>
        <v>1662.6396730439867</v>
      </c>
      <c r="F28" s="11">
        <f>ave_other_primary_care_2011+('2011 inpatient total'!F28+'2011 outpatient total'!F28+'2011 GP and pharma total'!F28)/'2011 population'!F28</f>
        <v>1484.1646534422161</v>
      </c>
      <c r="G28" s="11">
        <f>ave_other_primary_care_2011+('2011 inpatient total'!G28+'2011 outpatient total'!G28+'2011 GP and pharma total'!G28)/'2011 population'!G28</f>
        <v>1376.8009187612849</v>
      </c>
      <c r="H28" s="11">
        <f>ave_other_primary_care_2011+('2011 inpatient total'!H28+'2011 outpatient total'!H28+'2011 GP and pharma total'!H28)/'2011 population'!H28</f>
        <v>1277.9332028306721</v>
      </c>
      <c r="I28" s="96">
        <f>(D28*'2011 population'!D28+'2011 overall results'!E28*'2011 population'!E28+'2011 overall results'!F28*'2011 population'!F28+'2011 overall results'!G28*'2011 population'!G28+'2011 overall results'!H28*'2011 population'!H28)/SUM('2011 population'!D28:H28)</f>
        <v>1650.7063796499995</v>
      </c>
      <c r="J28" s="11">
        <f>ave_other_primary_care_2011+('2011 inpatient total'!J28+'2011 outpatient total'!J28+'2011 GP and pharma total'!J28)/'2011 population'!J28</f>
        <v>771.79276651707357</v>
      </c>
      <c r="K28" s="11">
        <f>ave_other_primary_care_2011+('2011 inpatient total'!K28+'2011 outpatient total'!K28+'2011 GP and pharma total'!K28)/'2011 population'!K28</f>
        <v>682.91203081641515</v>
      </c>
      <c r="L28" s="11">
        <f>ave_other_primary_care_2011+('2011 inpatient total'!L28+'2011 outpatient total'!L28+'2011 GP and pharma total'!L28)/'2011 population'!L28</f>
        <v>668.32657428568439</v>
      </c>
      <c r="M28" s="11">
        <f>ave_other_primary_care_2011+('2011 inpatient total'!M28+'2011 outpatient total'!M28+'2011 GP and pharma total'!M28)/'2011 population'!M28</f>
        <v>662.62596936949046</v>
      </c>
      <c r="N28" s="11">
        <f>ave_other_primary_care_2011+('2011 inpatient total'!N28+'2011 outpatient total'!N28+'2011 GP and pharma total'!N28)/'2011 population'!N28</f>
        <v>649.25781152334969</v>
      </c>
      <c r="O28" s="96">
        <f>(J28*'2011 population'!J28+'2011 overall results'!K28*'2011 population'!K28+'2011 overall results'!L28*'2011 population'!L28+'2011 overall results'!M28*'2011 population'!M28+'2011 overall results'!N28*'2011 population'!N28)/SUM('2011 population'!J28:N28)</f>
        <v>693.17358554569182</v>
      </c>
      <c r="P28" s="2">
        <f>(D28*'2011 population'!D28+'2011 overall results'!J28*'2011 population'!J28)/('2011 population'!D28+'2011 population'!J28)</f>
        <v>1447.7131831677507</v>
      </c>
      <c r="Q28" s="2">
        <f>(E28*'2011 population'!E28+'2011 overall results'!K28*'2011 population'!K28)/('2011 population'!E28+'2011 population'!K28)</f>
        <v>1158.2899228644426</v>
      </c>
      <c r="R28" s="2">
        <f>(F28*'2011 population'!F28+'2011 overall results'!L28*'2011 population'!L28)/('2011 population'!F28+'2011 population'!L28)</f>
        <v>1057.2197447330184</v>
      </c>
      <c r="S28" s="2">
        <f>(G28*'2011 population'!G28+'2011 overall results'!M28*'2011 population'!M28)/('2011 population'!G28+'2011 population'!M28)</f>
        <v>997.09438650081393</v>
      </c>
      <c r="T28" s="2">
        <f>(H28*'2011 population'!H28+'2011 overall results'!N28*'2011 population'!N28)/('2011 population'!H28+'2011 population'!N28)</f>
        <v>934.4781399647643</v>
      </c>
      <c r="U28" s="56">
        <f>(I28*SUM('2011 population'!D28:H28)+'2011 overall results'!O28*SUM('2011 population'!J28:N28))/SUM('2011 population'!D28:N28)</f>
        <v>1152.7267090727939</v>
      </c>
      <c r="W28" s="99">
        <f>H28*SUM('2011 population'!D28:H28)+'2011 overall results'!N28*SUM('2011 population'!J28:N28)</f>
        <v>714892274.15378094</v>
      </c>
    </row>
    <row r="29" spans="2:23" x14ac:dyDescent="0.25">
      <c r="B29">
        <v>25</v>
      </c>
      <c r="C29" s="67"/>
      <c r="D29" s="11">
        <f>ave_other_primary_care_2011+('2011 inpatient total'!D29+'2011 outpatient total'!D29+'2011 GP and pharma total'!D29)/'2011 population'!D29</f>
        <v>2107.8670184523553</v>
      </c>
      <c r="E29" s="11">
        <f>ave_other_primary_care_2011+('2011 inpatient total'!E29+'2011 outpatient total'!E29+'2011 GP and pharma total'!E29)/'2011 population'!E29</f>
        <v>1725.4012572674483</v>
      </c>
      <c r="F29" s="11">
        <f>ave_other_primary_care_2011+('2011 inpatient total'!F29+'2011 outpatient total'!F29+'2011 GP and pharma total'!F29)/'2011 population'!F29</f>
        <v>1543.8973560257637</v>
      </c>
      <c r="G29" s="11">
        <f>ave_other_primary_care_2011+('2011 inpatient total'!G29+'2011 outpatient total'!G29+'2011 GP and pharma total'!G29)/'2011 population'!G29</f>
        <v>1513.4341553422382</v>
      </c>
      <c r="H29" s="11">
        <f>ave_other_primary_care_2011+('2011 inpatient total'!H29+'2011 outpatient total'!H29+'2011 GP and pharma total'!H29)/'2011 population'!H29</f>
        <v>1373.261163574316</v>
      </c>
      <c r="I29" s="96">
        <f>(D29*'2011 population'!D29+'2011 overall results'!E29*'2011 population'!E29+'2011 overall results'!F29*'2011 population'!F29+'2011 overall results'!G29*'2011 population'!G29+'2011 overall results'!H29*'2011 population'!H29)/SUM('2011 population'!D29:H29)</f>
        <v>1714.3116438120467</v>
      </c>
      <c r="J29" s="11">
        <f>ave_other_primary_care_2011+('2011 inpatient total'!J29+'2011 outpatient total'!J29+'2011 GP and pharma total'!J29)/'2011 population'!J29</f>
        <v>777.11824535959795</v>
      </c>
      <c r="K29" s="11">
        <f>ave_other_primary_care_2011+('2011 inpatient total'!K29+'2011 outpatient total'!K29+'2011 GP and pharma total'!K29)/'2011 population'!K29</f>
        <v>681.4439288969678</v>
      </c>
      <c r="L29" s="11">
        <f>ave_other_primary_care_2011+('2011 inpatient total'!L29+'2011 outpatient total'!L29+'2011 GP and pharma total'!L29)/'2011 population'!L29</f>
        <v>668.18635073871292</v>
      </c>
      <c r="M29" s="11">
        <f>ave_other_primary_care_2011+('2011 inpatient total'!M29+'2011 outpatient total'!M29+'2011 GP and pharma total'!M29)/'2011 population'!M29</f>
        <v>643.57814095382412</v>
      </c>
      <c r="N29" s="11">
        <f>ave_other_primary_care_2011+('2011 inpatient total'!N29+'2011 outpatient total'!N29+'2011 GP and pharma total'!N29)/'2011 population'!N29</f>
        <v>648.14408829307615</v>
      </c>
      <c r="O29" s="96">
        <f>(J29*'2011 population'!J29+'2011 overall results'!K29*'2011 population'!K29+'2011 overall results'!L29*'2011 population'!L29+'2011 overall results'!M29*'2011 population'!M29+'2011 overall results'!N29*'2011 population'!N29)/SUM('2011 population'!J29:N29)</f>
        <v>691.7857630803552</v>
      </c>
      <c r="P29" s="2">
        <f>(D29*'2011 population'!D29+'2011 overall results'!J29*'2011 population'!J29)/('2011 population'!D29+'2011 population'!J29)</f>
        <v>1449.1346822581365</v>
      </c>
      <c r="Q29" s="2">
        <f>(E29*'2011 population'!E29+'2011 overall results'!K29*'2011 population'!K29)/('2011 population'!E29+'2011 population'!K29)</f>
        <v>1196.2254598750471</v>
      </c>
      <c r="R29" s="2">
        <f>(F29*'2011 population'!F29+'2011 overall results'!L29*'2011 population'!L29)/('2011 population'!F29+'2011 population'!L29)</f>
        <v>1092.8868365886588</v>
      </c>
      <c r="S29" s="2">
        <f>(G29*'2011 population'!G29+'2011 overall results'!M29*'2011 population'!M29)/('2011 population'!G29+'2011 population'!M29)</f>
        <v>1051.2175978136279</v>
      </c>
      <c r="T29" s="2">
        <f>(H29*'2011 population'!H29+'2011 overall results'!N29*'2011 population'!N29)/('2011 population'!H29+'2011 population'!N29)</f>
        <v>982.30392870235858</v>
      </c>
      <c r="U29" s="56">
        <f>(I29*SUM('2011 population'!D29:H29)+'2011 overall results'!O29*SUM('2011 population'!J29:N29))/SUM('2011 population'!D29:N29)</f>
        <v>1188.8903435276707</v>
      </c>
      <c r="W29" s="99">
        <f>H29*SUM('2011 population'!D29:H29)+'2011 overall results'!N29*SUM('2011 population'!J29:N29)</f>
        <v>753326616.08368087</v>
      </c>
    </row>
    <row r="30" spans="2:23" x14ac:dyDescent="0.25">
      <c r="B30">
        <v>26</v>
      </c>
      <c r="C30" s="67"/>
      <c r="D30" s="11">
        <f>ave_other_primary_care_2011+('2011 inpatient total'!D30+'2011 outpatient total'!D30+'2011 GP and pharma total'!D30)/'2011 population'!D30</f>
        <v>2144.9182915204938</v>
      </c>
      <c r="E30" s="11">
        <f>ave_other_primary_care_2011+('2011 inpatient total'!E30+'2011 outpatient total'!E30+'2011 GP and pharma total'!E30)/'2011 population'!E30</f>
        <v>1797.7056365807193</v>
      </c>
      <c r="F30" s="11">
        <f>ave_other_primary_care_2011+('2011 inpatient total'!F30+'2011 outpatient total'!F30+'2011 GP and pharma total'!F30)/'2011 population'!F30</f>
        <v>1668.617323271854</v>
      </c>
      <c r="G30" s="11">
        <f>ave_other_primary_care_2011+('2011 inpatient total'!G30+'2011 outpatient total'!G30+'2011 GP and pharma total'!G30)/'2011 population'!G30</f>
        <v>1563.2666058175953</v>
      </c>
      <c r="H30" s="11">
        <f>ave_other_primary_care_2011+('2011 inpatient total'!H30+'2011 outpatient total'!H30+'2011 GP and pharma total'!H30)/'2011 population'!H30</f>
        <v>1488.6309962762905</v>
      </c>
      <c r="I30" s="96">
        <f>(D30*'2011 population'!D30+'2011 overall results'!E30*'2011 population'!E30+'2011 overall results'!F30*'2011 population'!F30+'2011 overall results'!G30*'2011 population'!G30+'2011 overall results'!H30*'2011 population'!H30)/SUM('2011 population'!D30:H30)</f>
        <v>1790.121350498513</v>
      </c>
      <c r="J30" s="11">
        <f>ave_other_primary_care_2011+('2011 inpatient total'!J30+'2011 outpatient total'!J30+'2011 GP and pharma total'!J30)/'2011 population'!J30</f>
        <v>792.39353900646404</v>
      </c>
      <c r="K30" s="11">
        <f>ave_other_primary_care_2011+('2011 inpatient total'!K30+'2011 outpatient total'!K30+'2011 GP and pharma total'!K30)/'2011 population'!K30</f>
        <v>683.18271994008956</v>
      </c>
      <c r="L30" s="11">
        <f>ave_other_primary_care_2011+('2011 inpatient total'!L30+'2011 outpatient total'!L30+'2011 GP and pharma total'!L30)/'2011 population'!L30</f>
        <v>659.58699324408838</v>
      </c>
      <c r="M30" s="11">
        <f>ave_other_primary_care_2011+('2011 inpatient total'!M30+'2011 outpatient total'!M30+'2011 GP and pharma total'!M30)/'2011 population'!M30</f>
        <v>647.2663860697761</v>
      </c>
      <c r="N30" s="11">
        <f>ave_other_primary_care_2011+('2011 inpatient total'!N30+'2011 outpatient total'!N30+'2011 GP and pharma total'!N30)/'2011 population'!N30</f>
        <v>648.74151191617284</v>
      </c>
      <c r="O30" s="96">
        <f>(J30*'2011 population'!J30+'2011 overall results'!K30*'2011 population'!K30+'2011 overall results'!L30*'2011 population'!L30+'2011 overall results'!M30*'2011 population'!M30+'2011 overall results'!N30*'2011 population'!N30)/SUM('2011 population'!J30:N30)</f>
        <v>695.18850789325495</v>
      </c>
      <c r="P30" s="2">
        <f>(D30*'2011 population'!D30+'2011 overall results'!J30*'2011 population'!J30)/('2011 population'!D30+'2011 population'!J30)</f>
        <v>1473.5960662296268</v>
      </c>
      <c r="Q30" s="2">
        <f>(E30*'2011 population'!E30+'2011 overall results'!K30*'2011 population'!K30)/('2011 population'!E30+'2011 population'!K30)</f>
        <v>1231.3269571835883</v>
      </c>
      <c r="R30" s="2">
        <f>(F30*'2011 population'!F30+'2011 overall results'!L30*'2011 population'!L30)/('2011 population'!F30+'2011 population'!L30)</f>
        <v>1147.4396929214961</v>
      </c>
      <c r="S30" s="2">
        <f>(G30*'2011 population'!G30+'2011 overall results'!M30*'2011 population'!M30)/('2011 population'!G30+'2011 population'!M30)</f>
        <v>1076.6809407497442</v>
      </c>
      <c r="T30" s="2">
        <f>(H30*'2011 population'!H30+'2011 overall results'!N30*'2011 population'!N30)/('2011 population'!H30+'2011 population'!N30)</f>
        <v>1035.7834756253108</v>
      </c>
      <c r="U30" s="56">
        <f>(I30*SUM('2011 population'!D30:H30)+'2011 overall results'!O30*SUM('2011 population'!J30:N30))/SUM('2011 population'!D30:N30)</f>
        <v>1226.595255697679</v>
      </c>
      <c r="W30" s="99">
        <f>H30*SUM('2011 population'!D30:H30)+'2011 overall results'!N30*SUM('2011 population'!J30:N30)</f>
        <v>800993727.32691884</v>
      </c>
    </row>
    <row r="31" spans="2:23" x14ac:dyDescent="0.25">
      <c r="B31">
        <v>27</v>
      </c>
      <c r="C31" s="67"/>
      <c r="D31" s="11">
        <f>ave_other_primary_care_2011+('2011 inpatient total'!D31+'2011 outpatient total'!D31+'2011 GP and pharma total'!D31)/'2011 population'!D31</f>
        <v>2251.5174188131505</v>
      </c>
      <c r="E31" s="11">
        <f>ave_other_primary_care_2011+('2011 inpatient total'!E31+'2011 outpatient total'!E31+'2011 GP and pharma total'!E31)/'2011 population'!E31</f>
        <v>1905.8516155993352</v>
      </c>
      <c r="F31" s="11">
        <f>ave_other_primary_care_2011+('2011 inpatient total'!F31+'2011 outpatient total'!F31+'2011 GP and pharma total'!F31)/'2011 population'!F31</f>
        <v>1748.8995312105305</v>
      </c>
      <c r="G31" s="11">
        <f>ave_other_primary_care_2011+('2011 inpatient total'!G31+'2011 outpatient total'!G31+'2011 GP and pharma total'!G31)/'2011 population'!G31</f>
        <v>1675.6090170914549</v>
      </c>
      <c r="H31" s="11">
        <f>ave_other_primary_care_2011+('2011 inpatient total'!H31+'2011 outpatient total'!H31+'2011 GP and pharma total'!H31)/'2011 population'!H31</f>
        <v>1627.738787555568</v>
      </c>
      <c r="I31" s="96">
        <f>(D31*'2011 population'!D31+'2011 overall results'!E31*'2011 population'!E31+'2011 overall results'!F31*'2011 population'!F31+'2011 overall results'!G31*'2011 population'!G31+'2011 overall results'!H31*'2011 population'!H31)/SUM('2011 population'!D31:H31)</f>
        <v>1895.1048408671784</v>
      </c>
      <c r="J31" s="11">
        <f>ave_other_primary_care_2011+('2011 inpatient total'!J31+'2011 outpatient total'!J31+'2011 GP and pharma total'!J31)/'2011 population'!J31</f>
        <v>828.7611814273946</v>
      </c>
      <c r="K31" s="11">
        <f>ave_other_primary_care_2011+('2011 inpatient total'!K31+'2011 outpatient total'!K31+'2011 GP and pharma total'!K31)/'2011 population'!K31</f>
        <v>711.43290598794329</v>
      </c>
      <c r="L31" s="11">
        <f>ave_other_primary_care_2011+('2011 inpatient total'!L31+'2011 outpatient total'!L31+'2011 GP and pharma total'!L31)/'2011 population'!L31</f>
        <v>673.00983904011457</v>
      </c>
      <c r="M31" s="11">
        <f>ave_other_primary_care_2011+('2011 inpatient total'!M31+'2011 outpatient total'!M31+'2011 GP and pharma total'!M31)/'2011 population'!M31</f>
        <v>649.01428749280706</v>
      </c>
      <c r="N31" s="11">
        <f>ave_other_primary_care_2011+('2011 inpatient total'!N31+'2011 outpatient total'!N31+'2011 GP and pharma total'!N31)/'2011 population'!N31</f>
        <v>663.56124202353612</v>
      </c>
      <c r="O31" s="96">
        <f>(J31*'2011 population'!J31+'2011 overall results'!K31*'2011 population'!K31+'2011 overall results'!L31*'2011 population'!L31+'2011 overall results'!M31*'2011 population'!M31+'2011 overall results'!N31*'2011 population'!N31)/SUM('2011 population'!J31:N31)</f>
        <v>716.28759424022394</v>
      </c>
      <c r="P31" s="2">
        <f>(D31*'2011 population'!D31+'2011 overall results'!J31*'2011 population'!J31)/('2011 population'!D31+'2011 population'!J31)</f>
        <v>1536.9350443562387</v>
      </c>
      <c r="Q31" s="2">
        <f>(E31*'2011 population'!E31+'2011 overall results'!K31*'2011 population'!K31)/('2011 population'!E31+'2011 population'!K31)</f>
        <v>1295.9155479208337</v>
      </c>
      <c r="R31" s="2">
        <f>(F31*'2011 population'!F31+'2011 overall results'!L31*'2011 population'!L31)/('2011 population'!F31+'2011 population'!L31)</f>
        <v>1190.3945904671261</v>
      </c>
      <c r="S31" s="2">
        <f>(G31*'2011 population'!G31+'2011 overall results'!M31*'2011 population'!M31)/('2011 population'!G31+'2011 population'!M31)</f>
        <v>1132.3451881335718</v>
      </c>
      <c r="T31" s="2">
        <f>(H31*'2011 population'!H31+'2011 overall results'!N31*'2011 population'!N31)/('2011 population'!H31+'2011 population'!N31)</f>
        <v>1108.100702051835</v>
      </c>
      <c r="U31" s="56">
        <f>(I31*SUM('2011 population'!D31:H31)+'2011 overall results'!O31*SUM('2011 population'!J31:N31))/SUM('2011 population'!D31:N31)</f>
        <v>1285.6898227362678</v>
      </c>
      <c r="W31" s="99">
        <f>H31*SUM('2011 population'!D31:H31)+'2011 overall results'!N31*SUM('2011 population'!J31:N31)</f>
        <v>834975162.95503461</v>
      </c>
    </row>
    <row r="32" spans="2:23" x14ac:dyDescent="0.25">
      <c r="B32">
        <v>28</v>
      </c>
      <c r="C32" s="67"/>
      <c r="D32" s="11">
        <f>ave_other_primary_care_2011+('2011 inpatient total'!D32+'2011 outpatient total'!D32+'2011 GP and pharma total'!D32)/'2011 population'!D32</f>
        <v>2285.9357049001887</v>
      </c>
      <c r="E32" s="11">
        <f>ave_other_primary_care_2011+('2011 inpatient total'!E32+'2011 outpatient total'!E32+'2011 GP and pharma total'!E32)/'2011 population'!E32</f>
        <v>1996.2735110635153</v>
      </c>
      <c r="F32" s="11">
        <f>ave_other_primary_care_2011+('2011 inpatient total'!F32+'2011 outpatient total'!F32+'2011 GP and pharma total'!F32)/'2011 population'!F32</f>
        <v>1858.7508904147037</v>
      </c>
      <c r="G32" s="11">
        <f>ave_other_primary_care_2011+('2011 inpatient total'!G32+'2011 outpatient total'!G32+'2011 GP and pharma total'!G32)/'2011 population'!G32</f>
        <v>1845.9216154455737</v>
      </c>
      <c r="H32" s="11">
        <f>ave_other_primary_care_2011+('2011 inpatient total'!H32+'2011 outpatient total'!H32+'2011 GP and pharma total'!H32)/'2011 population'!H32</f>
        <v>1794.1507817892482</v>
      </c>
      <c r="I32" s="96">
        <f>(D32*'2011 population'!D32+'2011 overall results'!E32*'2011 population'!E32+'2011 overall results'!F32*'2011 population'!F32+'2011 overall results'!G32*'2011 population'!G32+'2011 overall results'!H32*'2011 population'!H32)/SUM('2011 population'!D32:H32)</f>
        <v>1996.1421392008415</v>
      </c>
      <c r="J32" s="11">
        <f>ave_other_primary_care_2011+('2011 inpatient total'!J32+'2011 outpatient total'!J32+'2011 GP and pharma total'!J32)/'2011 population'!J32</f>
        <v>847.70683547439648</v>
      </c>
      <c r="K32" s="11">
        <f>ave_other_primary_care_2011+('2011 inpatient total'!K32+'2011 outpatient total'!K32+'2011 GP and pharma total'!K32)/'2011 population'!K32</f>
        <v>738.09263771832229</v>
      </c>
      <c r="L32" s="11">
        <f>ave_other_primary_care_2011+('2011 inpatient total'!L32+'2011 outpatient total'!L32+'2011 GP and pharma total'!L32)/'2011 population'!L32</f>
        <v>693.94649434384837</v>
      </c>
      <c r="M32" s="11">
        <f>ave_other_primary_care_2011+('2011 inpatient total'!M32+'2011 outpatient total'!M32+'2011 GP and pharma total'!M32)/'2011 population'!M32</f>
        <v>660.54210891496859</v>
      </c>
      <c r="N32" s="11">
        <f>ave_other_primary_care_2011+('2011 inpatient total'!N32+'2011 outpatient total'!N32+'2011 GP and pharma total'!N32)/'2011 population'!N32</f>
        <v>666.78929687485959</v>
      </c>
      <c r="O32" s="96">
        <f>(J32*'2011 population'!J32+'2011 overall results'!K32*'2011 population'!K32+'2011 overall results'!L32*'2011 population'!L32+'2011 overall results'!M32*'2011 population'!M32+'2011 overall results'!N32*'2011 population'!N32)/SUM('2011 population'!J32:N32)</f>
        <v>734.15144036853894</v>
      </c>
      <c r="P32" s="2">
        <f>(D32*'2011 population'!D32+'2011 overall results'!J32*'2011 population'!J32)/('2011 population'!D32+'2011 population'!J32)</f>
        <v>1560.9117782965902</v>
      </c>
      <c r="Q32" s="2">
        <f>(E32*'2011 population'!E32+'2011 overall results'!K32*'2011 population'!K32)/('2011 population'!E32+'2011 population'!K32)</f>
        <v>1346.5839108995858</v>
      </c>
      <c r="R32" s="2">
        <f>(F32*'2011 population'!F32+'2011 overall results'!L32*'2011 population'!L32)/('2011 population'!F32+'2011 population'!L32)</f>
        <v>1250.6803387663126</v>
      </c>
      <c r="S32" s="2">
        <f>(G32*'2011 population'!G32+'2011 overall results'!M32*'2011 population'!M32)/('2011 population'!G32+'2011 population'!M32)</f>
        <v>1217.9262583024699</v>
      </c>
      <c r="T32" s="2">
        <f>(H32*'2011 population'!H32+'2011 overall results'!N32*'2011 population'!N32)/('2011 population'!H32+'2011 population'!N32)</f>
        <v>1192.9661555474215</v>
      </c>
      <c r="U32" s="56">
        <f>(I32*SUM('2011 population'!D32:H32)+'2011 overall results'!O32*SUM('2011 population'!J32:N32))/SUM('2011 population'!D32:N32)</f>
        <v>1341.4677544765868</v>
      </c>
      <c r="W32" s="99">
        <f>H32*SUM('2011 population'!D32:H32)+'2011 overall results'!N32*SUM('2011 population'!J32:N32)</f>
        <v>868804835.66052413</v>
      </c>
    </row>
    <row r="33" spans="2:23" x14ac:dyDescent="0.25">
      <c r="B33">
        <v>29</v>
      </c>
      <c r="C33" s="67"/>
      <c r="D33" s="11">
        <f>ave_other_primary_care_2011+('2011 inpatient total'!D33+'2011 outpatient total'!D33+'2011 GP and pharma total'!D33)/'2011 population'!D33</f>
        <v>2365.3367251864411</v>
      </c>
      <c r="E33" s="11">
        <f>ave_other_primary_care_2011+('2011 inpatient total'!E33+'2011 outpatient total'!E33+'2011 GP and pharma total'!E33)/'2011 population'!E33</f>
        <v>2053.4971688169003</v>
      </c>
      <c r="F33" s="11">
        <f>ave_other_primary_care_2011+('2011 inpatient total'!F33+'2011 outpatient total'!F33+'2011 GP and pharma total'!F33)/'2011 population'!F33</f>
        <v>1963.7683097726128</v>
      </c>
      <c r="G33" s="11">
        <f>ave_other_primary_care_2011+('2011 inpatient total'!G33+'2011 outpatient total'!G33+'2011 GP and pharma total'!G33)/'2011 population'!G33</f>
        <v>1929.3870364629652</v>
      </c>
      <c r="H33" s="11">
        <f>ave_other_primary_care_2011+('2011 inpatient total'!H33+'2011 outpatient total'!H33+'2011 GP and pharma total'!H33)/'2011 population'!H33</f>
        <v>1895.3965338325729</v>
      </c>
      <c r="I33" s="96">
        <f>(D33*'2011 population'!D33+'2011 overall results'!E33*'2011 population'!E33+'2011 overall results'!F33*'2011 population'!F33+'2011 overall results'!G33*'2011 population'!G33+'2011 overall results'!H33*'2011 population'!H33)/SUM('2011 population'!D33:H33)</f>
        <v>2074.7663807151066</v>
      </c>
      <c r="J33" s="11">
        <f>ave_other_primary_care_2011+('2011 inpatient total'!J33+'2011 outpatient total'!J33+'2011 GP and pharma total'!J33)/'2011 population'!J33</f>
        <v>910.60092241243808</v>
      </c>
      <c r="K33" s="11">
        <f>ave_other_primary_care_2011+('2011 inpatient total'!K33+'2011 outpatient total'!K33+'2011 GP and pharma total'!K33)/'2011 population'!K33</f>
        <v>776.73290922336378</v>
      </c>
      <c r="L33" s="11">
        <f>ave_other_primary_care_2011+('2011 inpatient total'!L33+'2011 outpatient total'!L33+'2011 GP and pharma total'!L33)/'2011 population'!L33</f>
        <v>723.95630962821861</v>
      </c>
      <c r="M33" s="11">
        <f>ave_other_primary_care_2011+('2011 inpatient total'!M33+'2011 outpatient total'!M33+'2011 GP and pharma total'!M33)/'2011 population'!M33</f>
        <v>675.67431644268549</v>
      </c>
      <c r="N33" s="11">
        <f>ave_other_primary_care_2011+('2011 inpatient total'!N33+'2011 outpatient total'!N33+'2011 GP and pharma total'!N33)/'2011 population'!N33</f>
        <v>665.05645647699214</v>
      </c>
      <c r="O33" s="96">
        <f>(J33*'2011 population'!J33+'2011 overall results'!K33*'2011 population'!K33+'2011 overall results'!L33*'2011 population'!L33+'2011 overall results'!M33*'2011 population'!M33+'2011 overall results'!N33*'2011 population'!N33)/SUM('2011 population'!J33:N33)</f>
        <v>766.23763046036163</v>
      </c>
      <c r="P33" s="2">
        <f>(D33*'2011 population'!D33+'2011 overall results'!J33*'2011 population'!J33)/('2011 population'!D33+'2011 population'!J33)</f>
        <v>1644.2052611645718</v>
      </c>
      <c r="Q33" s="2">
        <f>(E33*'2011 population'!E33+'2011 overall results'!K33*'2011 population'!K33)/('2011 population'!E33+'2011 population'!K33)</f>
        <v>1404.445296073565</v>
      </c>
      <c r="R33" s="2">
        <f>(F33*'2011 population'!F33+'2011 overall results'!L33*'2011 population'!L33)/('2011 population'!F33+'2011 population'!L33)</f>
        <v>1329.5845786405407</v>
      </c>
      <c r="S33" s="2">
        <f>(G33*'2011 population'!G33+'2011 overall results'!M33*'2011 population'!M33)/('2011 population'!G33+'2011 population'!M33)</f>
        <v>1278.9360331327262</v>
      </c>
      <c r="T33" s="2">
        <f>(H33*'2011 population'!H33+'2011 overall results'!N33*'2011 population'!N33)/('2011 population'!H33+'2011 population'!N33)</f>
        <v>1258.160072415109</v>
      </c>
      <c r="U33" s="56">
        <f>(I33*SUM('2011 population'!D33:H33)+'2011 overall results'!O33*SUM('2011 population'!J33:N33))/SUM('2011 population'!D33:N33)</f>
        <v>1408.9180059238975</v>
      </c>
      <c r="W33" s="99">
        <f>H33*SUM('2011 population'!D33:H33)+'2011 overall results'!N33*SUM('2011 population'!J33:N33)</f>
        <v>896437150.60355437</v>
      </c>
    </row>
    <row r="34" spans="2:23" x14ac:dyDescent="0.25">
      <c r="B34">
        <v>30</v>
      </c>
      <c r="C34" s="67"/>
      <c r="D34" s="11">
        <f>ave_other_primary_care_2011+('2011 inpatient total'!D34+'2011 outpatient total'!D34+'2011 GP and pharma total'!D34)/'2011 population'!D34</f>
        <v>2358.2726352678437</v>
      </c>
      <c r="E34" s="11">
        <f>ave_other_primary_care_2011+('2011 inpatient total'!E34+'2011 outpatient total'!E34+'2011 GP and pharma total'!E34)/'2011 population'!E34</f>
        <v>2086.1785295312816</v>
      </c>
      <c r="F34" s="11">
        <f>ave_other_primary_care_2011+('2011 inpatient total'!F34+'2011 outpatient total'!F34+'2011 GP and pharma total'!F34)/'2011 population'!F34</f>
        <v>2027.9636136612869</v>
      </c>
      <c r="G34" s="11">
        <f>ave_other_primary_care_2011+('2011 inpatient total'!G34+'2011 outpatient total'!G34+'2011 GP and pharma total'!G34)/'2011 population'!G34</f>
        <v>1953.1315370156283</v>
      </c>
      <c r="H34" s="11">
        <f>ave_other_primary_care_2011+('2011 inpatient total'!H34+'2011 outpatient total'!H34+'2011 GP and pharma total'!H34)/'2011 population'!H34</f>
        <v>1900.4401696804325</v>
      </c>
      <c r="I34" s="96">
        <f>(D34*'2011 population'!D34+'2011 overall results'!E34*'2011 population'!E34+'2011 overall results'!F34*'2011 population'!F34+'2011 overall results'!G34*'2011 population'!G34+'2011 overall results'!H34*'2011 population'!H34)/SUM('2011 population'!D34:H34)</f>
        <v>2092.5387994488133</v>
      </c>
      <c r="J34" s="11">
        <f>ave_other_primary_care_2011+('2011 inpatient total'!J34+'2011 outpatient total'!J34+'2011 GP and pharma total'!J34)/'2011 population'!J34</f>
        <v>948.5885942441206</v>
      </c>
      <c r="K34" s="11">
        <f>ave_other_primary_care_2011+('2011 inpatient total'!K34+'2011 outpatient total'!K34+'2011 GP and pharma total'!K34)/'2011 population'!K34</f>
        <v>769.38646250914667</v>
      </c>
      <c r="L34" s="11">
        <f>ave_other_primary_care_2011+('2011 inpatient total'!L34+'2011 outpatient total'!L34+'2011 GP and pharma total'!L34)/'2011 population'!L34</f>
        <v>727.81388221044165</v>
      </c>
      <c r="M34" s="11">
        <f>ave_other_primary_care_2011+('2011 inpatient total'!M34+'2011 outpatient total'!M34+'2011 GP and pharma total'!M34)/'2011 population'!M34</f>
        <v>678.98138906960264</v>
      </c>
      <c r="N34" s="11">
        <f>ave_other_primary_care_2011+('2011 inpatient total'!N34+'2011 outpatient total'!N34+'2011 GP and pharma total'!N34)/'2011 population'!N34</f>
        <v>645.61479719939075</v>
      </c>
      <c r="O34" s="96">
        <f>(J34*'2011 population'!J34+'2011 overall results'!K34*'2011 population'!K34+'2011 overall results'!L34*'2011 population'!L34+'2011 overall results'!M34*'2011 population'!M34+'2011 overall results'!N34*'2011 population'!N34)/SUM('2011 population'!J34:N34)</f>
        <v>770.91594306191234</v>
      </c>
      <c r="P34" s="2">
        <f>(D34*'2011 population'!D34+'2011 overall results'!J34*'2011 population'!J34)/('2011 population'!D34+'2011 population'!J34)</f>
        <v>1651.7724659742009</v>
      </c>
      <c r="Q34" s="2">
        <f>(E34*'2011 population'!E34+'2011 overall results'!K34*'2011 population'!K34)/('2011 population'!E34+'2011 population'!K34)</f>
        <v>1415.3269172965527</v>
      </c>
      <c r="R34" s="2">
        <f>(F34*'2011 population'!F34+'2011 overall results'!L34*'2011 population'!L34)/('2011 population'!F34+'2011 population'!L34)</f>
        <v>1365.8433067613219</v>
      </c>
      <c r="S34" s="2">
        <f>(G34*'2011 population'!G34+'2011 overall results'!M34*'2011 population'!M34)/('2011 population'!G34+'2011 population'!M34)</f>
        <v>1303.5292895359157</v>
      </c>
      <c r="T34" s="2">
        <f>(H34*'2011 population'!H34+'2011 overall results'!N34*'2011 population'!N34)/('2011 population'!H34+'2011 population'!N34)</f>
        <v>1263.176475312343</v>
      </c>
      <c r="U34" s="56">
        <f>(I34*SUM('2011 population'!D34:H34)+'2011 overall results'!O34*SUM('2011 population'!J34:N34))/SUM('2011 population'!D34:N34)</f>
        <v>1422.1872266569142</v>
      </c>
      <c r="W34" s="99">
        <f>H34*SUM('2011 population'!D34:H34)+'2011 overall results'!N34*SUM('2011 population'!J34:N34)</f>
        <v>903784971.51636314</v>
      </c>
    </row>
    <row r="35" spans="2:23" x14ac:dyDescent="0.25">
      <c r="B35">
        <v>31</v>
      </c>
      <c r="C35" s="67"/>
      <c r="D35" s="11">
        <f>ave_other_primary_care_2011+('2011 inpatient total'!D35+'2011 outpatient total'!D35+'2011 GP and pharma total'!D35)/'2011 population'!D35</f>
        <v>2353.7350967642628</v>
      </c>
      <c r="E35" s="11">
        <f>ave_other_primary_care_2011+('2011 inpatient total'!E35+'2011 outpatient total'!E35+'2011 GP and pharma total'!E35)/'2011 population'!E35</f>
        <v>2173.0729937983542</v>
      </c>
      <c r="F35" s="11">
        <f>ave_other_primary_care_2011+('2011 inpatient total'!F35+'2011 outpatient total'!F35+'2011 GP and pharma total'!F35)/'2011 population'!F35</f>
        <v>2125.1342474387975</v>
      </c>
      <c r="G35" s="11">
        <f>ave_other_primary_care_2011+('2011 inpatient total'!G35+'2011 outpatient total'!G35+'2011 GP and pharma total'!G35)/'2011 population'!G35</f>
        <v>2066.0468159110333</v>
      </c>
      <c r="H35" s="11">
        <f>ave_other_primary_care_2011+('2011 inpatient total'!H35+'2011 outpatient total'!H35+'2011 GP and pharma total'!H35)/'2011 population'!H35</f>
        <v>2091.6261533058432</v>
      </c>
      <c r="I35" s="96">
        <f>(D35*'2011 population'!D35+'2011 overall results'!E35*'2011 population'!E35+'2011 overall results'!F35*'2011 population'!F35+'2011 overall results'!G35*'2011 population'!G35+'2011 overall results'!H35*'2011 population'!H35)/SUM('2011 population'!D35:H35)</f>
        <v>2176.3513704874463</v>
      </c>
      <c r="J35" s="11">
        <f>ave_other_primary_care_2011+('2011 inpatient total'!J35+'2011 outpatient total'!J35+'2011 GP and pharma total'!J35)/'2011 population'!J35</f>
        <v>991.78467609962104</v>
      </c>
      <c r="K35" s="11">
        <f>ave_other_primary_care_2011+('2011 inpatient total'!K35+'2011 outpatient total'!K35+'2011 GP and pharma total'!K35)/'2011 population'!K35</f>
        <v>816.93960075544567</v>
      </c>
      <c r="L35" s="11">
        <f>ave_other_primary_care_2011+('2011 inpatient total'!L35+'2011 outpatient total'!L35+'2011 GP and pharma total'!L35)/'2011 population'!L35</f>
        <v>767.01799055254833</v>
      </c>
      <c r="M35" s="11">
        <f>ave_other_primary_care_2011+('2011 inpatient total'!M35+'2011 outpatient total'!M35+'2011 GP and pharma total'!M35)/'2011 population'!M35</f>
        <v>704.26273103626954</v>
      </c>
      <c r="N35" s="11">
        <f>ave_other_primary_care_2011+('2011 inpatient total'!N35+'2011 outpatient total'!N35+'2011 GP and pharma total'!N35)/'2011 population'!N35</f>
        <v>660.36512592830309</v>
      </c>
      <c r="O35" s="96">
        <f>(J35*'2011 population'!J35+'2011 overall results'!K35*'2011 population'!K35+'2011 overall results'!L35*'2011 population'!L35+'2011 overall results'!M35*'2011 population'!M35+'2011 overall results'!N35*'2011 population'!N35)/SUM('2011 population'!J35:N35)</f>
        <v>805.65404117260255</v>
      </c>
      <c r="P35" s="2">
        <f>(D35*'2011 population'!D35+'2011 overall results'!J35*'2011 population'!J35)/('2011 population'!D35+'2011 population'!J35)</f>
        <v>1671.5157541321705</v>
      </c>
      <c r="Q35" s="2">
        <f>(E35*'2011 population'!E35+'2011 overall results'!K35*'2011 population'!K35)/('2011 population'!E35+'2011 population'!K35)</f>
        <v>1483.9093883183982</v>
      </c>
      <c r="R35" s="2">
        <f>(F35*'2011 population'!F35+'2011 overall results'!L35*'2011 population'!L35)/('2011 population'!F35+'2011 population'!L35)</f>
        <v>1435.1291603637978</v>
      </c>
      <c r="S35" s="2">
        <f>(G35*'2011 population'!G35+'2011 overall results'!M35*'2011 population'!M35)/('2011 population'!G35+'2011 population'!M35)</f>
        <v>1380.4418595187112</v>
      </c>
      <c r="T35" s="2">
        <f>(H35*'2011 population'!H35+'2011 overall results'!N35*'2011 population'!N35)/('2011 population'!H35+'2011 population'!N35)</f>
        <v>1373.2560813237492</v>
      </c>
      <c r="U35" s="56">
        <f>(I35*SUM('2011 population'!D35:H35)+'2011 overall results'!O35*SUM('2011 population'!J35:N35))/SUM('2011 population'!D35:N35)</f>
        <v>1484.6094464774374</v>
      </c>
      <c r="W35" s="99">
        <f>H35*SUM('2011 population'!D35:H35)+'2011 overall results'!N35*SUM('2011 population'!J35:N35)</f>
        <v>966607023.05997026</v>
      </c>
    </row>
    <row r="36" spans="2:23" x14ac:dyDescent="0.25">
      <c r="B36">
        <v>32</v>
      </c>
      <c r="C36" s="67"/>
      <c r="D36" s="11">
        <f>ave_other_primary_care_2011+('2011 inpatient total'!D36+'2011 outpatient total'!D36+'2011 GP and pharma total'!D36)/'2011 population'!D36</f>
        <v>2491.1595801999179</v>
      </c>
      <c r="E36" s="11">
        <f>ave_other_primary_care_2011+('2011 inpatient total'!E36+'2011 outpatient total'!E36+'2011 GP and pharma total'!E36)/'2011 population'!E36</f>
        <v>2222.4588844175937</v>
      </c>
      <c r="F36" s="11">
        <f>ave_other_primary_care_2011+('2011 inpatient total'!F36+'2011 outpatient total'!F36+'2011 GP and pharma total'!F36)/'2011 population'!F36</f>
        <v>2166.1857643409762</v>
      </c>
      <c r="G36" s="11">
        <f>ave_other_primary_care_2011+('2011 inpatient total'!G36+'2011 outpatient total'!G36+'2011 GP and pharma total'!G36)/'2011 population'!G36</f>
        <v>2123.5096982421896</v>
      </c>
      <c r="H36" s="11">
        <f>ave_other_primary_care_2011+('2011 inpatient total'!H36+'2011 outpatient total'!H36+'2011 GP and pharma total'!H36)/'2011 population'!H36</f>
        <v>2116.6422373861915</v>
      </c>
      <c r="I36" s="96">
        <f>(D36*'2011 population'!D36+'2011 overall results'!E36*'2011 population'!E36+'2011 overall results'!F36*'2011 population'!F36+'2011 overall results'!G36*'2011 population'!G36+'2011 overall results'!H36*'2011 population'!H36)/SUM('2011 population'!D36:H36)</f>
        <v>2237.8633625793254</v>
      </c>
      <c r="J36" s="11">
        <f>ave_other_primary_care_2011+('2011 inpatient total'!J36+'2011 outpatient total'!J36+'2011 GP and pharma total'!J36)/'2011 population'!J36</f>
        <v>1070.4657921375976</v>
      </c>
      <c r="K36" s="11">
        <f>ave_other_primary_care_2011+('2011 inpatient total'!K36+'2011 outpatient total'!K36+'2011 GP and pharma total'!K36)/'2011 population'!K36</f>
        <v>848.22690909522453</v>
      </c>
      <c r="L36" s="11">
        <f>ave_other_primary_care_2011+('2011 inpatient total'!L36+'2011 outpatient total'!L36+'2011 GP and pharma total'!L36)/'2011 population'!L36</f>
        <v>799.96282201303598</v>
      </c>
      <c r="M36" s="11">
        <f>ave_other_primary_care_2011+('2011 inpatient total'!M36+'2011 outpatient total'!M36+'2011 GP and pharma total'!M36)/'2011 population'!M36</f>
        <v>715.74131904551825</v>
      </c>
      <c r="N36" s="11">
        <f>ave_other_primary_care_2011+('2011 inpatient total'!N36+'2011 outpatient total'!N36+'2011 GP and pharma total'!N36)/'2011 population'!N36</f>
        <v>687.40513584458233</v>
      </c>
      <c r="O36" s="96">
        <f>(J36*'2011 population'!J36+'2011 overall results'!K36*'2011 population'!K36+'2011 overall results'!L36*'2011 population'!L36+'2011 overall results'!M36*'2011 population'!M36+'2011 overall results'!N36*'2011 population'!N36)/SUM('2011 population'!J36:N36)</f>
        <v>841.023210776876</v>
      </c>
      <c r="P36" s="2">
        <f>(D36*'2011 population'!D36+'2011 overall results'!J36*'2011 population'!J36)/('2011 population'!D36+'2011 population'!J36)</f>
        <v>1775.3059073013783</v>
      </c>
      <c r="Q36" s="2">
        <f>(E36*'2011 population'!E36+'2011 overall results'!K36*'2011 population'!K36)/('2011 population'!E36+'2011 population'!K36)</f>
        <v>1517.1805509506219</v>
      </c>
      <c r="R36" s="2">
        <f>(F36*'2011 population'!F36+'2011 overall results'!L36*'2011 population'!L36)/('2011 population'!F36+'2011 population'!L36)</f>
        <v>1473.2454934211003</v>
      </c>
      <c r="S36" s="2">
        <f>(G36*'2011 population'!G36+'2011 overall results'!M36*'2011 population'!M36)/('2011 population'!G36+'2011 population'!M36)</f>
        <v>1415.9734187339236</v>
      </c>
      <c r="T36" s="2">
        <f>(H36*'2011 population'!H36+'2011 overall results'!N36*'2011 population'!N36)/('2011 population'!H36+'2011 population'!N36)</f>
        <v>1413.5828072344259</v>
      </c>
      <c r="U36" s="56">
        <f>(I36*SUM('2011 population'!D36:H36)+'2011 overall results'!O36*SUM('2011 population'!J36:N36))/SUM('2011 population'!D36:N36)</f>
        <v>1532.9899483476474</v>
      </c>
      <c r="W36" s="99">
        <f>H36*SUM('2011 population'!D36:H36)+'2011 overall results'!N36*SUM('2011 population'!J36:N36)</f>
        <v>944183491.89515018</v>
      </c>
    </row>
    <row r="37" spans="2:23" x14ac:dyDescent="0.25">
      <c r="B37">
        <v>33</v>
      </c>
      <c r="C37" s="67"/>
      <c r="D37" s="11">
        <f>ave_other_primary_care_2011+('2011 inpatient total'!D37+'2011 outpatient total'!D37+'2011 GP and pharma total'!D37)/'2011 population'!D37</f>
        <v>2468.0484780542765</v>
      </c>
      <c r="E37" s="11">
        <f>ave_other_primary_care_2011+('2011 inpatient total'!E37+'2011 outpatient total'!E37+'2011 GP and pharma total'!E37)/'2011 population'!E37</f>
        <v>2222.7525131194761</v>
      </c>
      <c r="F37" s="11">
        <f>ave_other_primary_care_2011+('2011 inpatient total'!F37+'2011 outpatient total'!F37+'2011 GP and pharma total'!F37)/'2011 population'!F37</f>
        <v>2130.8705700145752</v>
      </c>
      <c r="G37" s="11">
        <f>ave_other_primary_care_2011+('2011 inpatient total'!G37+'2011 outpatient total'!G37+'2011 GP and pharma total'!G37)/'2011 population'!G37</f>
        <v>2117.6959338416282</v>
      </c>
      <c r="H37" s="11">
        <f>ave_other_primary_care_2011+('2011 inpatient total'!H37+'2011 outpatient total'!H37+'2011 GP and pharma total'!H37)/'2011 population'!H37</f>
        <v>2080.1442672916819</v>
      </c>
      <c r="I37" s="96">
        <f>(D37*'2011 population'!D37+'2011 overall results'!E37*'2011 population'!E37+'2011 overall results'!F37*'2011 population'!F37+'2011 overall results'!G37*'2011 population'!G37+'2011 overall results'!H37*'2011 population'!H37)/SUM('2011 population'!D37:H37)</f>
        <v>2215.3582110403095</v>
      </c>
      <c r="J37" s="11">
        <f>ave_other_primary_care_2011+('2011 inpatient total'!J37+'2011 outpatient total'!J37+'2011 GP and pharma total'!J37)/'2011 population'!J37</f>
        <v>1098.2173174822883</v>
      </c>
      <c r="K37" s="11">
        <f>ave_other_primary_care_2011+('2011 inpatient total'!K37+'2011 outpatient total'!K37+'2011 GP and pharma total'!K37)/'2011 population'!K37</f>
        <v>890.46331878085641</v>
      </c>
      <c r="L37" s="11">
        <f>ave_other_primary_care_2011+('2011 inpatient total'!L37+'2011 outpatient total'!L37+'2011 GP and pharma total'!L37)/'2011 population'!L37</f>
        <v>826.59045480661985</v>
      </c>
      <c r="M37" s="11">
        <f>ave_other_primary_care_2011+('2011 inpatient total'!M37+'2011 outpatient total'!M37+'2011 GP and pharma total'!M37)/'2011 population'!M37</f>
        <v>741.48908253508489</v>
      </c>
      <c r="N37" s="11">
        <f>ave_other_primary_care_2011+('2011 inpatient total'!N37+'2011 outpatient total'!N37+'2011 GP and pharma total'!N37)/'2011 population'!N37</f>
        <v>676.72231720243917</v>
      </c>
      <c r="O37" s="96">
        <f>(J37*'2011 population'!J37+'2011 overall results'!K37*'2011 population'!K37+'2011 overall results'!L37*'2011 population'!L37+'2011 overall results'!M37*'2011 population'!M37+'2011 overall results'!N37*'2011 population'!N37)/SUM('2011 population'!J37:N37)</f>
        <v>863.45711147932991</v>
      </c>
      <c r="P37" s="2">
        <f>(D37*'2011 population'!D37+'2011 overall results'!J37*'2011 population'!J37)/('2011 population'!D37+'2011 population'!J37)</f>
        <v>1774.6202851483085</v>
      </c>
      <c r="Q37" s="2">
        <f>(E37*'2011 population'!E37+'2011 overall results'!K37*'2011 population'!K37)/('2011 population'!E37+'2011 population'!K37)</f>
        <v>1538.4732756478159</v>
      </c>
      <c r="R37" s="2">
        <f>(F37*'2011 population'!F37+'2011 overall results'!L37*'2011 population'!L37)/('2011 population'!F37+'2011 population'!L37)</f>
        <v>1470.0110937923127</v>
      </c>
      <c r="S37" s="2">
        <f>(G37*'2011 population'!G37+'2011 overall results'!M37*'2011 population'!M37)/('2011 population'!G37+'2011 population'!M37)</f>
        <v>1435.3452106220691</v>
      </c>
      <c r="T37" s="2">
        <f>(H37*'2011 population'!H37+'2011 overall results'!N37*'2011 population'!N37)/('2011 population'!H37+'2011 population'!N37)</f>
        <v>1392.309100109167</v>
      </c>
      <c r="U37" s="56">
        <f>(I37*SUM('2011 population'!D37:H37)+'2011 overall results'!O37*SUM('2011 population'!J37:N37))/SUM('2011 population'!D37:N37)</f>
        <v>1534.6617487575318</v>
      </c>
      <c r="W37" s="99">
        <f>H37*SUM('2011 population'!D37:H37)+'2011 overall results'!N37*SUM('2011 population'!J37:N37)</f>
        <v>887749452.83962822</v>
      </c>
    </row>
    <row r="38" spans="2:23" x14ac:dyDescent="0.25">
      <c r="B38">
        <v>34</v>
      </c>
      <c r="C38" s="67"/>
      <c r="D38" s="11">
        <f>ave_other_primary_care_2011+('2011 inpatient total'!D38+'2011 outpatient total'!D38+'2011 GP and pharma total'!D38)/'2011 population'!D38</f>
        <v>2342.2842900039705</v>
      </c>
      <c r="E38" s="11">
        <f>ave_other_primary_care_2011+('2011 inpatient total'!E38+'2011 outpatient total'!E38+'2011 GP and pharma total'!E38)/'2011 population'!E38</f>
        <v>2148.1347531571041</v>
      </c>
      <c r="F38" s="11">
        <f>ave_other_primary_care_2011+('2011 inpatient total'!F38+'2011 outpatient total'!F38+'2011 GP and pharma total'!F38)/'2011 population'!F38</f>
        <v>2029.5909196163802</v>
      </c>
      <c r="G38" s="11">
        <f>ave_other_primary_care_2011+('2011 inpatient total'!G38+'2011 outpatient total'!G38+'2011 GP and pharma total'!G38)/'2011 population'!G38</f>
        <v>1954.732516732259</v>
      </c>
      <c r="H38" s="11">
        <f>ave_other_primary_care_2011+('2011 inpatient total'!H38+'2011 outpatient total'!H38+'2011 GP and pharma total'!H38)/'2011 population'!H38</f>
        <v>1979.8255134141555</v>
      </c>
      <c r="I38" s="96">
        <f>(D38*'2011 population'!D38+'2011 overall results'!E38*'2011 population'!E38+'2011 overall results'!F38*'2011 population'!F38+'2011 overall results'!G38*'2011 population'!G38+'2011 overall results'!H38*'2011 population'!H38)/SUM('2011 population'!D38:H38)</f>
        <v>2099.9131499620803</v>
      </c>
      <c r="J38" s="11">
        <f>ave_other_primary_care_2011+('2011 inpatient total'!J38+'2011 outpatient total'!J38+'2011 GP and pharma total'!J38)/'2011 population'!J38</f>
        <v>1084.8693366946923</v>
      </c>
      <c r="K38" s="11">
        <f>ave_other_primary_care_2011+('2011 inpatient total'!K38+'2011 outpatient total'!K38+'2011 GP and pharma total'!K38)/'2011 population'!K38</f>
        <v>881.18546940826286</v>
      </c>
      <c r="L38" s="11">
        <f>ave_other_primary_care_2011+('2011 inpatient total'!L38+'2011 outpatient total'!L38+'2011 GP and pharma total'!L38)/'2011 population'!L38</f>
        <v>792.72192945523545</v>
      </c>
      <c r="M38" s="11">
        <f>ave_other_primary_care_2011+('2011 inpatient total'!M38+'2011 outpatient total'!M38+'2011 GP and pharma total'!M38)/'2011 population'!M38</f>
        <v>718.8956199780547</v>
      </c>
      <c r="N38" s="11">
        <f>ave_other_primary_care_2011+('2011 inpatient total'!N38+'2011 outpatient total'!N38+'2011 GP and pharma total'!N38)/'2011 population'!N38</f>
        <v>643.18813079659571</v>
      </c>
      <c r="O38" s="96">
        <f>(J38*'2011 population'!J38+'2011 overall results'!K38*'2011 population'!K38+'2011 overall results'!L38*'2011 population'!L38+'2011 overall results'!M38*'2011 population'!M38+'2011 overall results'!N38*'2011 population'!N38)/SUM('2011 population'!J38:N38)</f>
        <v>838.99792989231241</v>
      </c>
      <c r="P38" s="2">
        <f>(D38*'2011 population'!D38+'2011 overall results'!J38*'2011 population'!J38)/('2011 population'!D38+'2011 population'!J38)</f>
        <v>1701.3422684482464</v>
      </c>
      <c r="Q38" s="2">
        <f>(E38*'2011 population'!E38+'2011 overall results'!K38*'2011 population'!K38)/('2011 population'!E38+'2011 population'!K38)</f>
        <v>1493.5236545734854</v>
      </c>
      <c r="R38" s="2">
        <f>(F38*'2011 population'!F38+'2011 overall results'!L38*'2011 population'!L38)/('2011 population'!F38+'2011 population'!L38)</f>
        <v>1400.1429201288438</v>
      </c>
      <c r="S38" s="2">
        <f>(G38*'2011 population'!G38+'2011 overall results'!M38*'2011 population'!M38)/('2011 population'!G38+'2011 population'!M38)</f>
        <v>1342.3480178737782</v>
      </c>
      <c r="T38" s="2">
        <f>(H38*'2011 population'!H38+'2011 overall results'!N38*'2011 population'!N38)/('2011 population'!H38+'2011 population'!N38)</f>
        <v>1329.120514265833</v>
      </c>
      <c r="U38" s="56">
        <f>(I38*SUM('2011 population'!D38:H38)+'2011 overall results'!O38*SUM('2011 population'!J38:N38))/SUM('2011 population'!D38:N38)</f>
        <v>1463.652753985959</v>
      </c>
      <c r="W38" s="99">
        <f>H38*SUM('2011 population'!D38:H38)+'2011 overall results'!N38*SUM('2011 population'!J38:N38)</f>
        <v>829383761.85431874</v>
      </c>
    </row>
    <row r="39" spans="2:23" x14ac:dyDescent="0.25">
      <c r="B39">
        <v>35</v>
      </c>
      <c r="C39" s="67"/>
      <c r="D39" s="11">
        <f>ave_other_primary_care_2011+('2011 inpatient total'!D39+'2011 outpatient total'!D39+'2011 GP and pharma total'!D39)/'2011 population'!D39</f>
        <v>2260.8657746071794</v>
      </c>
      <c r="E39" s="11">
        <f>ave_other_primary_care_2011+('2011 inpatient total'!E39+'2011 outpatient total'!E39+'2011 GP and pharma total'!E39)/'2011 population'!E39</f>
        <v>2091.4509327128285</v>
      </c>
      <c r="F39" s="11">
        <f>ave_other_primary_care_2011+('2011 inpatient total'!F39+'2011 outpatient total'!F39+'2011 GP and pharma total'!F39)/'2011 population'!F39</f>
        <v>1931.2966060736419</v>
      </c>
      <c r="G39" s="11">
        <f>ave_other_primary_care_2011+('2011 inpatient total'!G39+'2011 outpatient total'!G39+'2011 GP and pharma total'!G39)/'2011 population'!G39</f>
        <v>1913.2443334021982</v>
      </c>
      <c r="H39" s="11">
        <f>ave_other_primary_care_2011+('2011 inpatient total'!H39+'2011 outpatient total'!H39+'2011 GP and pharma total'!H39)/'2011 population'!H39</f>
        <v>1843.1749578461593</v>
      </c>
      <c r="I39" s="96">
        <f>(D39*'2011 population'!D39+'2011 overall results'!E39*'2011 population'!E39+'2011 overall results'!F39*'2011 population'!F39+'2011 overall results'!G39*'2011 population'!G39+'2011 overall results'!H39*'2011 population'!H39)/SUM('2011 population'!D39:H39)</f>
        <v>2015.608815338675</v>
      </c>
      <c r="J39" s="11">
        <f>ave_other_primary_care_2011+('2011 inpatient total'!J39+'2011 outpatient total'!J39+'2011 GP and pharma total'!J39)/'2011 population'!J39</f>
        <v>1099.7378585146789</v>
      </c>
      <c r="K39" s="11">
        <f>ave_other_primary_care_2011+('2011 inpatient total'!K39+'2011 outpatient total'!K39+'2011 GP and pharma total'!K39)/'2011 population'!K39</f>
        <v>875.77907981729368</v>
      </c>
      <c r="L39" s="11">
        <f>ave_other_primary_care_2011+('2011 inpatient total'!L39+'2011 outpatient total'!L39+'2011 GP and pharma total'!L39)/'2011 population'!L39</f>
        <v>800.83601633636101</v>
      </c>
      <c r="M39" s="11">
        <f>ave_other_primary_care_2011+('2011 inpatient total'!M39+'2011 outpatient total'!M39+'2011 GP and pharma total'!M39)/'2011 population'!M39</f>
        <v>711.13762949500665</v>
      </c>
      <c r="N39" s="11">
        <f>ave_other_primary_care_2011+('2011 inpatient total'!N39+'2011 outpatient total'!N39+'2011 GP and pharma total'!N39)/'2011 population'!N39</f>
        <v>644.23958585917524</v>
      </c>
      <c r="O39" s="96">
        <f>(J39*'2011 population'!J39+'2011 overall results'!K39*'2011 population'!K39+'2011 overall results'!L39*'2011 population'!L39+'2011 overall results'!M39*'2011 population'!M39+'2011 overall results'!N39*'2011 population'!N39)/SUM('2011 population'!J39:N39)</f>
        <v>838.63148112935301</v>
      </c>
      <c r="P39" s="2">
        <f>(D39*'2011 population'!D39+'2011 overall results'!J39*'2011 population'!J39)/('2011 population'!D39+'2011 population'!J39)</f>
        <v>1667.7680886752066</v>
      </c>
      <c r="Q39" s="2">
        <f>(E39*'2011 population'!E39+'2011 overall results'!K39*'2011 population'!K39)/('2011 population'!E39+'2011 population'!K39)</f>
        <v>1464.0114976020375</v>
      </c>
      <c r="R39" s="2">
        <f>(F39*'2011 population'!F39+'2011 overall results'!L39*'2011 population'!L39)/('2011 population'!F39+'2011 population'!L39)</f>
        <v>1355.0741858522476</v>
      </c>
      <c r="S39" s="2">
        <f>(G39*'2011 population'!G39+'2011 overall results'!M39*'2011 population'!M39)/('2011 population'!G39+'2011 population'!M39)</f>
        <v>1315.0092304168211</v>
      </c>
      <c r="T39" s="2">
        <f>(H39*'2011 population'!H39+'2011 overall results'!N39*'2011 population'!N39)/('2011 population'!H39+'2011 population'!N39)</f>
        <v>1257.487960951476</v>
      </c>
      <c r="U39" s="56">
        <f>(I39*SUM('2011 population'!D39:H39)+'2011 overall results'!O39*SUM('2011 population'!J39:N39))/SUM('2011 population'!D39:N39)</f>
        <v>1420.8466187253646</v>
      </c>
      <c r="W39" s="99">
        <f>H39*SUM('2011 population'!D39:H39)+'2011 overall results'!N39*SUM('2011 population'!J39:N39)</f>
        <v>801903716.9379127</v>
      </c>
    </row>
    <row r="40" spans="2:23" x14ac:dyDescent="0.25">
      <c r="B40">
        <v>36</v>
      </c>
      <c r="C40" s="67"/>
      <c r="D40" s="11">
        <f>ave_other_primary_care_2011+('2011 inpatient total'!D40+'2011 outpatient total'!D40+'2011 GP and pharma total'!D40)/'2011 population'!D40</f>
        <v>2238.0093290292739</v>
      </c>
      <c r="E40" s="11">
        <f>ave_other_primary_care_2011+('2011 inpatient total'!E40+'2011 outpatient total'!E40+'2011 GP and pharma total'!E40)/'2011 population'!E40</f>
        <v>2014.5612253726379</v>
      </c>
      <c r="F40" s="11">
        <f>ave_other_primary_care_2011+('2011 inpatient total'!F40+'2011 outpatient total'!F40+'2011 GP and pharma total'!F40)/'2011 population'!F40</f>
        <v>1868.5807698603323</v>
      </c>
      <c r="G40" s="11">
        <f>ave_other_primary_care_2011+('2011 inpatient total'!G40+'2011 outpatient total'!G40+'2011 GP and pharma total'!G40)/'2011 population'!G40</f>
        <v>1777.1546268323641</v>
      </c>
      <c r="H40" s="11">
        <f>ave_other_primary_care_2011+('2011 inpatient total'!H40+'2011 outpatient total'!H40+'2011 GP and pharma total'!H40)/'2011 population'!H40</f>
        <v>1727.6142295860079</v>
      </c>
      <c r="I40" s="96">
        <f>(D40*'2011 population'!D40+'2011 overall results'!E40*'2011 population'!E40+'2011 overall results'!F40*'2011 population'!F40+'2011 overall results'!G40*'2011 population'!G40+'2011 overall results'!H40*'2011 population'!H40)/SUM('2011 population'!D40:H40)</f>
        <v>1929.7195913185394</v>
      </c>
      <c r="J40" s="11">
        <f>ave_other_primary_care_2011+('2011 inpatient total'!J40+'2011 outpatient total'!J40+'2011 GP and pharma total'!J40)/'2011 population'!J40</f>
        <v>1139.4328813329453</v>
      </c>
      <c r="K40" s="11">
        <f>ave_other_primary_care_2011+('2011 inpatient total'!K40+'2011 outpatient total'!K40+'2011 GP and pharma total'!K40)/'2011 population'!K40</f>
        <v>898.14679907501227</v>
      </c>
      <c r="L40" s="11">
        <f>ave_other_primary_care_2011+('2011 inpatient total'!L40+'2011 outpatient total'!L40+'2011 GP and pharma total'!L40)/'2011 population'!L40</f>
        <v>807.44114359197795</v>
      </c>
      <c r="M40" s="11">
        <f>ave_other_primary_care_2011+('2011 inpatient total'!M40+'2011 outpatient total'!M40+'2011 GP and pharma total'!M40)/'2011 population'!M40</f>
        <v>708.17429607712108</v>
      </c>
      <c r="N40" s="11">
        <f>ave_other_primary_care_2011+('2011 inpatient total'!N40+'2011 outpatient total'!N40+'2011 GP and pharma total'!N40)/'2011 population'!N40</f>
        <v>646.93922672914539</v>
      </c>
      <c r="O40" s="96">
        <f>(J40*'2011 population'!J40+'2011 overall results'!K40*'2011 population'!K40+'2011 overall results'!L40*'2011 population'!L40+'2011 overall results'!M40*'2011 population'!M40+'2011 overall results'!N40*'2011 population'!N40)/SUM('2011 population'!J40:N40)</f>
        <v>849.43467971033374</v>
      </c>
      <c r="P40" s="2">
        <f>(D40*'2011 population'!D40+'2011 overall results'!J40*'2011 population'!J40)/('2011 population'!D40+'2011 population'!J40)</f>
        <v>1674.8313332461835</v>
      </c>
      <c r="Q40" s="2">
        <f>(E40*'2011 population'!E40+'2011 overall results'!K40*'2011 population'!K40)/('2011 population'!E40+'2011 population'!K40)</f>
        <v>1438.8646031323535</v>
      </c>
      <c r="R40" s="2">
        <f>(F40*'2011 population'!F40+'2011 overall results'!L40*'2011 population'!L40)/('2011 population'!F40+'2011 population'!L40)</f>
        <v>1331.7425844835693</v>
      </c>
      <c r="S40" s="2">
        <f>(G40*'2011 population'!G40+'2011 overall results'!M40*'2011 population'!M40)/('2011 population'!G40+'2011 population'!M40)</f>
        <v>1245.8149825742041</v>
      </c>
      <c r="T40" s="2">
        <f>(H40*'2011 population'!H40+'2011 overall results'!N40*'2011 population'!N40)/('2011 population'!H40+'2011 population'!N40)</f>
        <v>1198.2608644340683</v>
      </c>
      <c r="U40" s="56">
        <f>(I40*SUM('2011 population'!D40:H40)+'2011 overall results'!O40*SUM('2011 population'!J40:N40))/SUM('2011 population'!D40:N40)</f>
        <v>1384.4926602986673</v>
      </c>
      <c r="W40" s="99">
        <f>H40*SUM('2011 population'!D40:H40)+'2011 overall results'!N40*SUM('2011 population'!J40:N40)</f>
        <v>786309129.82627749</v>
      </c>
    </row>
    <row r="41" spans="2:23" x14ac:dyDescent="0.25">
      <c r="B41">
        <v>37</v>
      </c>
      <c r="C41" s="67"/>
      <c r="D41" s="11">
        <f>ave_other_primary_care_2011+('2011 inpatient total'!D41+'2011 outpatient total'!D41+'2011 GP and pharma total'!D41)/'2011 population'!D41</f>
        <v>2163.6527260801759</v>
      </c>
      <c r="E41" s="11">
        <f>ave_other_primary_care_2011+('2011 inpatient total'!E41+'2011 outpatient total'!E41+'2011 GP and pharma total'!E41)/'2011 population'!E41</f>
        <v>1962.238193099224</v>
      </c>
      <c r="F41" s="11">
        <f>ave_other_primary_care_2011+('2011 inpatient total'!F41+'2011 outpatient total'!F41+'2011 GP and pharma total'!F41)/'2011 population'!F41</f>
        <v>1787.4985362407799</v>
      </c>
      <c r="G41" s="11">
        <f>ave_other_primary_care_2011+('2011 inpatient total'!G41+'2011 outpatient total'!G41+'2011 GP and pharma total'!G41)/'2011 population'!G41</f>
        <v>1703.2556096724375</v>
      </c>
      <c r="H41" s="11">
        <f>ave_other_primary_care_2011+('2011 inpatient total'!H41+'2011 outpatient total'!H41+'2011 GP and pharma total'!H41)/'2011 population'!H41</f>
        <v>1632.2412455598744</v>
      </c>
      <c r="I41" s="96">
        <f>(D41*'2011 population'!D41+'2011 overall results'!E41*'2011 population'!E41+'2011 overall results'!F41*'2011 population'!F41+'2011 overall results'!G41*'2011 population'!G41+'2011 overall results'!H41*'2011 population'!H41)/SUM('2011 population'!D41:H41)</f>
        <v>1850.2667851607277</v>
      </c>
      <c r="J41" s="11">
        <f>ave_other_primary_care_2011+('2011 inpatient total'!J41+'2011 outpatient total'!J41+'2011 GP and pharma total'!J41)/'2011 population'!J41</f>
        <v>1211.0559712337372</v>
      </c>
      <c r="K41" s="11">
        <f>ave_other_primary_care_2011+('2011 inpatient total'!K41+'2011 outpatient total'!K41+'2011 GP and pharma total'!K41)/'2011 population'!K41</f>
        <v>951.6397633991744</v>
      </c>
      <c r="L41" s="11">
        <f>ave_other_primary_care_2011+('2011 inpatient total'!L41+'2011 outpatient total'!L41+'2011 GP and pharma total'!L41)/'2011 population'!L41</f>
        <v>812.61163028154613</v>
      </c>
      <c r="M41" s="11">
        <f>ave_other_primary_care_2011+('2011 inpatient total'!M41+'2011 outpatient total'!M41+'2011 GP and pharma total'!M41)/'2011 population'!M41</f>
        <v>742.67150917260278</v>
      </c>
      <c r="N41" s="11">
        <f>ave_other_primary_care_2011+('2011 inpatient total'!N41+'2011 outpatient total'!N41+'2011 GP and pharma total'!N41)/'2011 population'!N41</f>
        <v>671.82431345766645</v>
      </c>
      <c r="O41" s="96">
        <f>(J41*'2011 population'!J41+'2011 overall results'!K41*'2011 population'!K41+'2011 overall results'!L41*'2011 population'!L41+'2011 overall results'!M41*'2011 population'!M41+'2011 overall results'!N41*'2011 population'!N41)/SUM('2011 population'!J41:N41)</f>
        <v>883.31961225990472</v>
      </c>
      <c r="P41" s="2">
        <f>(D41*'2011 population'!D41+'2011 overall results'!J41*'2011 population'!J41)/('2011 population'!D41+'2011 population'!J41)</f>
        <v>1681.4892839931629</v>
      </c>
      <c r="Q41" s="2">
        <f>(E41*'2011 population'!E41+'2011 overall results'!K41*'2011 population'!K41)/('2011 population'!E41+'2011 population'!K41)</f>
        <v>1444.2488316235865</v>
      </c>
      <c r="R41" s="2">
        <f>(F41*'2011 population'!F41+'2011 overall results'!L41*'2011 population'!L41)/('2011 population'!F41+'2011 population'!L41)</f>
        <v>1296.2097984666202</v>
      </c>
      <c r="S41" s="2">
        <f>(G41*'2011 population'!G41+'2011 overall results'!M41*'2011 population'!M41)/('2011 population'!G41+'2011 population'!M41)</f>
        <v>1229.9546029633748</v>
      </c>
      <c r="T41" s="2">
        <f>(H41*'2011 population'!H41+'2011 overall results'!N41*'2011 population'!N41)/('2011 population'!H41+'2011 population'!N41)</f>
        <v>1164.4864009939774</v>
      </c>
      <c r="U41" s="56">
        <f>(I41*SUM('2011 population'!D41:H41)+'2011 overall results'!O41*SUM('2011 population'!J41:N41))/SUM('2011 population'!D41:N41)</f>
        <v>1366.1064049221172</v>
      </c>
      <c r="W41" s="99">
        <f>H41*SUM('2011 population'!D41:H41)+'2011 overall results'!N41*SUM('2011 population'!J41:N41)</f>
        <v>780513252.83676291</v>
      </c>
    </row>
    <row r="42" spans="2:23" x14ac:dyDescent="0.25">
      <c r="B42">
        <v>38</v>
      </c>
      <c r="C42" s="67"/>
      <c r="D42" s="11">
        <f>ave_other_primary_care_2011+('2011 inpatient total'!D42+'2011 outpatient total'!D42+'2011 GP and pharma total'!D42)/'2011 population'!D42</f>
        <v>2080.1150230190369</v>
      </c>
      <c r="E42" s="11">
        <f>ave_other_primary_care_2011+('2011 inpatient total'!E42+'2011 outpatient total'!E42+'2011 GP and pharma total'!E42)/'2011 population'!E42</f>
        <v>1858.4574334564929</v>
      </c>
      <c r="F42" s="11">
        <f>ave_other_primary_care_2011+('2011 inpatient total'!F42+'2011 outpatient total'!F42+'2011 GP and pharma total'!F42)/'2011 population'!F42</f>
        <v>1684.3009073508654</v>
      </c>
      <c r="G42" s="11">
        <f>ave_other_primary_care_2011+('2011 inpatient total'!G42+'2011 outpatient total'!G42+'2011 GP and pharma total'!G42)/'2011 population'!G42</f>
        <v>1566.6496910529174</v>
      </c>
      <c r="H42" s="11">
        <f>ave_other_primary_care_2011+('2011 inpatient total'!H42+'2011 outpatient total'!H42+'2011 GP and pharma total'!H42)/'2011 population'!H42</f>
        <v>1491.5553746060764</v>
      </c>
      <c r="I42" s="96">
        <f>(D42*'2011 population'!D42+'2011 overall results'!E42*'2011 population'!E42+'2011 overall results'!F42*'2011 population'!F42+'2011 overall results'!G42*'2011 population'!G42+'2011 overall results'!H42*'2011 population'!H42)/SUM('2011 population'!D42:H42)</f>
        <v>1733.4663469532093</v>
      </c>
      <c r="J42" s="11">
        <f>ave_other_primary_care_2011+('2011 inpatient total'!J42+'2011 outpatient total'!J42+'2011 GP and pharma total'!J42)/'2011 population'!J42</f>
        <v>1229.6305348554886</v>
      </c>
      <c r="K42" s="11">
        <f>ave_other_primary_care_2011+('2011 inpatient total'!K42+'2011 outpatient total'!K42+'2011 GP and pharma total'!K42)/'2011 population'!K42</f>
        <v>945.9122233429747</v>
      </c>
      <c r="L42" s="11">
        <f>ave_other_primary_care_2011+('2011 inpatient total'!L42+'2011 outpatient total'!L42+'2011 GP and pharma total'!L42)/'2011 population'!L42</f>
        <v>850.18199454729393</v>
      </c>
      <c r="M42" s="11">
        <f>ave_other_primary_care_2011+('2011 inpatient total'!M42+'2011 outpatient total'!M42+'2011 GP and pharma total'!M42)/'2011 population'!M42</f>
        <v>730.60283787399317</v>
      </c>
      <c r="N42" s="11">
        <f>ave_other_primary_care_2011+('2011 inpatient total'!N42+'2011 outpatient total'!N42+'2011 GP and pharma total'!N42)/'2011 population'!N42</f>
        <v>658.55959677264991</v>
      </c>
      <c r="O42" s="96">
        <f>(J42*'2011 population'!J42+'2011 overall results'!K42*'2011 population'!K42+'2011 overall results'!L42*'2011 population'!L42+'2011 overall results'!M42*'2011 population'!M42+'2011 overall results'!N42*'2011 population'!N42)/SUM('2011 population'!J42:N42)</f>
        <v>885.22008566061845</v>
      </c>
      <c r="P42" s="2">
        <f>(D42*'2011 population'!D42+'2011 overall results'!J42*'2011 population'!J42)/('2011 population'!D42+'2011 population'!J42)</f>
        <v>1651.8954304084186</v>
      </c>
      <c r="Q42" s="2">
        <f>(E42*'2011 population'!E42+'2011 overall results'!K42*'2011 population'!K42)/('2011 population'!E42+'2011 population'!K42)</f>
        <v>1392.8400141702296</v>
      </c>
      <c r="R42" s="2">
        <f>(F42*'2011 population'!F42+'2011 overall results'!L42*'2011 population'!L42)/('2011 population'!F42+'2011 population'!L42)</f>
        <v>1264.4545888973082</v>
      </c>
      <c r="S42" s="2">
        <f>(G42*'2011 population'!G42+'2011 overall results'!M42*'2011 population'!M42)/('2011 population'!G42+'2011 population'!M42)</f>
        <v>1157.9725251667805</v>
      </c>
      <c r="T42" s="2">
        <f>(H42*'2011 population'!H42+'2011 overall results'!N42*'2011 population'!N42)/('2011 population'!H42+'2011 population'!N42)</f>
        <v>1085.7832552145221</v>
      </c>
      <c r="U42" s="56">
        <f>(I42*SUM('2011 population'!D42:H42)+'2011 overall results'!O42*SUM('2011 population'!J42:N42))/SUM('2011 population'!D42:N42)</f>
        <v>1310.4371532857392</v>
      </c>
      <c r="W42" s="99">
        <f>H42*SUM('2011 population'!D42:H42)+'2011 overall results'!N42*SUM('2011 population'!J42:N42)</f>
        <v>763929790.86320007</v>
      </c>
    </row>
    <row r="43" spans="2:23" x14ac:dyDescent="0.25">
      <c r="B43">
        <v>39</v>
      </c>
      <c r="C43" s="67"/>
      <c r="D43" s="11">
        <f>ave_other_primary_care_2011+('2011 inpatient total'!D43+'2011 outpatient total'!D43+'2011 GP and pharma total'!D43)/'2011 population'!D43</f>
        <v>1979.2309719612012</v>
      </c>
      <c r="E43" s="11">
        <f>ave_other_primary_care_2011+('2011 inpatient total'!E43+'2011 outpatient total'!E43+'2011 GP and pharma total'!E43)/'2011 population'!E43</f>
        <v>1785.2230965908584</v>
      </c>
      <c r="F43" s="11">
        <f>ave_other_primary_care_2011+('2011 inpatient total'!F43+'2011 outpatient total'!F43+'2011 GP and pharma total'!F43)/'2011 population'!F43</f>
        <v>1574.2707104921176</v>
      </c>
      <c r="G43" s="11">
        <f>ave_other_primary_care_2011+('2011 inpatient total'!G43+'2011 outpatient total'!G43+'2011 GP and pharma total'!G43)/'2011 population'!G43</f>
        <v>1478.9575345630444</v>
      </c>
      <c r="H43" s="11">
        <f>ave_other_primary_care_2011+('2011 inpatient total'!H43+'2011 outpatient total'!H43+'2011 GP and pharma total'!H43)/'2011 population'!H43</f>
        <v>1394.4712037958623</v>
      </c>
      <c r="I43" s="96">
        <f>(D43*'2011 population'!D43+'2011 overall results'!E43*'2011 population'!E43+'2011 overall results'!F43*'2011 population'!F43+'2011 overall results'!G43*'2011 population'!G43+'2011 overall results'!H43*'2011 population'!H43)/SUM('2011 population'!D43:H43)</f>
        <v>1637.8148352515539</v>
      </c>
      <c r="J43" s="11">
        <f>ave_other_primary_care_2011+('2011 inpatient total'!J43+'2011 outpatient total'!J43+'2011 GP and pharma total'!J43)/'2011 population'!J43</f>
        <v>1267.1578019103699</v>
      </c>
      <c r="K43" s="11">
        <f>ave_other_primary_care_2011+('2011 inpatient total'!K43+'2011 outpatient total'!K43+'2011 GP and pharma total'!K43)/'2011 population'!K43</f>
        <v>996.31517990186785</v>
      </c>
      <c r="L43" s="11">
        <f>ave_other_primary_care_2011+('2011 inpatient total'!L43+'2011 outpatient total'!L43+'2011 GP and pharma total'!L43)/'2011 population'!L43</f>
        <v>861.42973724006117</v>
      </c>
      <c r="M43" s="11">
        <f>ave_other_primary_care_2011+('2011 inpatient total'!M43+'2011 outpatient total'!M43+'2011 GP and pharma total'!M43)/'2011 population'!M43</f>
        <v>744.32638170848315</v>
      </c>
      <c r="N43" s="11">
        <f>ave_other_primary_care_2011+('2011 inpatient total'!N43+'2011 outpatient total'!N43+'2011 GP and pharma total'!N43)/'2011 population'!N43</f>
        <v>676.74615284766128</v>
      </c>
      <c r="O43" s="96">
        <f>(J43*'2011 population'!J43+'2011 overall results'!K43*'2011 population'!K43+'2011 overall results'!L43*'2011 population'!L43+'2011 overall results'!M43*'2011 population'!M43+'2011 overall results'!N43*'2011 population'!N43)/SUM('2011 population'!J43:N43)</f>
        <v>907.33642746177782</v>
      </c>
      <c r="P43" s="2">
        <f>(D43*'2011 population'!D43+'2011 overall results'!J43*'2011 population'!J43)/('2011 population'!D43+'2011 population'!J43)</f>
        <v>1625.6570709622906</v>
      </c>
      <c r="Q43" s="2">
        <f>(E43*'2011 population'!E43+'2011 overall results'!K43*'2011 population'!K43)/('2011 population'!E43+'2011 population'!K43)</f>
        <v>1389.644863267444</v>
      </c>
      <c r="R43" s="2">
        <f>(F43*'2011 population'!F43+'2011 overall results'!L43*'2011 population'!L43)/('2011 population'!F43+'2011 population'!L43)</f>
        <v>1219.3107389789056</v>
      </c>
      <c r="S43" s="2">
        <f>(G43*'2011 population'!G43+'2011 overall results'!M43*'2011 population'!M43)/('2011 population'!G43+'2011 population'!M43)</f>
        <v>1117.4069115940313</v>
      </c>
      <c r="T43" s="2">
        <f>(H43*'2011 population'!H43+'2011 overall results'!N43*'2011 population'!N43)/('2011 population'!H43+'2011 population'!N43)</f>
        <v>1045.6411717665783</v>
      </c>
      <c r="U43" s="56">
        <f>(I43*SUM('2011 population'!D43:H43)+'2011 overall results'!O43*SUM('2011 population'!J43:N43))/SUM('2011 population'!D43:N43)</f>
        <v>1276.3804464145082</v>
      </c>
      <c r="W43" s="99">
        <f>H43*SUM('2011 population'!D43:H43)+'2011 overall results'!N43*SUM('2011 population'!J43:N43)</f>
        <v>774322917.88802195</v>
      </c>
    </row>
    <row r="44" spans="2:23" x14ac:dyDescent="0.25">
      <c r="B44">
        <v>40</v>
      </c>
      <c r="C44" s="67"/>
      <c r="D44" s="11">
        <f>ave_other_primary_care_2011+('2011 inpatient total'!D44+'2011 outpatient total'!D44+'2011 GP and pharma total'!D44)/'2011 population'!D44</f>
        <v>1922.8520897145497</v>
      </c>
      <c r="E44" s="11">
        <f>ave_other_primary_care_2011+('2011 inpatient total'!E44+'2011 outpatient total'!E44+'2011 GP and pharma total'!E44)/'2011 population'!E44</f>
        <v>1759.0017346099535</v>
      </c>
      <c r="F44" s="11">
        <f>ave_other_primary_care_2011+('2011 inpatient total'!F44+'2011 outpatient total'!F44+'2011 GP and pharma total'!F44)/'2011 population'!F44</f>
        <v>1592.5120233609127</v>
      </c>
      <c r="G44" s="11">
        <f>ave_other_primary_care_2011+('2011 inpatient total'!G44+'2011 outpatient total'!G44+'2011 GP and pharma total'!G44)/'2011 population'!G44</f>
        <v>1461.3565156237009</v>
      </c>
      <c r="H44" s="11">
        <f>ave_other_primary_care_2011+('2011 inpatient total'!H44+'2011 outpatient total'!H44+'2011 GP and pharma total'!H44)/'2011 population'!H44</f>
        <v>1311.428024783655</v>
      </c>
      <c r="I44" s="96">
        <f>(D44*'2011 population'!D44+'2011 overall results'!E44*'2011 population'!E44+'2011 overall results'!F44*'2011 population'!F44+'2011 overall results'!G44*'2011 population'!G44+'2011 overall results'!H44*'2011 population'!H44)/SUM('2011 population'!D44:H44)</f>
        <v>1601.5860554141968</v>
      </c>
      <c r="J44" s="11">
        <f>ave_other_primary_care_2011+('2011 inpatient total'!J44+'2011 outpatient total'!J44+'2011 GP and pharma total'!J44)/'2011 population'!J44</f>
        <v>1294.3743780243042</v>
      </c>
      <c r="K44" s="11">
        <f>ave_other_primary_care_2011+('2011 inpatient total'!K44+'2011 outpatient total'!K44+'2011 GP and pharma total'!K44)/'2011 population'!K44</f>
        <v>1019.5964270692</v>
      </c>
      <c r="L44" s="11">
        <f>ave_other_primary_care_2011+('2011 inpatient total'!L44+'2011 outpatient total'!L44+'2011 GP and pharma total'!L44)/'2011 population'!L44</f>
        <v>898.7804887716876</v>
      </c>
      <c r="M44" s="11">
        <f>ave_other_primary_care_2011+('2011 inpatient total'!M44+'2011 outpatient total'!M44+'2011 GP and pharma total'!M44)/'2011 population'!M44</f>
        <v>783.27858777325764</v>
      </c>
      <c r="N44" s="11">
        <f>ave_other_primary_care_2011+('2011 inpatient total'!N44+'2011 outpatient total'!N44+'2011 GP and pharma total'!N44)/'2011 population'!N44</f>
        <v>691.26182799208664</v>
      </c>
      <c r="O44" s="96">
        <f>(J44*'2011 population'!J44+'2011 overall results'!K44*'2011 population'!K44+'2011 overall results'!L44*'2011 population'!L44+'2011 overall results'!M44*'2011 population'!M44+'2011 overall results'!N44*'2011 population'!N44)/SUM('2011 population'!J44:N44)</f>
        <v>935.51578567325055</v>
      </c>
      <c r="P44" s="2">
        <f>(D44*'2011 population'!D44+'2011 overall results'!J44*'2011 population'!J44)/('2011 population'!D44+'2011 population'!J44)</f>
        <v>1609.6227247203155</v>
      </c>
      <c r="Q44" s="2">
        <f>(E44*'2011 population'!E44+'2011 overall results'!K44*'2011 population'!K44)/('2011 population'!E44+'2011 population'!K44)</f>
        <v>1385.9290620035417</v>
      </c>
      <c r="R44" s="2">
        <f>(F44*'2011 population'!F44+'2011 overall results'!L44*'2011 population'!L44)/('2011 population'!F44+'2011 population'!L44)</f>
        <v>1247.7974006693319</v>
      </c>
      <c r="S44" s="2">
        <f>(G44*'2011 population'!G44+'2011 overall results'!M44*'2011 population'!M44)/('2011 population'!G44+'2011 population'!M44)</f>
        <v>1128.8069344511741</v>
      </c>
      <c r="T44" s="2">
        <f>(H44*'2011 population'!H44+'2011 overall results'!N44*'2011 population'!N44)/('2011 population'!H44+'2011 population'!N44)</f>
        <v>1014.1684245177449</v>
      </c>
      <c r="U44" s="56">
        <f>(I44*SUM('2011 population'!D44:H44)+'2011 overall results'!O44*SUM('2011 population'!J44:N44))/SUM('2011 population'!D44:N44)</f>
        <v>1272.7020483767212</v>
      </c>
      <c r="W44" s="99">
        <f>H44*SUM('2011 population'!D44:H44)+'2011 overall results'!N44*SUM('2011 population'!J44:N44)</f>
        <v>765972005.86597347</v>
      </c>
    </row>
    <row r="45" spans="2:23" x14ac:dyDescent="0.25">
      <c r="B45">
        <v>41</v>
      </c>
      <c r="C45" s="67"/>
      <c r="D45" s="11">
        <f>ave_other_primary_care_2011+('2011 inpatient total'!D45+'2011 outpatient total'!D45+'2011 GP and pharma total'!D45)/'2011 population'!D45</f>
        <v>1985.7906237820348</v>
      </c>
      <c r="E45" s="11">
        <f>ave_other_primary_care_2011+('2011 inpatient total'!E45+'2011 outpatient total'!E45+'2011 GP and pharma total'!E45)/'2011 population'!E45</f>
        <v>1774.0493613510455</v>
      </c>
      <c r="F45" s="11">
        <f>ave_other_primary_care_2011+('2011 inpatient total'!F45+'2011 outpatient total'!F45+'2011 GP and pharma total'!F45)/'2011 population'!F45</f>
        <v>1560.2937435339447</v>
      </c>
      <c r="G45" s="11">
        <f>ave_other_primary_care_2011+('2011 inpatient total'!G45+'2011 outpatient total'!G45+'2011 GP and pharma total'!G45)/'2011 population'!G45</f>
        <v>1404.8971196806399</v>
      </c>
      <c r="H45" s="11">
        <f>ave_other_primary_care_2011+('2011 inpatient total'!H45+'2011 outpatient total'!H45+'2011 GP and pharma total'!H45)/'2011 population'!H45</f>
        <v>1305.4363307398235</v>
      </c>
      <c r="I45" s="96">
        <f>(D45*'2011 population'!D45+'2011 overall results'!E45*'2011 population'!E45+'2011 overall results'!F45*'2011 population'!F45+'2011 overall results'!G45*'2011 population'!G45+'2011 overall results'!H45*'2011 population'!H45)/SUM('2011 population'!D45:H45)</f>
        <v>1597.1765558233751</v>
      </c>
      <c r="J45" s="11">
        <f>ave_other_primary_care_2011+('2011 inpatient total'!J45+'2011 outpatient total'!J45+'2011 GP and pharma total'!J45)/'2011 population'!J45</f>
        <v>1356.5757839585619</v>
      </c>
      <c r="K45" s="11">
        <f>ave_other_primary_care_2011+('2011 inpatient total'!K45+'2011 outpatient total'!K45+'2011 GP and pharma total'!K45)/'2011 population'!K45</f>
        <v>1099.6552936264429</v>
      </c>
      <c r="L45" s="11">
        <f>ave_other_primary_care_2011+('2011 inpatient total'!L45+'2011 outpatient total'!L45+'2011 GP and pharma total'!L45)/'2011 population'!L45</f>
        <v>911.30075990741977</v>
      </c>
      <c r="M45" s="11">
        <f>ave_other_primary_care_2011+('2011 inpatient total'!M45+'2011 outpatient total'!M45+'2011 GP and pharma total'!M45)/'2011 population'!M45</f>
        <v>833.50445694524876</v>
      </c>
      <c r="N45" s="11">
        <f>ave_other_primary_care_2011+('2011 inpatient total'!N45+'2011 outpatient total'!N45+'2011 GP and pharma total'!N45)/'2011 population'!N45</f>
        <v>720.97951922798438</v>
      </c>
      <c r="O45" s="96">
        <f>(J45*'2011 population'!J45+'2011 overall results'!K45*'2011 population'!K45+'2011 overall results'!L45*'2011 population'!L45+'2011 overall results'!M45*'2011 population'!M45+'2011 overall results'!N45*'2011 population'!N45)/SUM('2011 population'!J45:N45)</f>
        <v>981.7066389115098</v>
      </c>
      <c r="P45" s="2">
        <f>(D45*'2011 population'!D45+'2011 overall results'!J45*'2011 population'!J45)/('2011 population'!D45+'2011 population'!J45)</f>
        <v>1670.4289998128093</v>
      </c>
      <c r="Q45" s="2">
        <f>(E45*'2011 population'!E45+'2011 overall results'!K45*'2011 population'!K45)/('2011 population'!E45+'2011 population'!K45)</f>
        <v>1434.1016003601028</v>
      </c>
      <c r="R45" s="2">
        <f>(F45*'2011 population'!F45+'2011 overall results'!L45*'2011 population'!L45)/('2011 population'!F45+'2011 population'!L45)</f>
        <v>1237.3488339912913</v>
      </c>
      <c r="S45" s="2">
        <f>(G45*'2011 population'!G45+'2011 overall results'!M45*'2011 population'!M45)/('2011 population'!G45+'2011 population'!M45)</f>
        <v>1124.5927928620656</v>
      </c>
      <c r="T45" s="2">
        <f>(H45*'2011 population'!H45+'2011 overall results'!N45*'2011 population'!N45)/('2011 population'!H45+'2011 population'!N45)</f>
        <v>1022.286029081762</v>
      </c>
      <c r="U45" s="56">
        <f>(I45*SUM('2011 population'!D45:H45)+'2011 overall results'!O45*SUM('2011 population'!J45:N45))/SUM('2011 population'!D45:N45)</f>
        <v>1292.2530490231575</v>
      </c>
      <c r="W45" s="99">
        <f>H45*SUM('2011 population'!D45:H45)+'2011 overall results'!N45*SUM('2011 population'!J45:N45)</f>
        <v>765804173.1606822</v>
      </c>
    </row>
    <row r="46" spans="2:23" x14ac:dyDescent="0.25">
      <c r="B46">
        <v>42</v>
      </c>
      <c r="C46" s="67"/>
      <c r="D46" s="11">
        <f>ave_other_primary_care_2011+('2011 inpatient total'!D46+'2011 outpatient total'!D46+'2011 GP and pharma total'!D46)/'2011 population'!D46</f>
        <v>1914.080816864875</v>
      </c>
      <c r="E46" s="11">
        <f>ave_other_primary_care_2011+('2011 inpatient total'!E46+'2011 outpatient total'!E46+'2011 GP and pharma total'!E46)/'2011 population'!E46</f>
        <v>1679.1941269177526</v>
      </c>
      <c r="F46" s="11">
        <f>ave_other_primary_care_2011+('2011 inpatient total'!F46+'2011 outpatient total'!F46+'2011 GP and pharma total'!F46)/'2011 population'!F46</f>
        <v>1460.7755381255527</v>
      </c>
      <c r="G46" s="11">
        <f>ave_other_primary_care_2011+('2011 inpatient total'!G46+'2011 outpatient total'!G46+'2011 GP and pharma total'!G46)/'2011 population'!G46</f>
        <v>1303.9753354560776</v>
      </c>
      <c r="H46" s="11">
        <f>ave_other_primary_care_2011+('2011 inpatient total'!H46+'2011 outpatient total'!H46+'2011 GP and pharma total'!H46)/'2011 population'!H46</f>
        <v>1196.5781999984022</v>
      </c>
      <c r="I46" s="96">
        <f>(D46*'2011 population'!D46+'2011 overall results'!E46*'2011 population'!E46+'2011 overall results'!F46*'2011 population'!F46+'2011 overall results'!G46*'2011 population'!G46+'2011 overall results'!H46*'2011 population'!H46)/SUM('2011 population'!D46:H46)</f>
        <v>1499.5818030553824</v>
      </c>
      <c r="J46" s="11">
        <f>ave_other_primary_care_2011+('2011 inpatient total'!J46+'2011 outpatient total'!J46+'2011 GP and pharma total'!J46)/'2011 population'!J46</f>
        <v>1345.0219816183201</v>
      </c>
      <c r="K46" s="11">
        <f>ave_other_primary_care_2011+('2011 inpatient total'!K46+'2011 outpatient total'!K46+'2011 GP and pharma total'!K46)/'2011 population'!K46</f>
        <v>1073.3446809885356</v>
      </c>
      <c r="L46" s="11">
        <f>ave_other_primary_care_2011+('2011 inpatient total'!L46+'2011 outpatient total'!L46+'2011 GP and pharma total'!L46)/'2011 population'!L46</f>
        <v>928.7034067491818</v>
      </c>
      <c r="M46" s="11">
        <f>ave_other_primary_care_2011+('2011 inpatient total'!M46+'2011 outpatient total'!M46+'2011 GP and pharma total'!M46)/'2011 population'!M46</f>
        <v>801.69920730001616</v>
      </c>
      <c r="N46" s="11">
        <f>ave_other_primary_care_2011+('2011 inpatient total'!N46+'2011 outpatient total'!N46+'2011 GP and pharma total'!N46)/'2011 population'!N46</f>
        <v>712.2026962515389</v>
      </c>
      <c r="O46" s="96">
        <f>(J46*'2011 population'!J46+'2011 overall results'!K46*'2011 population'!K46+'2011 overall results'!L46*'2011 population'!L46+'2011 overall results'!M46*'2011 population'!M46+'2011 overall results'!N46*'2011 population'!N46)/SUM('2011 population'!J46:N46)</f>
        <v>966.50022798539248</v>
      </c>
      <c r="P46" s="2">
        <f>(D46*'2011 population'!D46+'2011 overall results'!J46*'2011 population'!J46)/('2011 population'!D46+'2011 population'!J46)</f>
        <v>1629.8666306408054</v>
      </c>
      <c r="Q46" s="2">
        <f>(E46*'2011 population'!E46+'2011 overall results'!K46*'2011 population'!K46)/('2011 population'!E46+'2011 population'!K46)</f>
        <v>1374.8677686991934</v>
      </c>
      <c r="R46" s="2">
        <f>(F46*'2011 population'!F46+'2011 overall results'!L46*'2011 population'!L46)/('2011 population'!F46+'2011 population'!L46)</f>
        <v>1196.7393803350976</v>
      </c>
      <c r="S46" s="2">
        <f>(G46*'2011 population'!G46+'2011 overall results'!M46*'2011 population'!M46)/('2011 population'!G46+'2011 population'!M46)</f>
        <v>1056.8914360068363</v>
      </c>
      <c r="T46" s="2">
        <f>(H46*'2011 population'!H46+'2011 overall results'!N46*'2011 population'!N46)/('2011 population'!H46+'2011 population'!N46)</f>
        <v>960.74797249078586</v>
      </c>
      <c r="U46" s="56">
        <f>(I46*SUM('2011 population'!D46:H46)+'2011 overall results'!O46*SUM('2011 population'!J46:N46))/SUM('2011 population'!D46:N46)</f>
        <v>1235.6023690536892</v>
      </c>
      <c r="W46" s="99">
        <f>H46*SUM('2011 population'!D46:H46)+'2011 overall results'!N46*SUM('2011 population'!J46:N46)</f>
        <v>741013317.95656419</v>
      </c>
    </row>
    <row r="47" spans="2:23" x14ac:dyDescent="0.25">
      <c r="B47">
        <v>43</v>
      </c>
      <c r="C47" s="67"/>
      <c r="D47" s="11">
        <f>ave_other_primary_care_2011+('2011 inpatient total'!D47+'2011 outpatient total'!D47+'2011 GP and pharma total'!D47)/'2011 population'!D47</f>
        <v>1953.3630268463444</v>
      </c>
      <c r="E47" s="11">
        <f>ave_other_primary_care_2011+('2011 inpatient total'!E47+'2011 outpatient total'!E47+'2011 GP and pharma total'!E47)/'2011 population'!E47</f>
        <v>1698.2860786621811</v>
      </c>
      <c r="F47" s="11">
        <f>ave_other_primary_care_2011+('2011 inpatient total'!F47+'2011 outpatient total'!F47+'2011 GP and pharma total'!F47)/'2011 population'!F47</f>
        <v>1459.5353216413496</v>
      </c>
      <c r="G47" s="11">
        <f>ave_other_primary_care_2011+('2011 inpatient total'!G47+'2011 outpatient total'!G47+'2011 GP and pharma total'!G47)/'2011 population'!G47</f>
        <v>1301.7287813519024</v>
      </c>
      <c r="H47" s="11">
        <f>ave_other_primary_care_2011+('2011 inpatient total'!H47+'2011 outpatient total'!H47+'2011 GP and pharma total'!H47)/'2011 population'!H47</f>
        <v>1186.9651411906393</v>
      </c>
      <c r="I47" s="96">
        <f>(D47*'2011 population'!D47+'2011 overall results'!E47*'2011 population'!E47+'2011 overall results'!F47*'2011 population'!F47+'2011 overall results'!G47*'2011 population'!G47+'2011 overall results'!H47*'2011 population'!H47)/SUM('2011 population'!D47:H47)</f>
        <v>1504.6627844972227</v>
      </c>
      <c r="J47" s="11">
        <f>ave_other_primary_care_2011+('2011 inpatient total'!J47+'2011 outpatient total'!J47+'2011 GP and pharma total'!J47)/'2011 population'!J47</f>
        <v>1377.5717594952973</v>
      </c>
      <c r="K47" s="11">
        <f>ave_other_primary_care_2011+('2011 inpatient total'!K47+'2011 outpatient total'!K47+'2011 GP and pharma total'!K47)/'2011 population'!K47</f>
        <v>1095.0368228692478</v>
      </c>
      <c r="L47" s="11">
        <f>ave_other_primary_care_2011+('2011 inpatient total'!L47+'2011 outpatient total'!L47+'2011 GP and pharma total'!L47)/'2011 population'!L47</f>
        <v>972.38292808183382</v>
      </c>
      <c r="M47" s="11">
        <f>ave_other_primary_care_2011+('2011 inpatient total'!M47+'2011 outpatient total'!M47+'2011 GP and pharma total'!M47)/'2011 population'!M47</f>
        <v>830.82025438120672</v>
      </c>
      <c r="N47" s="11">
        <f>ave_other_primary_care_2011+('2011 inpatient total'!N47+'2011 outpatient total'!N47+'2011 GP and pharma total'!N47)/'2011 population'!N47</f>
        <v>726.3506994471976</v>
      </c>
      <c r="O47" s="96">
        <f>(J47*'2011 population'!J47+'2011 overall results'!K47*'2011 population'!K47+'2011 overall results'!L47*'2011 population'!L47+'2011 overall results'!M47*'2011 population'!M47+'2011 overall results'!N47*'2011 population'!N47)/SUM('2011 population'!J47:N47)</f>
        <v>993.04761406640819</v>
      </c>
      <c r="P47" s="2">
        <f>(D47*'2011 population'!D47+'2011 overall results'!J47*'2011 population'!J47)/('2011 population'!D47+'2011 population'!J47)</f>
        <v>1662.335696825251</v>
      </c>
      <c r="Q47" s="2">
        <f>(E47*'2011 population'!E47+'2011 overall results'!K47*'2011 population'!K47)/('2011 population'!E47+'2011 population'!K47)</f>
        <v>1393.7944612225806</v>
      </c>
      <c r="R47" s="2">
        <f>(F47*'2011 population'!F47+'2011 overall results'!L47*'2011 population'!L47)/('2011 population'!F47+'2011 population'!L47)</f>
        <v>1216.2686963586957</v>
      </c>
      <c r="S47" s="2">
        <f>(G47*'2011 population'!G47+'2011 overall results'!M47*'2011 population'!M47)/('2011 population'!G47+'2011 population'!M47)</f>
        <v>1069.857236715535</v>
      </c>
      <c r="T47" s="2">
        <f>(H47*'2011 population'!H47+'2011 overall results'!N47*'2011 population'!N47)/('2011 population'!H47+'2011 population'!N47)</f>
        <v>961.26331903461198</v>
      </c>
      <c r="U47" s="56">
        <f>(I47*SUM('2011 population'!D47:H47)+'2011 overall results'!O47*SUM('2011 population'!J47:N47))/SUM('2011 population'!D47:N47)</f>
        <v>1249.8120371654595</v>
      </c>
      <c r="W47" s="99">
        <f>H47*SUM('2011 population'!D47:H47)+'2011 overall results'!N47*SUM('2011 population'!J47:N47)</f>
        <v>745442238.80634093</v>
      </c>
    </row>
    <row r="48" spans="2:23" x14ac:dyDescent="0.25">
      <c r="B48">
        <v>44</v>
      </c>
      <c r="C48" s="67"/>
      <c r="D48" s="11">
        <f>ave_other_primary_care_2011+('2011 inpatient total'!D48+'2011 outpatient total'!D48+'2011 GP and pharma total'!D48)/'2011 population'!D48</f>
        <v>1912.4895873846599</v>
      </c>
      <c r="E48" s="11">
        <f>ave_other_primary_care_2011+('2011 inpatient total'!E48+'2011 outpatient total'!E48+'2011 GP and pharma total'!E48)/'2011 population'!E48</f>
        <v>1650.3123365835913</v>
      </c>
      <c r="F48" s="11">
        <f>ave_other_primary_care_2011+('2011 inpatient total'!F48+'2011 outpatient total'!F48+'2011 GP and pharma total'!F48)/'2011 population'!F48</f>
        <v>1443.3258849189926</v>
      </c>
      <c r="G48" s="11">
        <f>ave_other_primary_care_2011+('2011 inpatient total'!G48+'2011 outpatient total'!G48+'2011 GP and pharma total'!G48)/'2011 population'!G48</f>
        <v>1277.5555589072378</v>
      </c>
      <c r="H48" s="11">
        <f>ave_other_primary_care_2011+('2011 inpatient total'!H48+'2011 outpatient total'!H48+'2011 GP and pharma total'!H48)/'2011 population'!H48</f>
        <v>1151.279059977493</v>
      </c>
      <c r="I48" s="96">
        <f>(D48*'2011 population'!D48+'2011 overall results'!E48*'2011 population'!E48+'2011 overall results'!F48*'2011 population'!F48+'2011 overall results'!G48*'2011 population'!G48+'2011 overall results'!H48*'2011 population'!H48)/SUM('2011 population'!D48:H48)</f>
        <v>1469.5999961179523</v>
      </c>
      <c r="J48" s="11">
        <f>ave_other_primary_care_2011+('2011 inpatient total'!J48+'2011 outpatient total'!J48+'2011 GP and pharma total'!J48)/'2011 population'!J48</f>
        <v>1436.6382750497125</v>
      </c>
      <c r="K48" s="11">
        <f>ave_other_primary_care_2011+('2011 inpatient total'!K48+'2011 outpatient total'!K48+'2011 GP and pharma total'!K48)/'2011 population'!K48</f>
        <v>1107.903249787516</v>
      </c>
      <c r="L48" s="11">
        <f>ave_other_primary_care_2011+('2011 inpatient total'!L48+'2011 outpatient total'!L48+'2011 GP and pharma total'!L48)/'2011 population'!L48</f>
        <v>969.8970811218752</v>
      </c>
      <c r="M48" s="11">
        <f>ave_other_primary_care_2011+('2011 inpatient total'!M48+'2011 outpatient total'!M48+'2011 GP and pharma total'!M48)/'2011 population'!M48</f>
        <v>830.55972218045622</v>
      </c>
      <c r="N48" s="11">
        <f>ave_other_primary_care_2011+('2011 inpatient total'!N48+'2011 outpatient total'!N48+'2011 GP and pharma total'!N48)/'2011 population'!N48</f>
        <v>744.75778031348977</v>
      </c>
      <c r="O48" s="96">
        <f>(J48*'2011 population'!J48+'2011 overall results'!K48*'2011 population'!K48+'2011 overall results'!L48*'2011 population'!L48+'2011 overall results'!M48*'2011 population'!M48+'2011 overall results'!N48*'2011 population'!N48)/SUM('2011 population'!J48:N48)</f>
        <v>1007.3117627959077</v>
      </c>
      <c r="P48" s="2">
        <f>(D48*'2011 population'!D48+'2011 overall results'!J48*'2011 population'!J48)/('2011 population'!D48+'2011 population'!J48)</f>
        <v>1673.1748249980262</v>
      </c>
      <c r="Q48" s="2">
        <f>(E48*'2011 population'!E48+'2011 overall results'!K48*'2011 population'!K48)/('2011 population'!E48+'2011 population'!K48)</f>
        <v>1376.4996189900319</v>
      </c>
      <c r="R48" s="2">
        <f>(F48*'2011 population'!F48+'2011 overall results'!L48*'2011 population'!L48)/('2011 population'!F48+'2011 population'!L48)</f>
        <v>1205.8621567267433</v>
      </c>
      <c r="S48" s="2">
        <f>(G48*'2011 population'!G48+'2011 overall results'!M48*'2011 population'!M48)/('2011 population'!G48+'2011 population'!M48)</f>
        <v>1056.515014837559</v>
      </c>
      <c r="T48" s="2">
        <f>(H48*'2011 population'!H48+'2011 overall results'!N48*'2011 population'!N48)/('2011 population'!H48+'2011 population'!N48)</f>
        <v>952.64544933218929</v>
      </c>
      <c r="U48" s="56">
        <f>(I48*SUM('2011 population'!D48:H48)+'2011 overall results'!O48*SUM('2011 population'!J48:N48))/SUM('2011 population'!D48:N48)</f>
        <v>1239.2888469388242</v>
      </c>
      <c r="W48" s="99">
        <f>H48*SUM('2011 population'!D48:H48)+'2011 overall results'!N48*SUM('2011 population'!J48:N48)</f>
        <v>754541594.53546786</v>
      </c>
    </row>
    <row r="49" spans="2:23" x14ac:dyDescent="0.25">
      <c r="B49">
        <v>45</v>
      </c>
      <c r="C49" s="67"/>
      <c r="D49" s="11">
        <f>ave_other_primary_care_2011+('2011 inpatient total'!D49+'2011 outpatient total'!D49+'2011 GP and pharma total'!D49)/'2011 population'!D49</f>
        <v>2070.9547892096361</v>
      </c>
      <c r="E49" s="11">
        <f>ave_other_primary_care_2011+('2011 inpatient total'!E49+'2011 outpatient total'!E49+'2011 GP and pharma total'!E49)/'2011 population'!E49</f>
        <v>1798.6683348701781</v>
      </c>
      <c r="F49" s="11">
        <f>ave_other_primary_care_2011+('2011 inpatient total'!F49+'2011 outpatient total'!F49+'2011 GP and pharma total'!F49)/'2011 population'!F49</f>
        <v>1560.5454874446173</v>
      </c>
      <c r="G49" s="11">
        <f>ave_other_primary_care_2011+('2011 inpatient total'!G49+'2011 outpatient total'!G49+'2011 GP and pharma total'!G49)/'2011 population'!G49</f>
        <v>1372.3501862272446</v>
      </c>
      <c r="H49" s="11">
        <f>ave_other_primary_care_2011+('2011 inpatient total'!H49+'2011 outpatient total'!H49+'2011 GP and pharma total'!H49)/'2011 population'!H49</f>
        <v>1209.4485833249084</v>
      </c>
      <c r="I49" s="96">
        <f>(D49*'2011 population'!D49+'2011 overall results'!E49*'2011 population'!E49+'2011 overall results'!F49*'2011 population'!F49+'2011 overall results'!G49*'2011 population'!G49+'2011 overall results'!H49*'2011 population'!H49)/SUM('2011 population'!D49:H49)</f>
        <v>1578.0839449581329</v>
      </c>
      <c r="J49" s="11">
        <f>ave_other_primary_care_2011+('2011 inpatient total'!J49+'2011 outpatient total'!J49+'2011 GP and pharma total'!J49)/'2011 population'!J49</f>
        <v>1628.8965806891088</v>
      </c>
      <c r="K49" s="11">
        <f>ave_other_primary_care_2011+('2011 inpatient total'!K49+'2011 outpatient total'!K49+'2011 GP and pharma total'!K49)/'2011 population'!K49</f>
        <v>1311.9221187344788</v>
      </c>
      <c r="L49" s="11">
        <f>ave_other_primary_care_2011+('2011 inpatient total'!L49+'2011 outpatient total'!L49+'2011 GP and pharma total'!L49)/'2011 population'!L49</f>
        <v>1130.5310797604366</v>
      </c>
      <c r="M49" s="11">
        <f>ave_other_primary_care_2011+('2011 inpatient total'!M49+'2011 outpatient total'!M49+'2011 GP and pharma total'!M49)/'2011 population'!M49</f>
        <v>982.45073629633134</v>
      </c>
      <c r="N49" s="11">
        <f>ave_other_primary_care_2011+('2011 inpatient total'!N49+'2011 outpatient total'!N49+'2011 GP and pharma total'!N49)/'2011 population'!N49</f>
        <v>855.02331489146241</v>
      </c>
      <c r="O49" s="96">
        <f>(J49*'2011 population'!J49+'2011 overall results'!K49*'2011 population'!K49+'2011 overall results'!L49*'2011 population'!L49+'2011 overall results'!M49*'2011 population'!M49+'2011 overall results'!N49*'2011 population'!N49)/SUM('2011 population'!J49:N49)</f>
        <v>1167.368519229442</v>
      </c>
      <c r="P49" s="2">
        <f>(D49*'2011 population'!D49+'2011 overall results'!J49*'2011 population'!J49)/('2011 population'!D49+'2011 population'!J49)</f>
        <v>1847.9665875532078</v>
      </c>
      <c r="Q49" s="2">
        <f>(E49*'2011 population'!E49+'2011 overall results'!K49*'2011 population'!K49)/('2011 population'!E49+'2011 population'!K49)</f>
        <v>1553.6394536377379</v>
      </c>
      <c r="R49" s="2">
        <f>(F49*'2011 population'!F49+'2011 overall results'!L49*'2011 population'!L49)/('2011 population'!F49+'2011 population'!L49)</f>
        <v>1346.2518721164711</v>
      </c>
      <c r="S49" s="2">
        <f>(G49*'2011 population'!G49+'2011 overall results'!M49*'2011 population'!M49)/('2011 population'!G49+'2011 population'!M49)</f>
        <v>1180.6359800635892</v>
      </c>
      <c r="T49" s="2">
        <f>(H49*'2011 population'!H49+'2011 overall results'!N49*'2011 population'!N49)/('2011 population'!H49+'2011 population'!N49)</f>
        <v>1037.0105183237083</v>
      </c>
      <c r="U49" s="56">
        <f>(I49*SUM('2011 population'!D49:H49)+'2011 overall results'!O49*SUM('2011 population'!J49:N49))/SUM('2011 population'!D49:N49)</f>
        <v>1374.1903323089696</v>
      </c>
      <c r="W49" s="99">
        <f>H49*SUM('2011 population'!D49:H49)+'2011 overall results'!N49*SUM('2011 population'!J49:N49)</f>
        <v>820332905.25001085</v>
      </c>
    </row>
    <row r="50" spans="2:23" x14ac:dyDescent="0.25">
      <c r="B50">
        <v>46</v>
      </c>
      <c r="C50" s="67"/>
      <c r="D50" s="11">
        <f>ave_other_primary_care_2011+('2011 inpatient total'!D50+'2011 outpatient total'!D50+'2011 GP and pharma total'!D50)/'2011 population'!D50</f>
        <v>2098.3865802705982</v>
      </c>
      <c r="E50" s="11">
        <f>ave_other_primary_care_2011+('2011 inpatient total'!E50+'2011 outpatient total'!E50+'2011 GP and pharma total'!E50)/'2011 population'!E50</f>
        <v>1862.1830503664555</v>
      </c>
      <c r="F50" s="11">
        <f>ave_other_primary_care_2011+('2011 inpatient total'!F50+'2011 outpatient total'!F50+'2011 GP and pharma total'!F50)/'2011 population'!F50</f>
        <v>1598.2657909478496</v>
      </c>
      <c r="G50" s="11">
        <f>ave_other_primary_care_2011+('2011 inpatient total'!G50+'2011 outpatient total'!G50+'2011 GP and pharma total'!G50)/'2011 population'!G50</f>
        <v>1422.0613119814404</v>
      </c>
      <c r="H50" s="11">
        <f>ave_other_primary_care_2011+('2011 inpatient total'!H50+'2011 outpatient total'!H50+'2011 GP and pharma total'!H50)/'2011 population'!H50</f>
        <v>1237.6703462237383</v>
      </c>
      <c r="I50" s="96">
        <f>(D50*'2011 population'!D50+'2011 overall results'!E50*'2011 population'!E50+'2011 overall results'!F50*'2011 population'!F50+'2011 overall results'!G50*'2011 population'!G50+'2011 overall results'!H50*'2011 population'!H50)/SUM('2011 population'!D50:H50)</f>
        <v>1618.3053695063566</v>
      </c>
      <c r="J50" s="11">
        <f>ave_other_primary_care_2011+('2011 inpatient total'!J50+'2011 outpatient total'!J50+'2011 GP and pharma total'!J50)/'2011 population'!J50</f>
        <v>1679.2901329540923</v>
      </c>
      <c r="K50" s="11">
        <f>ave_other_primary_care_2011+('2011 inpatient total'!K50+'2011 outpatient total'!K50+'2011 GP and pharma total'!K50)/'2011 population'!K50</f>
        <v>1354.9423995561519</v>
      </c>
      <c r="L50" s="11">
        <f>ave_other_primary_care_2011+('2011 inpatient total'!L50+'2011 outpatient total'!L50+'2011 GP and pharma total'!L50)/'2011 population'!L50</f>
        <v>1150.2036740922126</v>
      </c>
      <c r="M50" s="11">
        <f>ave_other_primary_care_2011+('2011 inpatient total'!M50+'2011 outpatient total'!M50+'2011 GP and pharma total'!M50)/'2011 population'!M50</f>
        <v>995.32931059437783</v>
      </c>
      <c r="N50" s="11">
        <f>ave_other_primary_care_2011+('2011 inpatient total'!N50+'2011 outpatient total'!N50+'2011 GP and pharma total'!N50)/'2011 population'!N50</f>
        <v>883.54567628247491</v>
      </c>
      <c r="O50" s="96">
        <f>(J50*'2011 population'!J50+'2011 overall results'!K50*'2011 population'!K50+'2011 overall results'!L50*'2011 population'!L50+'2011 overall results'!M50*'2011 population'!M50+'2011 overall results'!N50*'2011 population'!N50)/SUM('2011 population'!J50:N50)</f>
        <v>1194.0121178383442</v>
      </c>
      <c r="P50" s="2">
        <f>(D50*'2011 population'!D50+'2011 overall results'!J50*'2011 population'!J50)/('2011 population'!D50+'2011 population'!J50)</f>
        <v>1888.4669929692291</v>
      </c>
      <c r="Q50" s="2">
        <f>(E50*'2011 population'!E50+'2011 overall results'!K50*'2011 population'!K50)/('2011 population'!E50+'2011 population'!K50)</f>
        <v>1607.0637552280384</v>
      </c>
      <c r="R50" s="2">
        <f>(F50*'2011 population'!F50+'2011 overall results'!L50*'2011 population'!L50)/('2011 population'!F50+'2011 population'!L50)</f>
        <v>1374.9274273713088</v>
      </c>
      <c r="S50" s="2">
        <f>(G50*'2011 population'!G50+'2011 overall results'!M50*'2011 population'!M50)/('2011 population'!G50+'2011 population'!M50)</f>
        <v>1210.9874238052507</v>
      </c>
      <c r="T50" s="2">
        <f>(H50*'2011 population'!H50+'2011 overall results'!N50*'2011 population'!N50)/('2011 population'!H50+'2011 population'!N50)</f>
        <v>1063.9680337714747</v>
      </c>
      <c r="U50" s="56">
        <f>(I50*SUM('2011 population'!D50:H50)+'2011 overall results'!O50*SUM('2011 population'!J50:N50))/SUM('2011 population'!D50:N50)</f>
        <v>1407.354146388795</v>
      </c>
      <c r="W50" s="99">
        <f>H50*SUM('2011 population'!D50:H50)+'2011 overall results'!N50*SUM('2011 population'!J50:N50)</f>
        <v>844040244.68756342</v>
      </c>
    </row>
    <row r="51" spans="2:23" x14ac:dyDescent="0.25">
      <c r="B51">
        <v>47</v>
      </c>
      <c r="C51" s="67"/>
      <c r="D51" s="11">
        <f>ave_other_primary_care_2011+('2011 inpatient total'!D51+'2011 outpatient total'!D51+'2011 GP and pharma total'!D51)/'2011 population'!D51</f>
        <v>2203.3006537568799</v>
      </c>
      <c r="E51" s="11">
        <f>ave_other_primary_care_2011+('2011 inpatient total'!E51+'2011 outpatient total'!E51+'2011 GP and pharma total'!E51)/'2011 population'!E51</f>
        <v>1908.7726017432203</v>
      </c>
      <c r="F51" s="11">
        <f>ave_other_primary_care_2011+('2011 inpatient total'!F51+'2011 outpatient total'!F51+'2011 GP and pharma total'!F51)/'2011 population'!F51</f>
        <v>1646.2135301656526</v>
      </c>
      <c r="G51" s="11">
        <f>ave_other_primary_care_2011+('2011 inpatient total'!G51+'2011 outpatient total'!G51+'2011 GP and pharma total'!G51)/'2011 population'!G51</f>
        <v>1436.2591020057671</v>
      </c>
      <c r="H51" s="11">
        <f>ave_other_primary_care_2011+('2011 inpatient total'!H51+'2011 outpatient total'!H51+'2011 GP and pharma total'!H51)/'2011 population'!H51</f>
        <v>1268.2233881302548</v>
      </c>
      <c r="I51" s="96">
        <f>(D51*'2011 population'!D51+'2011 overall results'!E51*'2011 population'!E51+'2011 overall results'!F51*'2011 population'!F51+'2011 overall results'!G51*'2011 population'!G51+'2011 overall results'!H51*'2011 population'!H51)/SUM('2011 population'!D51:H51)</f>
        <v>1661.3621296415774</v>
      </c>
      <c r="J51" s="11">
        <f>ave_other_primary_care_2011+('2011 inpatient total'!J51+'2011 outpatient total'!J51+'2011 GP and pharma total'!J51)/'2011 population'!J51</f>
        <v>1750.5872983712413</v>
      </c>
      <c r="K51" s="11">
        <f>ave_other_primary_care_2011+('2011 inpatient total'!K51+'2011 outpatient total'!K51+'2011 GP and pharma total'!K51)/'2011 population'!K51</f>
        <v>1417.751219656825</v>
      </c>
      <c r="L51" s="11">
        <f>ave_other_primary_care_2011+('2011 inpatient total'!L51+'2011 outpatient total'!L51+'2011 GP and pharma total'!L51)/'2011 population'!L51</f>
        <v>1191.7005201326269</v>
      </c>
      <c r="M51" s="11">
        <f>ave_other_primary_care_2011+('2011 inpatient total'!M51+'2011 outpatient total'!M51+'2011 GP and pharma total'!M51)/'2011 population'!M51</f>
        <v>1049.9252054708704</v>
      </c>
      <c r="N51" s="11">
        <f>ave_other_primary_care_2011+('2011 inpatient total'!N51+'2011 outpatient total'!N51+'2011 GP and pharma total'!N51)/'2011 population'!N51</f>
        <v>931.05018533776672</v>
      </c>
      <c r="O51" s="96">
        <f>(J51*'2011 population'!J51+'2011 overall results'!K51*'2011 population'!K51+'2011 overall results'!L51*'2011 population'!L51+'2011 overall results'!M51*'2011 population'!M51+'2011 overall results'!N51*'2011 population'!N51)/SUM('2011 population'!J51:N51)</f>
        <v>1247.7785623734146</v>
      </c>
      <c r="P51" s="2">
        <f>(D51*'2011 population'!D51+'2011 overall results'!J51*'2011 population'!J51)/('2011 population'!D51+'2011 population'!J51)</f>
        <v>1975.5063417276401</v>
      </c>
      <c r="Q51" s="2">
        <f>(E51*'2011 population'!E51+'2011 overall results'!K51*'2011 population'!K51)/('2011 population'!E51+'2011 population'!K51)</f>
        <v>1662.2640813824678</v>
      </c>
      <c r="R51" s="2">
        <f>(F51*'2011 population'!F51+'2011 overall results'!L51*'2011 population'!L51)/('2011 population'!F51+'2011 population'!L51)</f>
        <v>1420.4357226442187</v>
      </c>
      <c r="S51" s="2">
        <f>(G51*'2011 population'!G51+'2011 overall results'!M51*'2011 population'!M51)/('2011 population'!G51+'2011 population'!M51)</f>
        <v>1246.6248235566391</v>
      </c>
      <c r="T51" s="2">
        <f>(H51*'2011 population'!H51+'2011 overall results'!N51*'2011 population'!N51)/('2011 population'!H51+'2011 population'!N51)</f>
        <v>1103.5530652111552</v>
      </c>
      <c r="U51" s="56">
        <f>(I51*SUM('2011 population'!D51:H51)+'2011 overall results'!O51*SUM('2011 population'!J51:N51))/SUM('2011 population'!D51:N51)</f>
        <v>1456.3213610376351</v>
      </c>
      <c r="W51" s="99">
        <f>H51*SUM('2011 population'!D51:H51)+'2011 overall results'!N51*SUM('2011 population'!J51:N51)</f>
        <v>861733659.26659882</v>
      </c>
    </row>
    <row r="52" spans="2:23" x14ac:dyDescent="0.25">
      <c r="B52">
        <v>48</v>
      </c>
      <c r="C52" s="67"/>
      <c r="D52" s="11">
        <f>ave_other_primary_care_2011+('2011 inpatient total'!D52+'2011 outpatient total'!D52+'2011 GP and pharma total'!D52)/'2011 population'!D52</f>
        <v>2217.3111094811297</v>
      </c>
      <c r="E52" s="11">
        <f>ave_other_primary_care_2011+('2011 inpatient total'!E52+'2011 outpatient total'!E52+'2011 GP and pharma total'!E52)/'2011 population'!E52</f>
        <v>1923.1138122588864</v>
      </c>
      <c r="F52" s="11">
        <f>ave_other_primary_care_2011+('2011 inpatient total'!F52+'2011 outpatient total'!F52+'2011 GP and pharma total'!F52)/'2011 population'!F52</f>
        <v>1663.9119774471264</v>
      </c>
      <c r="G52" s="11">
        <f>ave_other_primary_care_2011+('2011 inpatient total'!G52+'2011 outpatient total'!G52+'2011 GP and pharma total'!G52)/'2011 population'!G52</f>
        <v>1461.0109506655931</v>
      </c>
      <c r="H52" s="11">
        <f>ave_other_primary_care_2011+('2011 inpatient total'!H52+'2011 outpatient total'!H52+'2011 GP and pharma total'!H52)/'2011 population'!H52</f>
        <v>1300.913086645123</v>
      </c>
      <c r="I52" s="96">
        <f>(D52*'2011 population'!D52+'2011 overall results'!E52*'2011 population'!E52+'2011 overall results'!F52*'2011 population'!F52+'2011 overall results'!G52*'2011 population'!G52+'2011 overall results'!H52*'2011 population'!H52)/SUM('2011 population'!D52:H52)</f>
        <v>1683.4288741834646</v>
      </c>
      <c r="J52" s="11">
        <f>ave_other_primary_care_2011+('2011 inpatient total'!J52+'2011 outpatient total'!J52+'2011 GP and pharma total'!J52)/'2011 population'!J52</f>
        <v>1795.879745680955</v>
      </c>
      <c r="K52" s="11">
        <f>ave_other_primary_care_2011+('2011 inpatient total'!K52+'2011 outpatient total'!K52+'2011 GP and pharma total'!K52)/'2011 population'!K52</f>
        <v>1481.7175637926614</v>
      </c>
      <c r="L52" s="11">
        <f>ave_other_primary_care_2011+('2011 inpatient total'!L52+'2011 outpatient total'!L52+'2011 GP and pharma total'!L52)/'2011 population'!L52</f>
        <v>1216.7052699263693</v>
      </c>
      <c r="M52" s="11">
        <f>ave_other_primary_care_2011+('2011 inpatient total'!M52+'2011 outpatient total'!M52+'2011 GP and pharma total'!M52)/'2011 population'!M52</f>
        <v>1082.2767652493012</v>
      </c>
      <c r="N52" s="11">
        <f>ave_other_primary_care_2011+('2011 inpatient total'!N52+'2011 outpatient total'!N52+'2011 GP and pharma total'!N52)/'2011 population'!N52</f>
        <v>939.87959037659402</v>
      </c>
      <c r="O52" s="96">
        <f>(J52*'2011 population'!J52+'2011 overall results'!K52*'2011 population'!K52+'2011 overall results'!L52*'2011 population'!L52+'2011 overall results'!M52*'2011 population'!M52+'2011 overall results'!N52*'2011 population'!N52)/SUM('2011 population'!J52:N52)</f>
        <v>1280.4491341465312</v>
      </c>
      <c r="P52" s="2">
        <f>(D52*'2011 population'!D52+'2011 overall results'!J52*'2011 population'!J52)/('2011 population'!D52+'2011 population'!J52)</f>
        <v>2007.8915683662483</v>
      </c>
      <c r="Q52" s="2">
        <f>(E52*'2011 population'!E52+'2011 overall results'!K52*'2011 population'!K52)/('2011 population'!E52+'2011 population'!K52)</f>
        <v>1703.1317753853882</v>
      </c>
      <c r="R52" s="2">
        <f>(F52*'2011 population'!F52+'2011 overall results'!L52*'2011 population'!L52)/('2011 population'!F52+'2011 population'!L52)</f>
        <v>1441.9044776395801</v>
      </c>
      <c r="S52" s="2">
        <f>(G52*'2011 population'!G52+'2011 overall results'!M52*'2011 population'!M52)/('2011 population'!G52+'2011 population'!M52)</f>
        <v>1276.0316903590995</v>
      </c>
      <c r="T52" s="2">
        <f>(H52*'2011 population'!H52+'2011 overall results'!N52*'2011 population'!N52)/('2011 population'!H52+'2011 population'!N52)</f>
        <v>1124.8806856367514</v>
      </c>
      <c r="U52" s="56">
        <f>(I52*SUM('2011 population'!D52:H52)+'2011 overall results'!O52*SUM('2011 population'!J52:N52))/SUM('2011 population'!D52:N52)</f>
        <v>1484.6769043120219</v>
      </c>
      <c r="W52" s="99">
        <f>H52*SUM('2011 population'!D52:H52)+'2011 overall results'!N52*SUM('2011 population'!J52:N52)</f>
        <v>861951858.26863348</v>
      </c>
    </row>
    <row r="53" spans="2:23" x14ac:dyDescent="0.25">
      <c r="B53">
        <v>49</v>
      </c>
      <c r="C53" s="67"/>
      <c r="D53" s="11">
        <f>ave_other_primary_care_2011+('2011 inpatient total'!D53+'2011 outpatient total'!D53+'2011 GP and pharma total'!D53)/'2011 population'!D53</f>
        <v>2219.2431049437314</v>
      </c>
      <c r="E53" s="11">
        <f>ave_other_primary_care_2011+('2011 inpatient total'!E53+'2011 outpatient total'!E53+'2011 GP and pharma total'!E53)/'2011 population'!E53</f>
        <v>1985.0919861535581</v>
      </c>
      <c r="F53" s="11">
        <f>ave_other_primary_care_2011+('2011 inpatient total'!F53+'2011 outpatient total'!F53+'2011 GP and pharma total'!F53)/'2011 population'!F53</f>
        <v>1651.4524819160863</v>
      </c>
      <c r="G53" s="11">
        <f>ave_other_primary_care_2011+('2011 inpatient total'!G53+'2011 outpatient total'!G53+'2011 GP and pharma total'!G53)/'2011 population'!G53</f>
        <v>1534.1078290062412</v>
      </c>
      <c r="H53" s="11">
        <f>ave_other_primary_care_2011+('2011 inpatient total'!H53+'2011 outpatient total'!H53+'2011 GP and pharma total'!H53)/'2011 population'!H53</f>
        <v>1355.9069575675467</v>
      </c>
      <c r="I53" s="96">
        <f>(D53*'2011 population'!D53+'2011 overall results'!E53*'2011 population'!E53+'2011 overall results'!F53*'2011 population'!F53+'2011 overall results'!G53*'2011 population'!G53+'2011 overall results'!H53*'2011 population'!H53)/SUM('2011 population'!D53:H53)</f>
        <v>1721.573413999407</v>
      </c>
      <c r="J53" s="11">
        <f>ave_other_primary_care_2011+('2011 inpatient total'!J53+'2011 outpatient total'!J53+'2011 GP and pharma total'!J53)/'2011 population'!J53</f>
        <v>1879.5409763549242</v>
      </c>
      <c r="K53" s="11">
        <f>ave_other_primary_care_2011+('2011 inpatient total'!K53+'2011 outpatient total'!K53+'2011 GP and pharma total'!K53)/'2011 population'!K53</f>
        <v>1533.0968107716922</v>
      </c>
      <c r="L53" s="11">
        <f>ave_other_primary_care_2011+('2011 inpatient total'!L53+'2011 outpatient total'!L53+'2011 GP and pharma total'!L53)/'2011 population'!L53</f>
        <v>1263.9187853814999</v>
      </c>
      <c r="M53" s="11">
        <f>ave_other_primary_care_2011+('2011 inpatient total'!M53+'2011 outpatient total'!M53+'2011 GP and pharma total'!M53)/'2011 population'!M53</f>
        <v>1104.4696398581098</v>
      </c>
      <c r="N53" s="11">
        <f>ave_other_primary_care_2011+('2011 inpatient total'!N53+'2011 outpatient total'!N53+'2011 GP and pharma total'!N53)/'2011 population'!N53</f>
        <v>981.29524106363203</v>
      </c>
      <c r="O53" s="96">
        <f>(J53*'2011 population'!J53+'2011 overall results'!K53*'2011 population'!K53+'2011 overall results'!L53*'2011 population'!L53+'2011 overall results'!M53*'2011 population'!M53+'2011 overall results'!N53*'2011 population'!N53)/SUM('2011 population'!J53:N53)</f>
        <v>1326.0710118225554</v>
      </c>
      <c r="P53" s="2">
        <f>(D53*'2011 population'!D53+'2011 overall results'!J53*'2011 population'!J53)/('2011 population'!D53+'2011 population'!J53)</f>
        <v>2051.415703867945</v>
      </c>
      <c r="Q53" s="2">
        <f>(E53*'2011 population'!E53+'2011 overall results'!K53*'2011 population'!K53)/('2011 population'!E53+'2011 population'!K53)</f>
        <v>1761.3763189976248</v>
      </c>
      <c r="R53" s="2">
        <f>(F53*'2011 population'!F53+'2011 overall results'!L53*'2011 population'!L53)/('2011 population'!F53+'2011 population'!L53)</f>
        <v>1461.4737872771223</v>
      </c>
      <c r="S53" s="2">
        <f>(G53*'2011 population'!G53+'2011 overall results'!M53*'2011 population'!M53)/('2011 population'!G53+'2011 population'!M53)</f>
        <v>1322.9375357749047</v>
      </c>
      <c r="T53" s="2">
        <f>(H53*'2011 population'!H53+'2011 overall results'!N53*'2011 population'!N53)/('2011 population'!H53+'2011 population'!N53)</f>
        <v>1171.9593558136889</v>
      </c>
      <c r="U53" s="56">
        <f>(I53*SUM('2011 population'!D53:H53)+'2011 overall results'!O53*SUM('2011 population'!J53:N53))/SUM('2011 population'!D53:N53)</f>
        <v>1526.8933500959254</v>
      </c>
      <c r="W53" s="99">
        <f>H53*SUM('2011 population'!D53:H53)+'2011 overall results'!N53*SUM('2011 population'!J53:N53)</f>
        <v>871637426.51478004</v>
      </c>
    </row>
    <row r="54" spans="2:23" x14ac:dyDescent="0.25">
      <c r="B54">
        <v>50</v>
      </c>
      <c r="C54" s="67"/>
      <c r="D54" s="11">
        <f>ave_other_primary_care_2011+('2011 inpatient total'!D54+'2011 outpatient total'!D54+'2011 GP and pharma total'!D54)/'2011 population'!D54</f>
        <v>2299.2507274979366</v>
      </c>
      <c r="E54" s="11">
        <f>ave_other_primary_care_2011+('2011 inpatient total'!E54+'2011 outpatient total'!E54+'2011 GP and pharma total'!E54)/'2011 population'!E54</f>
        <v>1969.4459001827297</v>
      </c>
      <c r="F54" s="11">
        <f>ave_other_primary_care_2011+('2011 inpatient total'!F54+'2011 outpatient total'!F54+'2011 GP and pharma total'!F54)/'2011 population'!F54</f>
        <v>1730.6358574973467</v>
      </c>
      <c r="G54" s="11">
        <f>ave_other_primary_care_2011+('2011 inpatient total'!G54+'2011 outpatient total'!G54+'2011 GP and pharma total'!G54)/'2011 population'!G54</f>
        <v>1550.2927933596984</v>
      </c>
      <c r="H54" s="11">
        <f>ave_other_primary_care_2011+('2011 inpatient total'!H54+'2011 outpatient total'!H54+'2011 GP and pharma total'!H54)/'2011 population'!H54</f>
        <v>1372.909166970132</v>
      </c>
      <c r="I54" s="96">
        <f>(D54*'2011 population'!D54+'2011 overall results'!E54*'2011 population'!E54+'2011 overall results'!F54*'2011 population'!F54+'2011 overall results'!G54*'2011 population'!G54+'2011 overall results'!H54*'2011 population'!H54)/SUM('2011 population'!D54:H54)</f>
        <v>1756.5446437978067</v>
      </c>
      <c r="J54" s="11">
        <f>ave_other_primary_care_2011+('2011 inpatient total'!J54+'2011 outpatient total'!J54+'2011 GP and pharma total'!J54)/'2011 population'!J54</f>
        <v>1928.5624343309864</v>
      </c>
      <c r="K54" s="11">
        <f>ave_other_primary_care_2011+('2011 inpatient total'!K54+'2011 outpatient total'!K54+'2011 GP and pharma total'!K54)/'2011 population'!K54</f>
        <v>1563.8925114744115</v>
      </c>
      <c r="L54" s="11">
        <f>ave_other_primary_care_2011+('2011 inpatient total'!L54+'2011 outpatient total'!L54+'2011 GP and pharma total'!L54)/'2011 population'!L54</f>
        <v>1318.3381652305134</v>
      </c>
      <c r="M54" s="11">
        <f>ave_other_primary_care_2011+('2011 inpatient total'!M54+'2011 outpatient total'!M54+'2011 GP and pharma total'!M54)/'2011 population'!M54</f>
        <v>1154.5396745486962</v>
      </c>
      <c r="N54" s="11">
        <f>ave_other_primary_care_2011+('2011 inpatient total'!N54+'2011 outpatient total'!N54+'2011 GP and pharma total'!N54)/'2011 population'!N54</f>
        <v>1034.5494694554116</v>
      </c>
      <c r="O54" s="96">
        <f>(J54*'2011 population'!J54+'2011 overall results'!K54*'2011 population'!K54+'2011 overall results'!L54*'2011 population'!L54+'2011 overall results'!M54*'2011 population'!M54+'2011 overall results'!N54*'2011 population'!N54)/SUM('2011 population'!J54:N54)</f>
        <v>1374.9079228725845</v>
      </c>
      <c r="P54" s="2">
        <f>(D54*'2011 population'!D54+'2011 overall results'!J54*'2011 population'!J54)/('2011 population'!D54+'2011 population'!J54)</f>
        <v>2116.1339473152643</v>
      </c>
      <c r="Q54" s="2">
        <f>(E54*'2011 population'!E54+'2011 overall results'!K54*'2011 population'!K54)/('2011 population'!E54+'2011 population'!K54)</f>
        <v>1768.2597981693777</v>
      </c>
      <c r="R54" s="2">
        <f>(F54*'2011 population'!F54+'2011 overall results'!L54*'2011 population'!L54)/('2011 population'!F54+'2011 population'!L54)</f>
        <v>1527.5008999951865</v>
      </c>
      <c r="S54" s="2">
        <f>(G54*'2011 population'!G54+'2011 overall results'!M54*'2011 population'!M54)/('2011 population'!G54+'2011 population'!M54)</f>
        <v>1355.5189985555355</v>
      </c>
      <c r="T54" s="2">
        <f>(H54*'2011 population'!H54+'2011 overall results'!N54*'2011 population'!N54)/('2011 population'!H54+'2011 population'!N54)</f>
        <v>1207.1582231057555</v>
      </c>
      <c r="U54" s="56">
        <f>(I54*SUM('2011 population'!D54:H54)+'2011 overall results'!O54*SUM('2011 population'!J54:N54))/SUM('2011 population'!D54:N54)</f>
        <v>1568.4693388971039</v>
      </c>
      <c r="W54" s="99">
        <f>H54*SUM('2011 population'!D54:H54)+'2011 overall results'!N54*SUM('2011 population'!J54:N54)</f>
        <v>874212453.66231954</v>
      </c>
    </row>
    <row r="55" spans="2:23" x14ac:dyDescent="0.25">
      <c r="B55">
        <v>51</v>
      </c>
      <c r="C55" s="67"/>
      <c r="D55" s="11">
        <f>ave_other_primary_care_2011+('2011 inpatient total'!D55+'2011 outpatient total'!D55+'2011 GP and pharma total'!D55)/'2011 population'!D55</f>
        <v>2365.035403814064</v>
      </c>
      <c r="E55" s="11">
        <f>ave_other_primary_care_2011+('2011 inpatient total'!E55+'2011 outpatient total'!E55+'2011 GP and pharma total'!E55)/'2011 population'!E55</f>
        <v>2036.5318408710955</v>
      </c>
      <c r="F55" s="11">
        <f>ave_other_primary_care_2011+('2011 inpatient total'!F55+'2011 outpatient total'!F55+'2011 GP and pharma total'!F55)/'2011 population'!F55</f>
        <v>1765.9934124755457</v>
      </c>
      <c r="G55" s="11">
        <f>ave_other_primary_care_2011+('2011 inpatient total'!G55+'2011 outpatient total'!G55+'2011 GP and pharma total'!G55)/'2011 population'!G55</f>
        <v>1591.0524735414881</v>
      </c>
      <c r="H55" s="11">
        <f>ave_other_primary_care_2011+('2011 inpatient total'!H55+'2011 outpatient total'!H55+'2011 GP and pharma total'!H55)/'2011 population'!H55</f>
        <v>1473.4079059172957</v>
      </c>
      <c r="I55" s="96">
        <f>(D55*'2011 population'!D55+'2011 overall results'!E55*'2011 population'!E55+'2011 overall results'!F55*'2011 population'!F55+'2011 overall results'!G55*'2011 population'!G55+'2011 overall results'!H55*'2011 population'!H55)/SUM('2011 population'!D55:H55)</f>
        <v>1819.2976102703524</v>
      </c>
      <c r="J55" s="11">
        <f>ave_other_primary_care_2011+('2011 inpatient total'!J55+'2011 outpatient total'!J55+'2011 GP and pharma total'!J55)/'2011 population'!J55</f>
        <v>1973.9856820355446</v>
      </c>
      <c r="K55" s="11">
        <f>ave_other_primary_care_2011+('2011 inpatient total'!K55+'2011 outpatient total'!K55+'2011 GP and pharma total'!K55)/'2011 population'!K55</f>
        <v>1659.1524675991657</v>
      </c>
      <c r="L55" s="11">
        <f>ave_other_primary_care_2011+('2011 inpatient total'!L55+'2011 outpatient total'!L55+'2011 GP and pharma total'!L55)/'2011 population'!L55</f>
        <v>1385.1621760657074</v>
      </c>
      <c r="M55" s="11">
        <f>ave_other_primary_care_2011+('2011 inpatient total'!M55+'2011 outpatient total'!M55+'2011 GP and pharma total'!M55)/'2011 population'!M55</f>
        <v>1203.4891119255044</v>
      </c>
      <c r="N55" s="11">
        <f>ave_other_primary_care_2011+('2011 inpatient total'!N55+'2011 outpatient total'!N55+'2011 GP and pharma total'!N55)/'2011 population'!N55</f>
        <v>1061.5106126955823</v>
      </c>
      <c r="O55" s="96">
        <f>(J55*'2011 population'!J55+'2011 overall results'!K55*'2011 population'!K55+'2011 overall results'!L55*'2011 population'!L55+'2011 overall results'!M55*'2011 population'!M55+'2011 overall results'!N55*'2011 population'!N55)/SUM('2011 population'!J55:N55)</f>
        <v>1429.6526447205206</v>
      </c>
      <c r="P55" s="2">
        <f>(D55*'2011 population'!D55+'2011 overall results'!J55*'2011 population'!J55)/('2011 population'!D55+'2011 population'!J55)</f>
        <v>2171.8651841446922</v>
      </c>
      <c r="Q55" s="2">
        <f>(E55*'2011 population'!E55+'2011 overall results'!K55*'2011 population'!K55)/('2011 population'!E55+'2011 population'!K55)</f>
        <v>1850.5954084175619</v>
      </c>
      <c r="R55" s="2">
        <f>(F55*'2011 population'!F55+'2011 overall results'!L55*'2011 population'!L55)/('2011 population'!F55+'2011 population'!L55)</f>
        <v>1578.7884938694765</v>
      </c>
      <c r="S55" s="2">
        <f>(G55*'2011 population'!G55+'2011 overall results'!M55*'2011 population'!M55)/('2011 population'!G55+'2011 population'!M55)</f>
        <v>1400.963436225692</v>
      </c>
      <c r="T55" s="2">
        <f>(H55*'2011 population'!H55+'2011 overall results'!N55*'2011 population'!N55)/('2011 population'!H55+'2011 population'!N55)</f>
        <v>1270.1158442240496</v>
      </c>
      <c r="U55" s="56">
        <f>(I55*SUM('2011 population'!D55:H55)+'2011 overall results'!O55*SUM('2011 population'!J55:N55))/SUM('2011 population'!D55:N55)</f>
        <v>1627.4310532700545</v>
      </c>
      <c r="W55" s="99">
        <f>H55*SUM('2011 population'!D55:H55)+'2011 overall results'!N55*SUM('2011 population'!J55:N55)</f>
        <v>880977201.63209605</v>
      </c>
    </row>
    <row r="56" spans="2:23" x14ac:dyDescent="0.25">
      <c r="B56">
        <v>52</v>
      </c>
      <c r="C56" s="67"/>
      <c r="D56" s="11">
        <f>ave_other_primary_care_2011+('2011 inpatient total'!D56+'2011 outpatient total'!D56+'2011 GP and pharma total'!D56)/'2011 population'!D56</f>
        <v>2376.846139662372</v>
      </c>
      <c r="E56" s="11">
        <f>ave_other_primary_care_2011+('2011 inpatient total'!E56+'2011 outpatient total'!E56+'2011 GP and pharma total'!E56)/'2011 population'!E56</f>
        <v>2044.1130881746951</v>
      </c>
      <c r="F56" s="11">
        <f>ave_other_primary_care_2011+('2011 inpatient total'!F56+'2011 outpatient total'!F56+'2011 GP and pharma total'!F56)/'2011 population'!F56</f>
        <v>1798.0053599387238</v>
      </c>
      <c r="G56" s="11">
        <f>ave_other_primary_care_2011+('2011 inpatient total'!G56+'2011 outpatient total'!G56+'2011 GP and pharma total'!G56)/'2011 population'!G56</f>
        <v>1575.2738067468802</v>
      </c>
      <c r="H56" s="11">
        <f>ave_other_primary_care_2011+('2011 inpatient total'!H56+'2011 outpatient total'!H56+'2011 GP and pharma total'!H56)/'2011 population'!H56</f>
        <v>1437.4133638611881</v>
      </c>
      <c r="I56" s="96">
        <f>(D56*'2011 population'!D56+'2011 overall results'!E56*'2011 population'!E56+'2011 overall results'!F56*'2011 population'!F56+'2011 overall results'!G56*'2011 population'!G56+'2011 overall results'!H56*'2011 population'!H56)/SUM('2011 population'!D56:H56)</f>
        <v>1815.7412706541575</v>
      </c>
      <c r="J56" s="11">
        <f>ave_other_primary_care_2011+('2011 inpatient total'!J56+'2011 outpatient total'!J56+'2011 GP and pharma total'!J56)/'2011 population'!J56</f>
        <v>2028.7065944661529</v>
      </c>
      <c r="K56" s="11">
        <f>ave_other_primary_care_2011+('2011 inpatient total'!K56+'2011 outpatient total'!K56+'2011 GP and pharma total'!K56)/'2011 population'!K56</f>
        <v>1643.3544149925488</v>
      </c>
      <c r="L56" s="11">
        <f>ave_other_primary_care_2011+('2011 inpatient total'!L56+'2011 outpatient total'!L56+'2011 GP and pharma total'!L56)/'2011 population'!L56</f>
        <v>1408.0602860122879</v>
      </c>
      <c r="M56" s="11">
        <f>ave_other_primary_care_2011+('2011 inpatient total'!M56+'2011 outpatient total'!M56+'2011 GP and pharma total'!M56)/'2011 population'!M56</f>
        <v>1214.3811819815339</v>
      </c>
      <c r="N56" s="11">
        <f>ave_other_primary_care_2011+('2011 inpatient total'!N56+'2011 outpatient total'!N56+'2011 GP and pharma total'!N56)/'2011 population'!N56</f>
        <v>1066.4082644611772</v>
      </c>
      <c r="O56" s="96">
        <f>(J56*'2011 population'!J56+'2011 overall results'!K56*'2011 population'!K56+'2011 overall results'!L56*'2011 population'!L56+'2011 overall results'!M56*'2011 population'!M56+'2011 overall results'!N56*'2011 population'!N56)/SUM('2011 population'!J56:N56)</f>
        <v>1442.5483323037283</v>
      </c>
      <c r="P56" s="2">
        <f>(D56*'2011 population'!D56+'2011 overall results'!J56*'2011 population'!J56)/('2011 population'!D56+'2011 population'!J56)</f>
        <v>2204.1570411116427</v>
      </c>
      <c r="Q56" s="2">
        <f>(E56*'2011 population'!E56+'2011 overall results'!K56*'2011 population'!K56)/('2011 population'!E56+'2011 population'!K56)</f>
        <v>1845.7751581425305</v>
      </c>
      <c r="R56" s="2">
        <f>(F56*'2011 population'!F56+'2011 overall results'!L56*'2011 population'!L56)/('2011 population'!F56+'2011 population'!L56)</f>
        <v>1606.2773761842789</v>
      </c>
      <c r="S56" s="2">
        <f>(G56*'2011 population'!G56+'2011 overall results'!M56*'2011 population'!M56)/('2011 population'!G56+'2011 population'!M56)</f>
        <v>1397.2868875486331</v>
      </c>
      <c r="T56" s="2">
        <f>(H56*'2011 population'!H56+'2011 overall results'!N56*'2011 population'!N56)/('2011 population'!H56+'2011 population'!N56)</f>
        <v>1254.019742939656</v>
      </c>
      <c r="U56" s="56">
        <f>(I56*SUM('2011 population'!D56:H56)+'2011 overall results'!O56*SUM('2011 population'!J56:N56))/SUM('2011 population'!D56:N56)</f>
        <v>1631.4030968699874</v>
      </c>
      <c r="W56" s="99">
        <f>H56*SUM('2011 population'!D56:H56)+'2011 overall results'!N56*SUM('2011 population'!J56:N56)</f>
        <v>850987399.31418037</v>
      </c>
    </row>
    <row r="57" spans="2:23" x14ac:dyDescent="0.25">
      <c r="B57">
        <v>53</v>
      </c>
      <c r="C57" s="67"/>
      <c r="D57" s="11">
        <f>ave_other_primary_care_2011+('2011 inpatient total'!D57+'2011 outpatient total'!D57+'2011 GP and pharma total'!D57)/'2011 population'!D57</f>
        <v>2362.1337285845243</v>
      </c>
      <c r="E57" s="11">
        <f>ave_other_primary_care_2011+('2011 inpatient total'!E57+'2011 outpatient total'!E57+'2011 GP and pharma total'!E57)/'2011 population'!E57</f>
        <v>2100.1594745724092</v>
      </c>
      <c r="F57" s="11">
        <f>ave_other_primary_care_2011+('2011 inpatient total'!F57+'2011 outpatient total'!F57+'2011 GP and pharma total'!F57)/'2011 population'!F57</f>
        <v>1810.9517234957045</v>
      </c>
      <c r="G57" s="11">
        <f>ave_other_primary_care_2011+('2011 inpatient total'!G57+'2011 outpatient total'!G57+'2011 GP and pharma total'!G57)/'2011 population'!G57</f>
        <v>1610.8576517381198</v>
      </c>
      <c r="H57" s="11">
        <f>ave_other_primary_care_2011+('2011 inpatient total'!H57+'2011 outpatient total'!H57+'2011 GP and pharma total'!H57)/'2011 population'!H57</f>
        <v>1463.3582241111533</v>
      </c>
      <c r="I57" s="96">
        <f>(D57*'2011 population'!D57+'2011 overall results'!E57*'2011 population'!E57+'2011 overall results'!F57*'2011 population'!F57+'2011 overall results'!G57*'2011 population'!G57+'2011 overall results'!H57*'2011 population'!H57)/SUM('2011 population'!D57:H57)</f>
        <v>1837.6574263607176</v>
      </c>
      <c r="J57" s="11">
        <f>ave_other_primary_care_2011+('2011 inpatient total'!J57+'2011 outpatient total'!J57+'2011 GP and pharma total'!J57)/'2011 population'!J57</f>
        <v>2106.8103131787275</v>
      </c>
      <c r="K57" s="11">
        <f>ave_other_primary_care_2011+('2011 inpatient total'!K57+'2011 outpatient total'!K57+'2011 GP and pharma total'!K57)/'2011 population'!K57</f>
        <v>1722.356508285673</v>
      </c>
      <c r="L57" s="11">
        <f>ave_other_primary_care_2011+('2011 inpatient total'!L57+'2011 outpatient total'!L57+'2011 GP and pharma total'!L57)/'2011 population'!L57</f>
        <v>1429.4495206475333</v>
      </c>
      <c r="M57" s="11">
        <f>ave_other_primary_care_2011+('2011 inpatient total'!M57+'2011 outpatient total'!M57+'2011 GP and pharma total'!M57)/'2011 population'!M57</f>
        <v>1232.4256167638712</v>
      </c>
      <c r="N57" s="11">
        <f>ave_other_primary_care_2011+('2011 inpatient total'!N57+'2011 outpatient total'!N57+'2011 GP and pharma total'!N57)/'2011 population'!N57</f>
        <v>1105.4063964675661</v>
      </c>
      <c r="O57" s="96">
        <f>(J57*'2011 population'!J57+'2011 overall results'!K57*'2011 population'!K57+'2011 overall results'!L57*'2011 population'!L57+'2011 overall results'!M57*'2011 population'!M57+'2011 overall results'!N57*'2011 population'!N57)/SUM('2011 population'!J57:N57)</f>
        <v>1486.1088412797026</v>
      </c>
      <c r="P57" s="2">
        <f>(D57*'2011 population'!D57+'2011 overall results'!J57*'2011 population'!J57)/('2011 population'!D57+'2011 population'!J57)</f>
        <v>2235.2063135430731</v>
      </c>
      <c r="Q57" s="2">
        <f>(E57*'2011 population'!E57+'2011 overall results'!K57*'2011 population'!K57)/('2011 population'!E57+'2011 population'!K57)</f>
        <v>1912.4702523933529</v>
      </c>
      <c r="R57" s="2">
        <f>(F57*'2011 population'!F57+'2011 overall results'!L57*'2011 population'!L57)/('2011 population'!F57+'2011 population'!L57)</f>
        <v>1622.2911028750798</v>
      </c>
      <c r="S57" s="2">
        <f>(G57*'2011 population'!G57+'2011 overall results'!M57*'2011 population'!M57)/('2011 population'!G57+'2011 population'!M57)</f>
        <v>1424.3089040916743</v>
      </c>
      <c r="T57" s="2">
        <f>(H57*'2011 population'!H57+'2011 overall results'!N57*'2011 population'!N57)/('2011 population'!H57+'2011 population'!N57)</f>
        <v>1286.1250931809122</v>
      </c>
      <c r="U57" s="56">
        <f>(I57*SUM('2011 population'!D57:H57)+'2011 overall results'!O57*SUM('2011 population'!J57:N57))/SUM('2011 population'!D57:N57)</f>
        <v>1663.5749961727281</v>
      </c>
      <c r="W57" s="99">
        <f>H57*SUM('2011 population'!D57:H57)+'2011 overall results'!N57*SUM('2011 population'!J57:N57)</f>
        <v>859434514.39932513</v>
      </c>
    </row>
    <row r="58" spans="2:23" x14ac:dyDescent="0.25">
      <c r="B58">
        <v>54</v>
      </c>
      <c r="C58" s="67"/>
      <c r="D58" s="11">
        <f>ave_other_primary_care_2011+('2011 inpatient total'!D58+'2011 outpatient total'!D58+'2011 GP and pharma total'!D58)/'2011 population'!D58</f>
        <v>2404.0649030926629</v>
      </c>
      <c r="E58" s="11">
        <f>ave_other_primary_care_2011+('2011 inpatient total'!E58+'2011 outpatient total'!E58+'2011 GP and pharma total'!E58)/'2011 population'!E58</f>
        <v>2095.550270996644</v>
      </c>
      <c r="F58" s="11">
        <f>ave_other_primary_care_2011+('2011 inpatient total'!F58+'2011 outpatient total'!F58+'2011 GP and pharma total'!F58)/'2011 population'!F58</f>
        <v>1834.0462110147512</v>
      </c>
      <c r="G58" s="11">
        <f>ave_other_primary_care_2011+('2011 inpatient total'!G58+'2011 outpatient total'!G58+'2011 GP and pharma total'!G58)/'2011 population'!G58</f>
        <v>1674.8047952412162</v>
      </c>
      <c r="H58" s="11">
        <f>ave_other_primary_care_2011+('2011 inpatient total'!H58+'2011 outpatient total'!H58+'2011 GP and pharma total'!H58)/'2011 population'!H58</f>
        <v>1525.9260574041371</v>
      </c>
      <c r="I58" s="96">
        <f>(D58*'2011 population'!D58+'2011 overall results'!E58*'2011 population'!E58+'2011 overall results'!F58*'2011 population'!F58+'2011 overall results'!G58*'2011 population'!G58+'2011 overall results'!H58*'2011 population'!H58)/SUM('2011 population'!D58:H58)</f>
        <v>1876.7333077968053</v>
      </c>
      <c r="J58" s="11">
        <f>ave_other_primary_care_2011+('2011 inpatient total'!J58+'2011 outpatient total'!J58+'2011 GP and pharma total'!J58)/'2011 population'!J58</f>
        <v>2153.8850763273199</v>
      </c>
      <c r="K58" s="11">
        <f>ave_other_primary_care_2011+('2011 inpatient total'!K58+'2011 outpatient total'!K58+'2011 GP and pharma total'!K58)/'2011 population'!K58</f>
        <v>1767.9413804567043</v>
      </c>
      <c r="L58" s="11">
        <f>ave_other_primary_care_2011+('2011 inpatient total'!L58+'2011 outpatient total'!L58+'2011 GP and pharma total'!L58)/'2011 population'!L58</f>
        <v>1490.1839030501455</v>
      </c>
      <c r="M58" s="11">
        <f>ave_other_primary_care_2011+('2011 inpatient total'!M58+'2011 outpatient total'!M58+'2011 GP and pharma total'!M58)/'2011 population'!M58</f>
        <v>1292.2469609154455</v>
      </c>
      <c r="N58" s="11">
        <f>ave_other_primary_care_2011+('2011 inpatient total'!N58+'2011 outpatient total'!N58+'2011 GP and pharma total'!N58)/'2011 population'!N58</f>
        <v>1185.68024758915</v>
      </c>
      <c r="O58" s="96">
        <f>(J58*'2011 population'!J58+'2011 overall results'!K58*'2011 population'!K58+'2011 overall results'!L58*'2011 population'!L58+'2011 overall results'!M58*'2011 population'!M58+'2011 overall results'!N58*'2011 population'!N58)/SUM('2011 population'!J58:N58)</f>
        <v>1543.5074998006901</v>
      </c>
      <c r="P58" s="2">
        <f>(D58*'2011 population'!D58+'2011 overall results'!J58*'2011 population'!J58)/('2011 population'!D58+'2011 population'!J58)</f>
        <v>2280.4272816991579</v>
      </c>
      <c r="Q58" s="2">
        <f>(E58*'2011 population'!E58+'2011 overall results'!K58*'2011 population'!K58)/('2011 population'!E58+'2011 population'!K58)</f>
        <v>1933.9980176032495</v>
      </c>
      <c r="R58" s="2">
        <f>(F58*'2011 population'!F58+'2011 overall results'!L58*'2011 population'!L58)/('2011 population'!F58+'2011 population'!L58)</f>
        <v>1664.6990973046804</v>
      </c>
      <c r="S58" s="2">
        <f>(G58*'2011 population'!G58+'2011 overall results'!M58*'2011 population'!M58)/('2011 population'!G58+'2011 population'!M58)</f>
        <v>1486.1601288379359</v>
      </c>
      <c r="T58" s="2">
        <f>(H58*'2011 population'!H58+'2011 overall results'!N58*'2011 population'!N58)/('2011 population'!H58+'2011 population'!N58)</f>
        <v>1356.844008387206</v>
      </c>
      <c r="U58" s="56">
        <f>(I58*SUM('2011 population'!D58:H58)+'2011 overall results'!O58*SUM('2011 population'!J58:N58))/SUM('2011 population'!D58:N58)</f>
        <v>1712.1104430386449</v>
      </c>
      <c r="W58" s="99">
        <f>H58*SUM('2011 population'!D58:H58)+'2011 overall results'!N58*SUM('2011 population'!J58:N58)</f>
        <v>870581415.64161456</v>
      </c>
    </row>
    <row r="59" spans="2:23" x14ac:dyDescent="0.25">
      <c r="B59">
        <v>55</v>
      </c>
      <c r="C59" s="67"/>
      <c r="D59" s="11">
        <f>ave_other_primary_care_2011+('2011 inpatient total'!D59+'2011 outpatient total'!D59+'2011 GP and pharma total'!D59)/'2011 population'!D59</f>
        <v>2501.7252710645157</v>
      </c>
      <c r="E59" s="11">
        <f>ave_other_primary_care_2011+('2011 inpatient total'!E59+'2011 outpatient total'!E59+'2011 GP and pharma total'!E59)/'2011 population'!E59</f>
        <v>2165.964827915132</v>
      </c>
      <c r="F59" s="11">
        <f>ave_other_primary_care_2011+('2011 inpatient total'!F59+'2011 outpatient total'!F59+'2011 GP and pharma total'!F59)/'2011 population'!F59</f>
        <v>1857.8103390767683</v>
      </c>
      <c r="G59" s="11">
        <f>ave_other_primary_care_2011+('2011 inpatient total'!G59+'2011 outpatient total'!G59+'2011 GP and pharma total'!G59)/'2011 population'!G59</f>
        <v>1704.7153151766277</v>
      </c>
      <c r="H59" s="11">
        <f>ave_other_primary_care_2011+('2011 inpatient total'!H59+'2011 outpatient total'!H59+'2011 GP and pharma total'!H59)/'2011 population'!H59</f>
        <v>1522.9272384098933</v>
      </c>
      <c r="I59" s="96">
        <f>(D59*'2011 population'!D59+'2011 overall results'!E59*'2011 population'!E59+'2011 overall results'!F59*'2011 population'!F59+'2011 overall results'!G59*'2011 population'!G59+'2011 overall results'!H59*'2011 population'!H59)/SUM('2011 population'!D59:H59)</f>
        <v>1915.0033238920396</v>
      </c>
      <c r="J59" s="11">
        <f>ave_other_primary_care_2011+('2011 inpatient total'!J59+'2011 outpatient total'!J59+'2011 GP and pharma total'!J59)/'2011 population'!J59</f>
        <v>2210.9378245550138</v>
      </c>
      <c r="K59" s="11">
        <f>ave_other_primary_care_2011+('2011 inpatient total'!K59+'2011 outpatient total'!K59+'2011 GP and pharma total'!K59)/'2011 population'!K59</f>
        <v>1857.6638344407818</v>
      </c>
      <c r="L59" s="11">
        <f>ave_other_primary_care_2011+('2011 inpatient total'!L59+'2011 outpatient total'!L59+'2011 GP and pharma total'!L59)/'2011 population'!L59</f>
        <v>1552.6632356039563</v>
      </c>
      <c r="M59" s="11">
        <f>ave_other_primary_care_2011+('2011 inpatient total'!M59+'2011 outpatient total'!M59+'2011 GP and pharma total'!M59)/'2011 population'!M59</f>
        <v>1366.0569266916898</v>
      </c>
      <c r="N59" s="11">
        <f>ave_other_primary_care_2011+('2011 inpatient total'!N59+'2011 outpatient total'!N59+'2011 GP and pharma total'!N59)/'2011 population'!N59</f>
        <v>1240.5495113697832</v>
      </c>
      <c r="O59" s="96">
        <f>(J59*'2011 population'!J59+'2011 overall results'!K59*'2011 population'!K59+'2011 overall results'!L59*'2011 population'!L59+'2011 overall results'!M59*'2011 population'!M59+'2011 overall results'!N59*'2011 population'!N59)/SUM('2011 population'!J59:N59)</f>
        <v>1611.5122676174615</v>
      </c>
      <c r="P59" s="2">
        <f>(D59*'2011 population'!D59+'2011 overall results'!J59*'2011 population'!J59)/('2011 population'!D59+'2011 population'!J59)</f>
        <v>2357.1397844848457</v>
      </c>
      <c r="Q59" s="2">
        <f>(E59*'2011 population'!E59+'2011 overall results'!K59*'2011 population'!K59)/('2011 population'!E59+'2011 population'!K59)</f>
        <v>2013.536289831243</v>
      </c>
      <c r="R59" s="2">
        <f>(F59*'2011 population'!F59+'2011 overall results'!L59*'2011 population'!L59)/('2011 population'!F59+'2011 population'!L59)</f>
        <v>1708.247496153168</v>
      </c>
      <c r="S59" s="2">
        <f>(G59*'2011 population'!G59+'2011 overall results'!M59*'2011 population'!M59)/('2011 population'!G59+'2011 population'!M59)</f>
        <v>1538.2278007036386</v>
      </c>
      <c r="T59" s="2">
        <f>(H59*'2011 population'!H59+'2011 overall results'!N59*'2011 population'!N59)/('2011 population'!H59+'2011 population'!N59)</f>
        <v>1383.3937081417821</v>
      </c>
      <c r="U59" s="56">
        <f>(I59*SUM('2011 population'!D59:H59)+'2011 overall results'!O59*SUM('2011 population'!J59:N59))/SUM('2011 population'!D59:N59)</f>
        <v>1765.2782872170576</v>
      </c>
      <c r="W59" s="99">
        <f>H59*SUM('2011 population'!D59:H59)+'2011 overall results'!N59*SUM('2011 population'!J59:N59)</f>
        <v>853240050.61680436</v>
      </c>
    </row>
    <row r="60" spans="2:23" x14ac:dyDescent="0.25">
      <c r="B60">
        <v>56</v>
      </c>
      <c r="C60" s="67"/>
      <c r="D60" s="11">
        <f>ave_other_primary_care_2011+('2011 inpatient total'!D60+'2011 outpatient total'!D60+'2011 GP and pharma total'!D60)/'2011 population'!D60</f>
        <v>2528.5376871117114</v>
      </c>
      <c r="E60" s="11">
        <f>ave_other_primary_care_2011+('2011 inpatient total'!E60+'2011 outpatient total'!E60+'2011 GP and pharma total'!E60)/'2011 population'!E60</f>
        <v>2212.2267364433387</v>
      </c>
      <c r="F60" s="11">
        <f>ave_other_primary_care_2011+('2011 inpatient total'!F60+'2011 outpatient total'!F60+'2011 GP and pharma total'!F60)/'2011 population'!F60</f>
        <v>1878.8346767888293</v>
      </c>
      <c r="G60" s="11">
        <f>ave_other_primary_care_2011+('2011 inpatient total'!G60+'2011 outpatient total'!G60+'2011 GP and pharma total'!G60)/'2011 population'!G60</f>
        <v>1697.6039161080353</v>
      </c>
      <c r="H60" s="11">
        <f>ave_other_primary_care_2011+('2011 inpatient total'!H60+'2011 outpatient total'!H60+'2011 GP and pharma total'!H60)/'2011 population'!H60</f>
        <v>1548.5797496560851</v>
      </c>
      <c r="I60" s="96">
        <f>(D60*'2011 population'!D60+'2011 overall results'!E60*'2011 population'!E60+'2011 overall results'!F60*'2011 population'!F60+'2011 overall results'!G60*'2011 population'!G60+'2011 overall results'!H60*'2011 population'!H60)/SUM('2011 population'!D60:H60)</f>
        <v>1932.4766153658743</v>
      </c>
      <c r="J60" s="11">
        <f>ave_other_primary_care_2011+('2011 inpatient total'!J60+'2011 outpatient total'!J60+'2011 GP and pharma total'!J60)/'2011 population'!J60</f>
        <v>2332.6767231136423</v>
      </c>
      <c r="K60" s="11">
        <f>ave_other_primary_care_2011+('2011 inpatient total'!K60+'2011 outpatient total'!K60+'2011 GP and pharma total'!K60)/'2011 population'!K60</f>
        <v>1907.2750387269052</v>
      </c>
      <c r="L60" s="11">
        <f>ave_other_primary_care_2011+('2011 inpatient total'!L60+'2011 outpatient total'!L60+'2011 GP and pharma total'!L60)/'2011 population'!L60</f>
        <v>1625.8261494714418</v>
      </c>
      <c r="M60" s="11">
        <f>ave_other_primary_care_2011+('2011 inpatient total'!M60+'2011 outpatient total'!M60+'2011 GP and pharma total'!M60)/'2011 population'!M60</f>
        <v>1411.2825386390684</v>
      </c>
      <c r="N60" s="11">
        <f>ave_other_primary_care_2011+('2011 inpatient total'!N60+'2011 outpatient total'!N60+'2011 GP and pharma total'!N60)/'2011 population'!N60</f>
        <v>1263.255543567725</v>
      </c>
      <c r="O60" s="96">
        <f>(J60*'2011 population'!J60+'2011 overall results'!K60*'2011 population'!K60+'2011 overall results'!L60*'2011 population'!L60+'2011 overall results'!M60*'2011 population'!M60+'2011 overall results'!N60*'2011 population'!N60)/SUM('2011 population'!J60:N60)</f>
        <v>1668.1774017426817</v>
      </c>
      <c r="P60" s="2">
        <f>(D60*'2011 population'!D60+'2011 overall results'!J60*'2011 population'!J60)/('2011 population'!D60+'2011 population'!J60)</f>
        <v>2431.0490615847757</v>
      </c>
      <c r="Q60" s="2">
        <f>(E60*'2011 population'!E60+'2011 overall results'!K60*'2011 population'!K60)/('2011 population'!E60+'2011 population'!K60)</f>
        <v>2061.3991699675948</v>
      </c>
      <c r="R60" s="2">
        <f>(F60*'2011 population'!F60+'2011 overall results'!L60*'2011 population'!L60)/('2011 population'!F60+'2011 population'!L60)</f>
        <v>1754.7514303546109</v>
      </c>
      <c r="S60" s="2">
        <f>(G60*'2011 population'!G60+'2011 overall results'!M60*'2011 population'!M60)/('2011 population'!G60+'2011 population'!M60)</f>
        <v>1557.7111308360975</v>
      </c>
      <c r="T60" s="2">
        <f>(H60*'2011 population'!H60+'2011 overall results'!N60*'2011 population'!N60)/('2011 population'!H60+'2011 population'!N60)</f>
        <v>1407.8355292608155</v>
      </c>
      <c r="U60" s="56">
        <f>(I60*SUM('2011 population'!D60:H60)+'2011 overall results'!O60*SUM('2011 population'!J60:N60))/SUM('2011 population'!D60:N60)</f>
        <v>1802.2711555637293</v>
      </c>
      <c r="W60" s="99">
        <f>H60*SUM('2011 population'!D60:H60)+'2011 overall results'!N60*SUM('2011 population'!J60:N60)</f>
        <v>845285779.82578409</v>
      </c>
    </row>
    <row r="61" spans="2:23" x14ac:dyDescent="0.25">
      <c r="B61">
        <v>57</v>
      </c>
      <c r="C61" s="67"/>
      <c r="D61" s="11">
        <f>ave_other_primary_care_2011+('2011 inpatient total'!D61+'2011 outpatient total'!D61+'2011 GP and pharma total'!D61)/'2011 population'!D61</f>
        <v>2504.948013152582</v>
      </c>
      <c r="E61" s="11">
        <f>ave_other_primary_care_2011+('2011 inpatient total'!E61+'2011 outpatient total'!E61+'2011 GP and pharma total'!E61)/'2011 population'!E61</f>
        <v>2151.2013053420415</v>
      </c>
      <c r="F61" s="11">
        <f>ave_other_primary_care_2011+('2011 inpatient total'!F61+'2011 outpatient total'!F61+'2011 GP and pharma total'!F61)/'2011 population'!F61</f>
        <v>1900.6561136908072</v>
      </c>
      <c r="G61" s="11">
        <f>ave_other_primary_care_2011+('2011 inpatient total'!G61+'2011 outpatient total'!G61+'2011 GP and pharma total'!G61)/'2011 population'!G61</f>
        <v>1718.2057669667677</v>
      </c>
      <c r="H61" s="11">
        <f>ave_other_primary_care_2011+('2011 inpatient total'!H61+'2011 outpatient total'!H61+'2011 GP and pharma total'!H61)/'2011 population'!H61</f>
        <v>1581.9740412967651</v>
      </c>
      <c r="I61" s="96">
        <f>(D61*'2011 population'!D61+'2011 overall results'!E61*'2011 population'!E61+'2011 overall results'!F61*'2011 population'!F61+'2011 overall results'!G61*'2011 population'!G61+'2011 overall results'!H61*'2011 population'!H61)/SUM('2011 population'!D61:H61)</f>
        <v>1932.4525572784994</v>
      </c>
      <c r="J61" s="11">
        <f>ave_other_primary_care_2011+('2011 inpatient total'!J61+'2011 outpatient total'!J61+'2011 GP and pharma total'!J61)/'2011 population'!J61</f>
        <v>2325.7565316350324</v>
      </c>
      <c r="K61" s="11">
        <f>ave_other_primary_care_2011+('2011 inpatient total'!K61+'2011 outpatient total'!K61+'2011 GP and pharma total'!K61)/'2011 population'!K61</f>
        <v>1965.7082686078552</v>
      </c>
      <c r="L61" s="11">
        <f>ave_other_primary_care_2011+('2011 inpatient total'!L61+'2011 outpatient total'!L61+'2011 GP and pharma total'!L61)/'2011 population'!L61</f>
        <v>1630.2521042262385</v>
      </c>
      <c r="M61" s="11">
        <f>ave_other_primary_care_2011+('2011 inpatient total'!M61+'2011 outpatient total'!M61+'2011 GP and pharma total'!M61)/'2011 population'!M61</f>
        <v>1450.1080288543744</v>
      </c>
      <c r="N61" s="11">
        <f>ave_other_primary_care_2011+('2011 inpatient total'!N61+'2011 outpatient total'!N61+'2011 GP and pharma total'!N61)/'2011 population'!N61</f>
        <v>1312.3913937552452</v>
      </c>
      <c r="O61" s="96">
        <f>(J61*'2011 population'!J61+'2011 overall results'!K61*'2011 population'!K61+'2011 overall results'!L61*'2011 population'!L61+'2011 overall results'!M61*'2011 population'!M61+'2011 overall results'!N61*'2011 population'!N61)/SUM('2011 population'!J61:N61)</f>
        <v>1695.7180030921647</v>
      </c>
      <c r="P61" s="2">
        <f>(D61*'2011 population'!D61+'2011 overall results'!J61*'2011 population'!J61)/('2011 population'!D61+'2011 population'!J61)</f>
        <v>2415.8549972948581</v>
      </c>
      <c r="Q61" s="2">
        <f>(E61*'2011 population'!E61+'2011 overall results'!K61*'2011 population'!K61)/('2011 population'!E61+'2011 population'!K61)</f>
        <v>2060.2958941973225</v>
      </c>
      <c r="R61" s="2">
        <f>(F61*'2011 population'!F61+'2011 overall results'!L61*'2011 population'!L61)/('2011 population'!F61+'2011 population'!L61)</f>
        <v>1768.247623917232</v>
      </c>
      <c r="S61" s="2">
        <f>(G61*'2011 population'!G61+'2011 overall results'!M61*'2011 population'!M61)/('2011 population'!G61+'2011 population'!M61)</f>
        <v>1587.6720079747658</v>
      </c>
      <c r="T61" s="2">
        <f>(H61*'2011 population'!H61+'2011 overall results'!N61*'2011 population'!N61)/('2011 population'!H61+'2011 population'!N61)</f>
        <v>1449.071025701164</v>
      </c>
      <c r="U61" s="56">
        <f>(I61*SUM('2011 population'!D61:H61)+'2011 overall results'!O61*SUM('2011 population'!J61:N61))/SUM('2011 population'!D61:N61)</f>
        <v>1816.1883731768762</v>
      </c>
      <c r="W61" s="99">
        <f>H61*SUM('2011 population'!D61:H61)+'2011 overall results'!N61*SUM('2011 population'!J61:N61)</f>
        <v>870520649.51139593</v>
      </c>
    </row>
    <row r="62" spans="2:23" x14ac:dyDescent="0.25">
      <c r="B62">
        <v>58</v>
      </c>
      <c r="C62" s="67"/>
      <c r="D62" s="11">
        <f>ave_other_primary_care_2011+('2011 inpatient total'!D62+'2011 outpatient total'!D62+'2011 GP and pharma total'!D62)/'2011 population'!D62</f>
        <v>2620.4935063914641</v>
      </c>
      <c r="E62" s="11">
        <f>ave_other_primary_care_2011+('2011 inpatient total'!E62+'2011 outpatient total'!E62+'2011 GP and pharma total'!E62)/'2011 population'!E62</f>
        <v>2272.6751836121625</v>
      </c>
      <c r="F62" s="11">
        <f>ave_other_primary_care_2011+('2011 inpatient total'!F62+'2011 outpatient total'!F62+'2011 GP and pharma total'!F62)/'2011 population'!F62</f>
        <v>1944.3497137847232</v>
      </c>
      <c r="G62" s="11">
        <f>ave_other_primary_care_2011+('2011 inpatient total'!G62+'2011 outpatient total'!G62+'2011 GP and pharma total'!G62)/'2011 population'!G62</f>
        <v>1791.5129773600036</v>
      </c>
      <c r="H62" s="11">
        <f>ave_other_primary_care_2011+('2011 inpatient total'!H62+'2011 outpatient total'!H62+'2011 GP and pharma total'!H62)/'2011 population'!H62</f>
        <v>1611.4768891333663</v>
      </c>
      <c r="I62" s="96">
        <f>(D62*'2011 population'!D62+'2011 overall results'!E62*'2011 population'!E62+'2011 overall results'!F62*'2011 population'!F62+'2011 overall results'!G62*'2011 population'!G62+'2011 overall results'!H62*'2011 population'!H62)/SUM('2011 population'!D62:H62)</f>
        <v>2001.8519437039661</v>
      </c>
      <c r="J62" s="11">
        <f>ave_other_primary_care_2011+('2011 inpatient total'!J62+'2011 outpatient total'!J62+'2011 GP and pharma total'!J62)/'2011 population'!J62</f>
        <v>2458.9759820437544</v>
      </c>
      <c r="K62" s="11">
        <f>ave_other_primary_care_2011+('2011 inpatient total'!K62+'2011 outpatient total'!K62+'2011 GP and pharma total'!K62)/'2011 population'!K62</f>
        <v>2059.5102801320436</v>
      </c>
      <c r="L62" s="11">
        <f>ave_other_primary_care_2011+('2011 inpatient total'!L62+'2011 outpatient total'!L62+'2011 GP and pharma total'!L62)/'2011 population'!L62</f>
        <v>1748.8253453130292</v>
      </c>
      <c r="M62" s="11">
        <f>ave_other_primary_care_2011+('2011 inpatient total'!M62+'2011 outpatient total'!M62+'2011 GP and pharma total'!M62)/'2011 population'!M62</f>
        <v>1547.1686402315797</v>
      </c>
      <c r="N62" s="11">
        <f>ave_other_primary_care_2011+('2011 inpatient total'!N62+'2011 outpatient total'!N62+'2011 GP and pharma total'!N62)/'2011 population'!N62</f>
        <v>1399.4597594209783</v>
      </c>
      <c r="O62" s="96">
        <f>(J62*'2011 population'!J62+'2011 overall results'!K62*'2011 population'!K62+'2011 overall results'!L62*'2011 population'!L62+'2011 overall results'!M62*'2011 population'!M62+'2011 overall results'!N62*'2011 population'!N62)/SUM('2011 population'!J62:N62)</f>
        <v>1799.0680646812723</v>
      </c>
      <c r="P62" s="2">
        <f>(D62*'2011 population'!D62+'2011 overall results'!J62*'2011 population'!J62)/('2011 population'!D62+'2011 population'!J62)</f>
        <v>2539.7652051731252</v>
      </c>
      <c r="Q62" s="2">
        <f>(E62*'2011 population'!E62+'2011 overall results'!K62*'2011 population'!K62)/('2011 population'!E62+'2011 population'!K62)</f>
        <v>2167.6264509869061</v>
      </c>
      <c r="R62" s="2">
        <f>(F62*'2011 population'!F62+'2011 overall results'!L62*'2011 population'!L62)/('2011 population'!F62+'2011 population'!L62)</f>
        <v>1849.0726160492395</v>
      </c>
      <c r="S62" s="2">
        <f>(G62*'2011 population'!G62+'2011 overall results'!M62*'2011 population'!M62)/('2011 population'!G62+'2011 population'!M62)</f>
        <v>1671.5472065601946</v>
      </c>
      <c r="T62" s="2">
        <f>(H62*'2011 population'!H62+'2011 overall results'!N62*'2011 population'!N62)/('2011 population'!H62+'2011 population'!N62)</f>
        <v>1507.8736169922931</v>
      </c>
      <c r="U62" s="56">
        <f>(I62*SUM('2011 population'!D62:H62)+'2011 overall results'!O62*SUM('2011 population'!J62:N62))/SUM('2011 population'!D62:N62)</f>
        <v>1902.1940561272752</v>
      </c>
      <c r="W62" s="99">
        <f>H62*SUM('2011 population'!D62:H62)+'2011 overall results'!N62*SUM('2011 population'!J62:N62)</f>
        <v>886171391.60693407</v>
      </c>
    </row>
    <row r="63" spans="2:23" x14ac:dyDescent="0.25">
      <c r="B63">
        <v>59</v>
      </c>
      <c r="C63" s="67"/>
      <c r="D63" s="11">
        <f>ave_other_primary_care_2011+('2011 inpatient total'!D63+'2011 outpatient total'!D63+'2011 GP and pharma total'!D63)/'2011 population'!D63</f>
        <v>2634.6172278814824</v>
      </c>
      <c r="E63" s="11">
        <f>ave_other_primary_care_2011+('2011 inpatient total'!E63+'2011 outpatient total'!E63+'2011 GP and pharma total'!E63)/'2011 population'!E63</f>
        <v>2299.682802164778</v>
      </c>
      <c r="F63" s="11">
        <f>ave_other_primary_care_2011+('2011 inpatient total'!F63+'2011 outpatient total'!F63+'2011 GP and pharma total'!F63)/'2011 population'!F63</f>
        <v>1982.4951271613784</v>
      </c>
      <c r="G63" s="11">
        <f>ave_other_primary_care_2011+('2011 inpatient total'!G63+'2011 outpatient total'!G63+'2011 GP and pharma total'!G63)/'2011 population'!G63</f>
        <v>1812.5564150749456</v>
      </c>
      <c r="H63" s="11">
        <f>ave_other_primary_care_2011+('2011 inpatient total'!H63+'2011 outpatient total'!H63+'2011 GP and pharma total'!H63)/'2011 population'!H63</f>
        <v>1646.069079029174</v>
      </c>
      <c r="I63" s="96">
        <f>(D63*'2011 population'!D63+'2011 overall results'!E63*'2011 population'!E63+'2011 overall results'!F63*'2011 population'!F63+'2011 overall results'!G63*'2011 population'!G63+'2011 overall results'!H63*'2011 population'!H63)/SUM('2011 population'!D63:H63)</f>
        <v>2026.7410343155036</v>
      </c>
      <c r="J63" s="11">
        <f>ave_other_primary_care_2011+('2011 inpatient total'!J63+'2011 outpatient total'!J63+'2011 GP and pharma total'!J63)/'2011 population'!J63</f>
        <v>2504.6788403017918</v>
      </c>
      <c r="K63" s="11">
        <f>ave_other_primary_care_2011+('2011 inpatient total'!K63+'2011 outpatient total'!K63+'2011 GP and pharma total'!K63)/'2011 population'!K63</f>
        <v>2132.5112500509554</v>
      </c>
      <c r="L63" s="11">
        <f>ave_other_primary_care_2011+('2011 inpatient total'!L63+'2011 outpatient total'!L63+'2011 GP and pharma total'!L63)/'2011 population'!L63</f>
        <v>1811.2225479881993</v>
      </c>
      <c r="M63" s="11">
        <f>ave_other_primary_care_2011+('2011 inpatient total'!M63+'2011 outpatient total'!M63+'2011 GP and pharma total'!M63)/'2011 population'!M63</f>
        <v>1645.6505729336766</v>
      </c>
      <c r="N63" s="11">
        <f>ave_other_primary_care_2011+('2011 inpatient total'!N63+'2011 outpatient total'!N63+'2011 GP and pharma total'!N63)/'2011 population'!N63</f>
        <v>1428.9617176798336</v>
      </c>
      <c r="O63" s="96">
        <f>(J63*'2011 population'!J63+'2011 overall results'!K63*'2011 population'!K63+'2011 overall results'!L63*'2011 population'!L63+'2011 overall results'!M63*'2011 population'!M63+'2011 overall results'!N63*'2011 population'!N63)/SUM('2011 population'!J63:N63)</f>
        <v>1859.2588040671012</v>
      </c>
      <c r="P63" s="2">
        <f>(D63*'2011 population'!D63+'2011 overall results'!J63*'2011 population'!J63)/('2011 population'!D63+'2011 population'!J63)</f>
        <v>2569.7690791460254</v>
      </c>
      <c r="Q63" s="2">
        <f>(E63*'2011 population'!E63+'2011 overall results'!K63*'2011 population'!K63)/('2011 population'!E63+'2011 population'!K63)</f>
        <v>2217.3106546334561</v>
      </c>
      <c r="R63" s="2">
        <f>(F63*'2011 population'!F63+'2011 overall results'!L63*'2011 population'!L63)/('2011 population'!F63+'2011 population'!L63)</f>
        <v>1899.4459431017474</v>
      </c>
      <c r="S63" s="2">
        <f>(G63*'2011 population'!G63+'2011 overall results'!M63*'2011 population'!M63)/('2011 population'!G63+'2011 population'!M63)</f>
        <v>1731.4708618055279</v>
      </c>
      <c r="T63" s="2">
        <f>(H63*'2011 population'!H63+'2011 overall results'!N63*'2011 population'!N63)/('2011 population'!H63+'2011 population'!N63)</f>
        <v>1540.1008669466528</v>
      </c>
      <c r="U63" s="56">
        <f>(I63*SUM('2011 population'!D63:H63)+'2011 overall results'!O63*SUM('2011 population'!J63:N63))/SUM('2011 population'!D63:N63)</f>
        <v>1944.756532875489</v>
      </c>
      <c r="W63" s="99">
        <f>H63*SUM('2011 population'!D63:H63)+'2011 overall results'!N63*SUM('2011 population'!J63:N63)</f>
        <v>897374130.23787069</v>
      </c>
    </row>
    <row r="64" spans="2:23" x14ac:dyDescent="0.25">
      <c r="B64">
        <v>60</v>
      </c>
      <c r="C64" s="67"/>
      <c r="D64" s="11">
        <f>ave_other_primary_care_2011+('2011 inpatient total'!D64+'2011 outpatient total'!D64+'2011 GP and pharma total'!D64)/'2011 population'!D64</f>
        <v>2616.1659915849887</v>
      </c>
      <c r="E64" s="11">
        <f>ave_other_primary_care_2011+('2011 inpatient total'!E64+'2011 outpatient total'!E64+'2011 GP and pharma total'!E64)/'2011 population'!E64</f>
        <v>2302.070464672965</v>
      </c>
      <c r="F64" s="11">
        <f>ave_other_primary_care_2011+('2011 inpatient total'!F64+'2011 outpatient total'!F64+'2011 GP and pharma total'!F64)/'2011 population'!F64</f>
        <v>2005.1212298455521</v>
      </c>
      <c r="G64" s="11">
        <f>ave_other_primary_care_2011+('2011 inpatient total'!G64+'2011 outpatient total'!G64+'2011 GP and pharma total'!G64)/'2011 population'!G64</f>
        <v>1834.1256750177422</v>
      </c>
      <c r="H64" s="11">
        <f>ave_other_primary_care_2011+('2011 inpatient total'!H64+'2011 outpatient total'!H64+'2011 GP and pharma total'!H64)/'2011 population'!H64</f>
        <v>1696.3933812091823</v>
      </c>
      <c r="I64" s="96">
        <f>(D64*'2011 population'!D64+'2011 overall results'!E64*'2011 population'!E64+'2011 overall results'!F64*'2011 population'!F64+'2011 overall results'!G64*'2011 population'!G64+'2011 overall results'!H64*'2011 population'!H64)/SUM('2011 population'!D64:H64)</f>
        <v>2042.4189194294172</v>
      </c>
      <c r="J64" s="11">
        <f>ave_other_primary_care_2011+('2011 inpatient total'!J64+'2011 outpatient total'!J64+'2011 GP and pharma total'!J64)/'2011 population'!J64</f>
        <v>2561.7974930628575</v>
      </c>
      <c r="K64" s="11">
        <f>ave_other_primary_care_2011+('2011 inpatient total'!K64+'2011 outpatient total'!K64+'2011 GP and pharma total'!K64)/'2011 population'!K64</f>
        <v>2165.6529616741723</v>
      </c>
      <c r="L64" s="11">
        <f>ave_other_primary_care_2011+('2011 inpatient total'!L64+'2011 outpatient total'!L64+'2011 GP and pharma total'!L64)/'2011 population'!L64</f>
        <v>1839.911499496282</v>
      </c>
      <c r="M64" s="11">
        <f>ave_other_primary_care_2011+('2011 inpatient total'!M64+'2011 outpatient total'!M64+'2011 GP and pharma total'!M64)/'2011 population'!M64</f>
        <v>1671.3857869170226</v>
      </c>
      <c r="N64" s="11">
        <f>ave_other_primary_care_2011+('2011 inpatient total'!N64+'2011 outpatient total'!N64+'2011 GP and pharma total'!N64)/'2011 population'!N64</f>
        <v>1522.9815400720529</v>
      </c>
      <c r="O64" s="96">
        <f>(J64*'2011 population'!J64+'2011 overall results'!K64*'2011 population'!K64+'2011 overall results'!L64*'2011 population'!L64+'2011 overall results'!M64*'2011 population'!M64+'2011 overall results'!N64*'2011 population'!N64)/SUM('2011 population'!J64:N64)</f>
        <v>1903.7588351517693</v>
      </c>
      <c r="P64" s="2">
        <f>(D64*'2011 population'!D64+'2011 overall results'!J64*'2011 population'!J64)/('2011 population'!D64+'2011 population'!J64)</f>
        <v>2589.0264405173016</v>
      </c>
      <c r="Q64" s="2">
        <f>(E64*'2011 population'!E64+'2011 overall results'!K64*'2011 population'!K64)/('2011 population'!E64+'2011 population'!K64)</f>
        <v>2235.1004169579405</v>
      </c>
      <c r="R64" s="2">
        <f>(F64*'2011 population'!F64+'2011 overall results'!L64*'2011 population'!L64)/('2011 population'!F64+'2011 population'!L64)</f>
        <v>1924.9988449024524</v>
      </c>
      <c r="S64" s="2">
        <f>(G64*'2011 population'!G64+'2011 overall results'!M64*'2011 population'!M64)/('2011 population'!G64+'2011 population'!M64)</f>
        <v>1755.050523876736</v>
      </c>
      <c r="T64" s="2">
        <f>(H64*'2011 population'!H64+'2011 overall results'!N64*'2011 population'!N64)/('2011 population'!H64+'2011 population'!N64)</f>
        <v>1611.7423635071002</v>
      </c>
      <c r="U64" s="56">
        <f>(I64*SUM('2011 population'!D64:H64)+'2011 overall results'!O64*SUM('2011 population'!J64:N64))/SUM('2011 population'!D64:N64)</f>
        <v>1974.587608041478</v>
      </c>
      <c r="W64" s="99">
        <f>H64*SUM('2011 population'!D64:H64)+'2011 overall results'!N64*SUM('2011 population'!J64:N64)</f>
        <v>938876572.68333662</v>
      </c>
    </row>
    <row r="65" spans="2:23" x14ac:dyDescent="0.25">
      <c r="B65">
        <v>61</v>
      </c>
      <c r="C65" s="67"/>
      <c r="D65" s="11">
        <f>ave_other_primary_care_2011+('2011 inpatient total'!D65+'2011 outpatient total'!D65+'2011 GP and pharma total'!D65)/'2011 population'!D65</f>
        <v>2665.0116589676882</v>
      </c>
      <c r="E65" s="11">
        <f>ave_other_primary_care_2011+('2011 inpatient total'!E65+'2011 outpatient total'!E65+'2011 GP and pharma total'!E65)/'2011 population'!E65</f>
        <v>2285.8149062585612</v>
      </c>
      <c r="F65" s="11">
        <f>ave_other_primary_care_2011+('2011 inpatient total'!F65+'2011 outpatient total'!F65+'2011 GP and pharma total'!F65)/'2011 population'!F65</f>
        <v>2024.3123438257514</v>
      </c>
      <c r="G65" s="11">
        <f>ave_other_primary_care_2011+('2011 inpatient total'!G65+'2011 outpatient total'!G65+'2011 GP and pharma total'!G65)/'2011 population'!G65</f>
        <v>1821.5512654825334</v>
      </c>
      <c r="H65" s="11">
        <f>ave_other_primary_care_2011+('2011 inpatient total'!H65+'2011 outpatient total'!H65+'2011 GP and pharma total'!H65)/'2011 population'!H65</f>
        <v>1658.4596571660561</v>
      </c>
      <c r="I65" s="96">
        <f>(D65*'2011 population'!D65+'2011 overall results'!E65*'2011 population'!E65+'2011 overall results'!F65*'2011 population'!F65+'2011 overall results'!G65*'2011 population'!G65+'2011 overall results'!H65*'2011 population'!H65)/SUM('2011 population'!D65:H65)</f>
        <v>2036.8439416499723</v>
      </c>
      <c r="J65" s="11">
        <f>ave_other_primary_care_2011+('2011 inpatient total'!J65+'2011 outpatient total'!J65+'2011 GP and pharma total'!J65)/'2011 population'!J65</f>
        <v>2569.9225853983253</v>
      </c>
      <c r="K65" s="11">
        <f>ave_other_primary_care_2011+('2011 inpatient total'!K65+'2011 outpatient total'!K65+'2011 GP and pharma total'!K65)/'2011 population'!K65</f>
        <v>2226.1218398801884</v>
      </c>
      <c r="L65" s="11">
        <f>ave_other_primary_care_2011+('2011 inpatient total'!L65+'2011 outpatient total'!L65+'2011 GP and pharma total'!L65)/'2011 population'!L65</f>
        <v>1904.2536839309419</v>
      </c>
      <c r="M65" s="11">
        <f>ave_other_primary_care_2011+('2011 inpatient total'!M65+'2011 outpatient total'!M65+'2011 GP and pharma total'!M65)/'2011 population'!M65</f>
        <v>1686.88834137959</v>
      </c>
      <c r="N65" s="11">
        <f>ave_other_primary_care_2011+('2011 inpatient total'!N65+'2011 outpatient total'!N65+'2011 GP and pharma total'!N65)/'2011 population'!N65</f>
        <v>1562.2268313566301</v>
      </c>
      <c r="O65" s="96">
        <f>(J65*'2011 population'!J65+'2011 overall results'!K65*'2011 population'!K65+'2011 overall results'!L65*'2011 population'!L65+'2011 overall results'!M65*'2011 population'!M65+'2011 overall results'!N65*'2011 population'!N65)/SUM('2011 population'!J65:N65)</f>
        <v>1938.8499644373389</v>
      </c>
      <c r="P65" s="2">
        <f>(D65*'2011 population'!D65+'2011 overall results'!J65*'2011 population'!J65)/('2011 population'!D65+'2011 population'!J65)</f>
        <v>2617.7767270374934</v>
      </c>
      <c r="Q65" s="2">
        <f>(E65*'2011 population'!E65+'2011 overall results'!K65*'2011 population'!K65)/('2011 population'!E65+'2011 population'!K65)</f>
        <v>2256.5906823262007</v>
      </c>
      <c r="R65" s="2">
        <f>(F65*'2011 population'!F65+'2011 overall results'!L65*'2011 population'!L65)/('2011 population'!F65+'2011 population'!L65)</f>
        <v>1966.0248672164819</v>
      </c>
      <c r="S65" s="2">
        <f>(G65*'2011 population'!G65+'2011 overall results'!M65*'2011 population'!M65)/('2011 population'!G65+'2011 population'!M65)</f>
        <v>1755.9143946701861</v>
      </c>
      <c r="T65" s="2">
        <f>(H65*'2011 population'!H65+'2011 overall results'!N65*'2011 population'!N65)/('2011 population'!H65+'2011 population'!N65)</f>
        <v>1611.900598414222</v>
      </c>
      <c r="U65" s="56">
        <f>(I65*SUM('2011 population'!D65:H65)+'2011 overall results'!O65*SUM('2011 population'!J65:N65))/SUM('2011 population'!D65:N65)</f>
        <v>1989.0224256956546</v>
      </c>
      <c r="W65" s="99">
        <f>H65*SUM('2011 population'!D65:H65)+'2011 overall results'!N65*SUM('2011 population'!J65:N65)</f>
        <v>963309749.62930238</v>
      </c>
    </row>
    <row r="66" spans="2:23" x14ac:dyDescent="0.25">
      <c r="B66">
        <v>62</v>
      </c>
      <c r="C66" s="67"/>
      <c r="D66" s="11">
        <f>ave_other_primary_care_2011+('2011 inpatient total'!D66+'2011 outpatient total'!D66+'2011 GP and pharma total'!D66)/'2011 population'!D66</f>
        <v>2682.1139898895376</v>
      </c>
      <c r="E66" s="11">
        <f>ave_other_primary_care_2011+('2011 inpatient total'!E66+'2011 outpatient total'!E66+'2011 GP and pharma total'!E66)/'2011 population'!E66</f>
        <v>2342.02949344434</v>
      </c>
      <c r="F66" s="11">
        <f>ave_other_primary_care_2011+('2011 inpatient total'!F66+'2011 outpatient total'!F66+'2011 GP and pharma total'!F66)/'2011 population'!F66</f>
        <v>2025.8696594024027</v>
      </c>
      <c r="G66" s="11">
        <f>ave_other_primary_care_2011+('2011 inpatient total'!G66+'2011 outpatient total'!G66+'2011 GP and pharma total'!G66)/'2011 population'!G66</f>
        <v>1868.1190071152532</v>
      </c>
      <c r="H66" s="11">
        <f>ave_other_primary_care_2011+('2011 inpatient total'!H66+'2011 outpatient total'!H66+'2011 GP and pharma total'!H66)/'2011 population'!H66</f>
        <v>1762.2371173313948</v>
      </c>
      <c r="I66" s="96">
        <f>(D66*'2011 population'!D66+'2011 overall results'!E66*'2011 population'!E66+'2011 overall results'!F66*'2011 population'!F66+'2011 overall results'!G66*'2011 population'!G66+'2011 overall results'!H66*'2011 population'!H66)/SUM('2011 population'!D66:H66)</f>
        <v>2080.4599917989685</v>
      </c>
      <c r="J66" s="11">
        <f>ave_other_primary_care_2011+('2011 inpatient total'!J66+'2011 outpatient total'!J66+'2011 GP and pharma total'!J66)/'2011 population'!J66</f>
        <v>2645.2386150738766</v>
      </c>
      <c r="K66" s="11">
        <f>ave_other_primary_care_2011+('2011 inpatient total'!K66+'2011 outpatient total'!K66+'2011 GP and pharma total'!K66)/'2011 population'!K66</f>
        <v>2300.4543443178636</v>
      </c>
      <c r="L66" s="11">
        <f>ave_other_primary_care_2011+('2011 inpatient total'!L66+'2011 outpatient total'!L66+'2011 GP and pharma total'!L66)/'2011 population'!L66</f>
        <v>1942.6272915766187</v>
      </c>
      <c r="M66" s="11">
        <f>ave_other_primary_care_2011+('2011 inpatient total'!M66+'2011 outpatient total'!M66+'2011 GP and pharma total'!M66)/'2011 population'!M66</f>
        <v>1740.2821209903168</v>
      </c>
      <c r="N66" s="11">
        <f>ave_other_primary_care_2011+('2011 inpatient total'!N66+'2011 outpatient total'!N66+'2011 GP and pharma total'!N66)/'2011 population'!N66</f>
        <v>1615.8301322785458</v>
      </c>
      <c r="O66" s="96">
        <f>(J66*'2011 population'!J66+'2011 overall results'!K66*'2011 population'!K66+'2011 overall results'!L66*'2011 population'!L66+'2011 overall results'!M66*'2011 population'!M66+'2011 overall results'!N66*'2011 population'!N66)/SUM('2011 population'!J66:N66)</f>
        <v>1988.6674391255062</v>
      </c>
      <c r="P66" s="2">
        <f>(D66*'2011 population'!D66+'2011 overall results'!J66*'2011 population'!J66)/('2011 population'!D66+'2011 population'!J66)</f>
        <v>2663.8872443432756</v>
      </c>
      <c r="Q66" s="2">
        <f>(E66*'2011 population'!E66+'2011 overall results'!K66*'2011 population'!K66)/('2011 population'!E66+'2011 population'!K66)</f>
        <v>2321.7301542499335</v>
      </c>
      <c r="R66" s="2">
        <f>(F66*'2011 population'!F66+'2011 overall results'!L66*'2011 population'!L66)/('2011 population'!F66+'2011 population'!L66)</f>
        <v>1985.1844151130126</v>
      </c>
      <c r="S66" s="2">
        <f>(G66*'2011 population'!G66+'2011 overall results'!M66*'2011 population'!M66)/('2011 population'!G66+'2011 population'!M66)</f>
        <v>1805.4348815537139</v>
      </c>
      <c r="T66" s="2">
        <f>(H66*'2011 population'!H66+'2011 overall results'!N66*'2011 population'!N66)/('2011 population'!H66+'2011 population'!N66)</f>
        <v>1690.940118273088</v>
      </c>
      <c r="U66" s="56">
        <f>(I66*SUM('2011 population'!D66:H66)+'2011 overall results'!O66*SUM('2011 population'!J66:N66))/SUM('2011 population'!D66:N66)</f>
        <v>2035.5323423175862</v>
      </c>
      <c r="W66" s="99">
        <f>H66*SUM('2011 population'!D66:H66)+'2011 overall results'!N66*SUM('2011 population'!J66:N66)</f>
        <v>1039114113.1914277</v>
      </c>
    </row>
    <row r="67" spans="2:23" x14ac:dyDescent="0.25">
      <c r="B67">
        <v>63</v>
      </c>
      <c r="C67" s="67"/>
      <c r="D67" s="11">
        <f>ave_other_primary_care_2011+('2011 inpatient total'!D67+'2011 outpatient total'!D67+'2011 GP and pharma total'!D67)/'2011 population'!D67</f>
        <v>2678.331929405555</v>
      </c>
      <c r="E67" s="11">
        <f>ave_other_primary_care_2011+('2011 inpatient total'!E67+'2011 outpatient total'!E67+'2011 GP and pharma total'!E67)/'2011 population'!E67</f>
        <v>2300.1908480914803</v>
      </c>
      <c r="F67" s="11">
        <f>ave_other_primary_care_2011+('2011 inpatient total'!F67+'2011 outpatient total'!F67+'2011 GP and pharma total'!F67)/'2011 population'!F67</f>
        <v>1997.1842811141121</v>
      </c>
      <c r="G67" s="11">
        <f>ave_other_primary_care_2011+('2011 inpatient total'!G67+'2011 outpatient total'!G67+'2011 GP and pharma total'!G67)/'2011 population'!G67</f>
        <v>1844.2602598180417</v>
      </c>
      <c r="H67" s="11">
        <f>ave_other_primary_care_2011+('2011 inpatient total'!H67+'2011 outpatient total'!H67+'2011 GP and pharma total'!H67)/'2011 population'!H67</f>
        <v>1733.4105638123829</v>
      </c>
      <c r="I67" s="96">
        <f>(D67*'2011 population'!D67+'2011 overall results'!E67*'2011 population'!E67+'2011 overall results'!F67*'2011 population'!F67+'2011 overall results'!G67*'2011 population'!G67+'2011 overall results'!H67*'2011 population'!H67)/SUM('2011 population'!D67:H67)</f>
        <v>2048.5693398620779</v>
      </c>
      <c r="J67" s="11">
        <f>ave_other_primary_care_2011+('2011 inpatient total'!J67+'2011 outpatient total'!J67+'2011 GP and pharma total'!J67)/'2011 population'!J67</f>
        <v>2608.009601933979</v>
      </c>
      <c r="K67" s="11">
        <f>ave_other_primary_care_2011+('2011 inpatient total'!K67+'2011 outpatient total'!K67+'2011 GP and pharma total'!K67)/'2011 population'!K67</f>
        <v>2263.5010078094606</v>
      </c>
      <c r="L67" s="11">
        <f>ave_other_primary_care_2011+('2011 inpatient total'!L67+'2011 outpatient total'!L67+'2011 GP and pharma total'!L67)/'2011 population'!L67</f>
        <v>1970.5689422148196</v>
      </c>
      <c r="M67" s="11">
        <f>ave_other_primary_care_2011+('2011 inpatient total'!M67+'2011 outpatient total'!M67+'2011 GP and pharma total'!M67)/'2011 population'!M67</f>
        <v>1797.7612034138413</v>
      </c>
      <c r="N67" s="11">
        <f>ave_other_primary_care_2011+('2011 inpatient total'!N67+'2011 outpatient total'!N67+'2011 GP and pharma total'!N67)/'2011 population'!N67</f>
        <v>1646.0347111916965</v>
      </c>
      <c r="O67" s="96">
        <f>(J67*'2011 population'!J67+'2011 overall results'!K67*'2011 population'!K67+'2011 overall results'!L67*'2011 population'!L67+'2011 overall results'!M67*'2011 population'!M67+'2011 overall results'!N67*'2011 population'!N67)/SUM('2011 population'!J67:N67)</f>
        <v>1998.6865547782036</v>
      </c>
      <c r="P67" s="2">
        <f>(D67*'2011 population'!D67+'2011 overall results'!J67*'2011 population'!J67)/('2011 population'!D67+'2011 population'!J67)</f>
        <v>2643.4608305464817</v>
      </c>
      <c r="Q67" s="2">
        <f>(E67*'2011 population'!E67+'2011 overall results'!K67*'2011 population'!K67)/('2011 population'!E67+'2011 population'!K67)</f>
        <v>2282.2420143809832</v>
      </c>
      <c r="R67" s="2">
        <f>(F67*'2011 population'!F67+'2011 overall results'!L67*'2011 population'!L67)/('2011 population'!F67+'2011 population'!L67)</f>
        <v>1984.1749567118118</v>
      </c>
      <c r="S67" s="2">
        <f>(G67*'2011 population'!G67+'2011 overall results'!M67*'2011 population'!M67)/('2011 population'!G67+'2011 population'!M67)</f>
        <v>1821.6493356947046</v>
      </c>
      <c r="T67" s="2">
        <f>(H67*'2011 population'!H67+'2011 overall results'!N67*'2011 population'!N67)/('2011 population'!H67+'2011 population'!N67)</f>
        <v>1690.8862629982648</v>
      </c>
      <c r="U67" s="56">
        <f>(I67*SUM('2011 population'!D67:H67)+'2011 overall results'!O67*SUM('2011 population'!J67:N67))/SUM('2011 population'!D67:N67)</f>
        <v>2024.1865414506394</v>
      </c>
      <c r="W67" s="99">
        <f>H67*SUM('2011 population'!D67:H67)+'2011 overall results'!N67*SUM('2011 population'!J67:N67)</f>
        <v>1114312342.5730238</v>
      </c>
    </row>
    <row r="68" spans="2:23" x14ac:dyDescent="0.25">
      <c r="B68">
        <v>64</v>
      </c>
      <c r="C68" s="67"/>
      <c r="D68" s="11">
        <f>ave_other_primary_care_2011+('2011 inpatient total'!D68+'2011 outpatient total'!D68+'2011 GP and pharma total'!D68)/'2011 population'!D68</f>
        <v>2753.4468848511333</v>
      </c>
      <c r="E68" s="11">
        <f>ave_other_primary_care_2011+('2011 inpatient total'!E68+'2011 outpatient total'!E68+'2011 GP and pharma total'!E68)/'2011 population'!E68</f>
        <v>2414.0933047188391</v>
      </c>
      <c r="F68" s="11">
        <f>ave_other_primary_care_2011+('2011 inpatient total'!F68+'2011 outpatient total'!F68+'2011 GP and pharma total'!F68)/'2011 population'!F68</f>
        <v>2103.2664297885581</v>
      </c>
      <c r="G68" s="11">
        <f>ave_other_primary_care_2011+('2011 inpatient total'!G68+'2011 outpatient total'!G68+'2011 GP and pharma total'!G68)/'2011 population'!G68</f>
        <v>1974.4245780923939</v>
      </c>
      <c r="H68" s="11">
        <f>ave_other_primary_care_2011+('2011 inpatient total'!H68+'2011 outpatient total'!H68+'2011 GP and pharma total'!H68)/'2011 population'!H68</f>
        <v>1831.0501314418325</v>
      </c>
      <c r="I68" s="96">
        <f>(D68*'2011 population'!D68+'2011 overall results'!E68*'2011 population'!E68+'2011 overall results'!F68*'2011 population'!F68+'2011 overall results'!G68*'2011 population'!G68+'2011 overall results'!H68*'2011 population'!H68)/SUM('2011 population'!D68:H68)</f>
        <v>2150.9825786835081</v>
      </c>
      <c r="J68" s="11">
        <f>ave_other_primary_care_2011+('2011 inpatient total'!J68+'2011 outpatient total'!J68+'2011 GP and pharma total'!J68)/'2011 population'!J68</f>
        <v>2820.0483453283673</v>
      </c>
      <c r="K68" s="11">
        <f>ave_other_primary_care_2011+('2011 inpatient total'!K68+'2011 outpatient total'!K68+'2011 GP and pharma total'!K68)/'2011 population'!K68</f>
        <v>2376.8421651721014</v>
      </c>
      <c r="L68" s="11">
        <f>ave_other_primary_care_2011+('2011 inpatient total'!L68+'2011 outpatient total'!L68+'2011 GP and pharma total'!L68)/'2011 population'!L68</f>
        <v>2103.0591962828503</v>
      </c>
      <c r="M68" s="11">
        <f>ave_other_primary_care_2011+('2011 inpatient total'!M68+'2011 outpatient total'!M68+'2011 GP and pharma total'!M68)/'2011 population'!M68</f>
        <v>1892.8990874168703</v>
      </c>
      <c r="N68" s="11">
        <f>ave_other_primary_care_2011+('2011 inpatient total'!N68+'2011 outpatient total'!N68+'2011 GP and pharma total'!N68)/'2011 population'!N68</f>
        <v>1765.4934674445524</v>
      </c>
      <c r="O68" s="96">
        <f>(J68*'2011 population'!J68+'2011 overall results'!K68*'2011 population'!K68+'2011 overall results'!L68*'2011 population'!L68+'2011 overall results'!M68*'2011 population'!M68+'2011 overall results'!N68*'2011 population'!N68)/SUM('2011 population'!J68:N68)</f>
        <v>2120.52022722518</v>
      </c>
      <c r="P68" s="2">
        <f>(D68*'2011 population'!D68+'2011 overall results'!J68*'2011 population'!J68)/('2011 population'!D68+'2011 population'!J68)</f>
        <v>2786.1617496504073</v>
      </c>
      <c r="Q68" s="2">
        <f>(E68*'2011 population'!E68+'2011 overall results'!K68*'2011 population'!K68)/('2011 population'!E68+'2011 population'!K68)</f>
        <v>2395.9137477177078</v>
      </c>
      <c r="R68" s="2">
        <f>(F68*'2011 population'!F68+'2011 overall results'!L68*'2011 population'!L68)/('2011 population'!F68+'2011 population'!L68)</f>
        <v>2103.165738937716</v>
      </c>
      <c r="S68" s="2">
        <f>(G68*'2011 population'!G68+'2011 overall results'!M68*'2011 population'!M68)/('2011 population'!G68+'2011 population'!M68)</f>
        <v>1934.6529320599905</v>
      </c>
      <c r="T68" s="2">
        <f>(H68*'2011 population'!H68+'2011 overall results'!N68*'2011 population'!N68)/('2011 population'!H68+'2011 population'!N68)</f>
        <v>1799.1253132439911</v>
      </c>
      <c r="U68" s="56">
        <f>(I68*SUM('2011 population'!D68:H68)+'2011 overall results'!O68*SUM('2011 population'!J68:N68))/SUM('2011 population'!D68:N68)</f>
        <v>2136.125499204597</v>
      </c>
      <c r="W68" s="99">
        <f>H68*SUM('2011 population'!D68:H68)+'2011 overall results'!N68*SUM('2011 population'!J68:N68)</f>
        <v>1234972722.8616776</v>
      </c>
    </row>
    <row r="69" spans="2:23" x14ac:dyDescent="0.25">
      <c r="B69">
        <v>65</v>
      </c>
      <c r="C69" s="67"/>
      <c r="D69" s="11">
        <f>ave_other_primary_care_2011+('2011 inpatient total'!D69+'2011 outpatient total'!D69+'2011 GP and pharma total'!D69)/'2011 population'!D69</f>
        <v>3463.0154742353452</v>
      </c>
      <c r="E69" s="11">
        <f>ave_other_primary_care_2011+('2011 inpatient total'!E69+'2011 outpatient total'!E69+'2011 GP and pharma total'!E69)/'2011 population'!E69</f>
        <v>2968.9542218997749</v>
      </c>
      <c r="F69" s="11">
        <f>ave_other_primary_care_2011+('2011 inpatient total'!F69+'2011 outpatient total'!F69+'2011 GP and pharma total'!F69)/'2011 population'!F69</f>
        <v>2735.4104686754586</v>
      </c>
      <c r="G69" s="11">
        <f>ave_other_primary_care_2011+('2011 inpatient total'!G69+'2011 outpatient total'!G69+'2011 GP and pharma total'!G69)/'2011 population'!G69</f>
        <v>2575.1920239194264</v>
      </c>
      <c r="H69" s="11">
        <f>ave_other_primary_care_2011+('2011 inpatient total'!H69+'2011 outpatient total'!H69+'2011 GP and pharma total'!H69)/'2011 population'!H69</f>
        <v>2409.5400630301156</v>
      </c>
      <c r="I69" s="96">
        <f>(D69*'2011 population'!D69+'2011 overall results'!E69*'2011 population'!E69+'2011 overall results'!F69*'2011 population'!F69+'2011 overall results'!G69*'2011 population'!G69+'2011 overall results'!H69*'2011 population'!H69)/SUM('2011 population'!D69:H69)</f>
        <v>2763.4435414543118</v>
      </c>
      <c r="J69" s="11">
        <f>ave_other_primary_care_2011+('2011 inpatient total'!J69+'2011 outpatient total'!J69+'2011 GP and pharma total'!J69)/'2011 population'!J69</f>
        <v>3680.4727625342207</v>
      </c>
      <c r="K69" s="11">
        <f>ave_other_primary_care_2011+('2011 inpatient total'!K69+'2011 outpatient total'!K69+'2011 GP and pharma total'!K69)/'2011 population'!K69</f>
        <v>3213.5879660792871</v>
      </c>
      <c r="L69" s="11">
        <f>ave_other_primary_care_2011+('2011 inpatient total'!L69+'2011 outpatient total'!L69+'2011 GP and pharma total'!L69)/'2011 population'!L69</f>
        <v>2854.0048535546007</v>
      </c>
      <c r="M69" s="11">
        <f>ave_other_primary_care_2011+('2011 inpatient total'!M69+'2011 outpatient total'!M69+'2011 GP and pharma total'!M69)/'2011 population'!M69</f>
        <v>2656.6281220826004</v>
      </c>
      <c r="N69" s="11">
        <f>ave_other_primary_care_2011+('2011 inpatient total'!N69+'2011 outpatient total'!N69+'2011 GP and pharma total'!N69)/'2011 population'!N69</f>
        <v>2459.8330886919198</v>
      </c>
      <c r="O69" s="96">
        <f>(J69*'2011 population'!J69+'2011 overall results'!K69*'2011 population'!K69+'2011 overall results'!L69*'2011 population'!L69+'2011 overall results'!M69*'2011 population'!M69+'2011 overall results'!N69*'2011 population'!N69)/SUM('2011 population'!J69:N69)</f>
        <v>2891.8052837741116</v>
      </c>
      <c r="P69" s="2">
        <f>(D69*'2011 population'!D69+'2011 overall results'!J69*'2011 population'!J69)/('2011 population'!D69+'2011 population'!J69)</f>
        <v>3568.652650554704</v>
      </c>
      <c r="Q69" s="2">
        <f>(E69*'2011 population'!E69+'2011 overall results'!K69*'2011 population'!K69)/('2011 population'!E69+'2011 population'!K69)</f>
        <v>3086.5881805304575</v>
      </c>
      <c r="R69" s="2">
        <f>(F69*'2011 population'!F69+'2011 overall results'!L69*'2011 population'!L69)/('2011 population'!F69+'2011 population'!L69)</f>
        <v>2792.8655548543529</v>
      </c>
      <c r="S69" s="2">
        <f>(G69*'2011 population'!G69+'2011 overall results'!M69*'2011 population'!M69)/('2011 population'!G69+'2011 population'!M69)</f>
        <v>2614.5971881299624</v>
      </c>
      <c r="T69" s="2">
        <f>(H69*'2011 population'!H69+'2011 overall results'!N69*'2011 population'!N69)/('2011 population'!H69+'2011 population'!N69)</f>
        <v>2434.0120453493628</v>
      </c>
      <c r="U69" s="56">
        <f>(I69*SUM('2011 population'!D69:H69)+'2011 overall results'!O69*SUM('2011 population'!J69:N69))/SUM('2011 population'!D69:N69)</f>
        <v>2825.6218508973593</v>
      </c>
      <c r="W69" s="99">
        <f>H69*SUM('2011 population'!D69:H69)+'2011 overall results'!N69*SUM('2011 population'!J69:N69)</f>
        <v>1350501613.4579372</v>
      </c>
    </row>
    <row r="70" spans="2:23" x14ac:dyDescent="0.25">
      <c r="B70">
        <v>66</v>
      </c>
      <c r="C70" s="67"/>
      <c r="D70" s="11">
        <f>ave_other_primary_care_2011+('2011 inpatient total'!D70+'2011 outpatient total'!D70+'2011 GP and pharma total'!D70)/'2011 population'!D70</f>
        <v>3196.7518227214687</v>
      </c>
      <c r="E70" s="11">
        <f>ave_other_primary_care_2011+('2011 inpatient total'!E70+'2011 outpatient total'!E70+'2011 GP and pharma total'!E70)/'2011 population'!E70</f>
        <v>2721.1533884588084</v>
      </c>
      <c r="F70" s="11">
        <f>ave_other_primary_care_2011+('2011 inpatient total'!F70+'2011 outpatient total'!F70+'2011 GP and pharma total'!F70)/'2011 population'!F70</f>
        <v>2490.8249914282842</v>
      </c>
      <c r="G70" s="11">
        <f>ave_other_primary_care_2011+('2011 inpatient total'!G70+'2011 outpatient total'!G70+'2011 GP and pharma total'!G70)/'2011 population'!G70</f>
        <v>2307.1441132397176</v>
      </c>
      <c r="H70" s="11">
        <f>ave_other_primary_care_2011+('2011 inpatient total'!H70+'2011 outpatient total'!H70+'2011 GP and pharma total'!H70)/'2011 population'!H70</f>
        <v>2120.2024373207464</v>
      </c>
      <c r="I70" s="96">
        <f>(D70*'2011 population'!D70+'2011 overall results'!E70*'2011 population'!E70+'2011 overall results'!F70*'2011 population'!F70+'2011 overall results'!G70*'2011 population'!G70+'2011 overall results'!H70*'2011 population'!H70)/SUM('2011 population'!D70:H70)</f>
        <v>2495.8120391484531</v>
      </c>
      <c r="J70" s="11">
        <f>ave_other_primary_care_2011+('2011 inpatient total'!J70+'2011 outpatient total'!J70+'2011 GP and pharma total'!J70)/'2011 population'!J70</f>
        <v>3330.0909726092236</v>
      </c>
      <c r="K70" s="11">
        <f>ave_other_primary_care_2011+('2011 inpatient total'!K70+'2011 outpatient total'!K70+'2011 GP and pharma total'!K70)/'2011 population'!K70</f>
        <v>2884.8041357441521</v>
      </c>
      <c r="L70" s="11">
        <f>ave_other_primary_care_2011+('2011 inpatient total'!L70+'2011 outpatient total'!L70+'2011 GP and pharma total'!L70)/'2011 population'!L70</f>
        <v>2560.8617738984481</v>
      </c>
      <c r="M70" s="11">
        <f>ave_other_primary_care_2011+('2011 inpatient total'!M70+'2011 outpatient total'!M70+'2011 GP and pharma total'!M70)/'2011 population'!M70</f>
        <v>2337.6300197847222</v>
      </c>
      <c r="N70" s="11">
        <f>ave_other_primary_care_2011+('2011 inpatient total'!N70+'2011 outpatient total'!N70+'2011 GP and pharma total'!N70)/'2011 population'!N70</f>
        <v>2227.1895777789887</v>
      </c>
      <c r="O70" s="96">
        <f>(J70*'2011 population'!J70+'2011 overall results'!K70*'2011 population'!K70+'2011 overall results'!L70*'2011 population'!L70+'2011 overall results'!M70*'2011 population'!M70+'2011 overall results'!N70*'2011 population'!N70)/SUM('2011 population'!J70:N70)</f>
        <v>2589.5485286985759</v>
      </c>
      <c r="P70" s="2">
        <f>(D70*'2011 population'!D70+'2011 overall results'!J70*'2011 population'!J70)/('2011 population'!D70+'2011 population'!J70)</f>
        <v>3261.5489037831026</v>
      </c>
      <c r="Q70" s="2">
        <f>(E70*'2011 population'!E70+'2011 overall results'!K70*'2011 population'!K70)/('2011 population'!E70+'2011 population'!K70)</f>
        <v>2799.6604923447867</v>
      </c>
      <c r="R70" s="2">
        <f>(F70*'2011 population'!F70+'2011 overall results'!L70*'2011 population'!L70)/('2011 population'!F70+'2011 population'!L70)</f>
        <v>2524.7865480262371</v>
      </c>
      <c r="S70" s="2">
        <f>(G70*'2011 population'!G70+'2011 overall results'!M70*'2011 population'!M70)/('2011 population'!G70+'2011 population'!M70)</f>
        <v>2321.913601592491</v>
      </c>
      <c r="T70" s="2">
        <f>(H70*'2011 population'!H70+'2011 overall results'!N70*'2011 population'!N70)/('2011 population'!H70+'2011 population'!N70)</f>
        <v>2172.0704557435474</v>
      </c>
      <c r="U70" s="56">
        <f>(I70*SUM('2011 population'!D70:H70)+'2011 overall results'!O70*SUM('2011 population'!J70:N70))/SUM('2011 population'!D70:N70)</f>
        <v>2541.1843099574216</v>
      </c>
      <c r="W70" s="99">
        <f>H70*SUM('2011 population'!D70:H70)+'2011 overall results'!N70*SUM('2011 population'!J70:N70)</f>
        <v>1168171468.1004596</v>
      </c>
    </row>
    <row r="71" spans="2:23" x14ac:dyDescent="0.25">
      <c r="B71">
        <v>67</v>
      </c>
      <c r="C71" s="67"/>
      <c r="D71" s="11">
        <f>ave_other_primary_care_2011+('2011 inpatient total'!D71+'2011 outpatient total'!D71+'2011 GP and pharma total'!D71)/'2011 population'!D71</f>
        <v>3260.5069359372192</v>
      </c>
      <c r="E71" s="11">
        <f>ave_other_primary_care_2011+('2011 inpatient total'!E71+'2011 outpatient total'!E71+'2011 GP and pharma total'!E71)/'2011 population'!E71</f>
        <v>2943.2876112088616</v>
      </c>
      <c r="F71" s="11">
        <f>ave_other_primary_care_2011+('2011 inpatient total'!F71+'2011 outpatient total'!F71+'2011 GP and pharma total'!F71)/'2011 population'!F71</f>
        <v>2585.280699068956</v>
      </c>
      <c r="G71" s="11">
        <f>ave_other_primary_care_2011+('2011 inpatient total'!G71+'2011 outpatient total'!G71+'2011 GP and pharma total'!G71)/'2011 population'!G71</f>
        <v>2441.0279488479127</v>
      </c>
      <c r="H71" s="11">
        <f>ave_other_primary_care_2011+('2011 inpatient total'!H71+'2011 outpatient total'!H71+'2011 GP and pharma total'!H71)/'2011 population'!H71</f>
        <v>2332.2947640973707</v>
      </c>
      <c r="I71" s="96">
        <f>(D71*'2011 population'!D71+'2011 overall results'!E71*'2011 population'!E71+'2011 overall results'!F71*'2011 population'!F71+'2011 overall results'!G71*'2011 population'!G71+'2011 overall results'!H71*'2011 population'!H71)/SUM('2011 population'!D71:H71)</f>
        <v>2645.1478761251728</v>
      </c>
      <c r="J71" s="11">
        <f>ave_other_primary_care_2011+('2011 inpatient total'!J71+'2011 outpatient total'!J71+'2011 GP and pharma total'!J71)/'2011 population'!J71</f>
        <v>3485.676805741582</v>
      </c>
      <c r="K71" s="11">
        <f>ave_other_primary_care_2011+('2011 inpatient total'!K71+'2011 outpatient total'!K71+'2011 GP and pharma total'!K71)/'2011 population'!K71</f>
        <v>3080.4822093352795</v>
      </c>
      <c r="L71" s="11">
        <f>ave_other_primary_care_2011+('2011 inpatient total'!L71+'2011 outpatient total'!L71+'2011 GP and pharma total'!L71)/'2011 population'!L71</f>
        <v>2747.4233903031072</v>
      </c>
      <c r="M71" s="11">
        <f>ave_other_primary_care_2011+('2011 inpatient total'!M71+'2011 outpatient total'!M71+'2011 GP and pharma total'!M71)/'2011 population'!M71</f>
        <v>2583.3048965450248</v>
      </c>
      <c r="N71" s="11">
        <f>ave_other_primary_care_2011+('2011 inpatient total'!N71+'2011 outpatient total'!N71+'2011 GP and pharma total'!N71)/'2011 population'!N71</f>
        <v>2409.4434463922257</v>
      </c>
      <c r="O71" s="96">
        <f>(J71*'2011 population'!J71+'2011 overall results'!K71*'2011 population'!K71+'2011 overall results'!L71*'2011 population'!L71+'2011 overall results'!M71*'2011 population'!M71+'2011 overall results'!N71*'2011 population'!N71)/SUM('2011 population'!J71:N71)</f>
        <v>2784.2725348815293</v>
      </c>
      <c r="P71" s="2">
        <f>(D71*'2011 population'!D71+'2011 overall results'!J71*'2011 population'!J71)/('2011 population'!D71+'2011 population'!J71)</f>
        <v>3368.8125105412737</v>
      </c>
      <c r="Q71" s="2">
        <f>(E71*'2011 population'!E71+'2011 overall results'!K71*'2011 population'!K71)/('2011 population'!E71+'2011 population'!K71)</f>
        <v>3009.0939638226332</v>
      </c>
      <c r="R71" s="2">
        <f>(F71*'2011 population'!F71+'2011 overall results'!L71*'2011 population'!L71)/('2011 population'!F71+'2011 population'!L71)</f>
        <v>2663.9346203339464</v>
      </c>
      <c r="S71" s="2">
        <f>(G71*'2011 population'!G71+'2011 overall results'!M71*'2011 population'!M71)/('2011 population'!G71+'2011 population'!M71)</f>
        <v>2509.659912834205</v>
      </c>
      <c r="T71" s="2">
        <f>(H71*'2011 population'!H71+'2011 overall results'!N71*'2011 population'!N71)/('2011 population'!H71+'2011 population'!N71)</f>
        <v>2369.799897642612</v>
      </c>
      <c r="U71" s="56">
        <f>(I71*SUM('2011 population'!D71:H71)+'2011 overall results'!O71*SUM('2011 population'!J71:N71))/SUM('2011 population'!D71:N71)</f>
        <v>2712.3742838542912</v>
      </c>
      <c r="W71" s="99">
        <f>H71*SUM('2011 population'!D71:H71)+'2011 overall results'!N71*SUM('2011 population'!J71:N71)</f>
        <v>1232761274.7873397</v>
      </c>
    </row>
    <row r="72" spans="2:23" x14ac:dyDescent="0.25">
      <c r="B72">
        <v>68</v>
      </c>
      <c r="C72" s="67"/>
      <c r="D72" s="11">
        <f>ave_other_primary_care_2011+('2011 inpatient total'!D72+'2011 outpatient total'!D72+'2011 GP and pharma total'!D72)/'2011 population'!D72</f>
        <v>3281.7020753356974</v>
      </c>
      <c r="E72" s="11">
        <f>ave_other_primary_care_2011+('2011 inpatient total'!E72+'2011 outpatient total'!E72+'2011 GP and pharma total'!E72)/'2011 population'!E72</f>
        <v>2958.3404675127658</v>
      </c>
      <c r="F72" s="11">
        <f>ave_other_primary_care_2011+('2011 inpatient total'!F72+'2011 outpatient total'!F72+'2011 GP and pharma total'!F72)/'2011 population'!F72</f>
        <v>2724.6918149230523</v>
      </c>
      <c r="G72" s="11">
        <f>ave_other_primary_care_2011+('2011 inpatient total'!G72+'2011 outpatient total'!G72+'2011 GP and pharma total'!G72)/'2011 population'!G72</f>
        <v>2588.3366304506644</v>
      </c>
      <c r="H72" s="11">
        <f>ave_other_primary_care_2011+('2011 inpatient total'!H72+'2011 outpatient total'!H72+'2011 GP and pharma total'!H72)/'2011 population'!H72</f>
        <v>2460.0383156224179</v>
      </c>
      <c r="I72" s="96">
        <f>(D72*'2011 population'!D72+'2011 overall results'!E72*'2011 population'!E72+'2011 overall results'!F72*'2011 population'!F72+'2011 overall results'!G72*'2011 population'!G72+'2011 overall results'!H72*'2011 population'!H72)/SUM('2011 population'!D72:H72)</f>
        <v>2751.8559796344616</v>
      </c>
      <c r="J72" s="11">
        <f>ave_other_primary_care_2011+('2011 inpatient total'!J72+'2011 outpatient total'!J72+'2011 GP and pharma total'!J72)/'2011 population'!J72</f>
        <v>3595.4831473217232</v>
      </c>
      <c r="K72" s="11">
        <f>ave_other_primary_care_2011+('2011 inpatient total'!K72+'2011 outpatient total'!K72+'2011 GP and pharma total'!K72)/'2011 population'!K72</f>
        <v>3181.6874677070105</v>
      </c>
      <c r="L72" s="11">
        <f>ave_other_primary_care_2011+('2011 inpatient total'!L72+'2011 outpatient total'!L72+'2011 GP and pharma total'!L72)/'2011 population'!L72</f>
        <v>2848.2376914394481</v>
      </c>
      <c r="M72" s="11">
        <f>ave_other_primary_care_2011+('2011 inpatient total'!M72+'2011 outpatient total'!M72+'2011 GP and pharma total'!M72)/'2011 population'!M72</f>
        <v>2787.7738316359128</v>
      </c>
      <c r="N72" s="11">
        <f>ave_other_primary_care_2011+('2011 inpatient total'!N72+'2011 outpatient total'!N72+'2011 GP and pharma total'!N72)/'2011 population'!N72</f>
        <v>2620.7249824238447</v>
      </c>
      <c r="O72" s="96">
        <f>(J72*'2011 population'!J72+'2011 overall results'!K72*'2011 population'!K72+'2011 overall results'!L72*'2011 population'!L72+'2011 overall results'!M72*'2011 population'!M72+'2011 overall results'!N72*'2011 population'!N72)/SUM('2011 population'!J72:N72)</f>
        <v>2942.8568026753896</v>
      </c>
      <c r="P72" s="2">
        <f>(D72*'2011 population'!D72+'2011 overall results'!J72*'2011 population'!J72)/('2011 population'!D72+'2011 population'!J72)</f>
        <v>3430.511263576725</v>
      </c>
      <c r="Q72" s="2">
        <f>(E72*'2011 population'!E72+'2011 overall results'!K72*'2011 population'!K72)/('2011 population'!E72+'2011 population'!K72)</f>
        <v>3064.6793463515546</v>
      </c>
      <c r="R72" s="2">
        <f>(F72*'2011 population'!F72+'2011 overall results'!L72*'2011 population'!L72)/('2011 population'!F72+'2011 population'!L72)</f>
        <v>2784.4035298684407</v>
      </c>
      <c r="S72" s="2">
        <f>(G72*'2011 population'!G72+'2011 overall results'!M72*'2011 population'!M72)/('2011 population'!G72+'2011 population'!M72)</f>
        <v>2684.4608304642234</v>
      </c>
      <c r="T72" s="2">
        <f>(H72*'2011 population'!H72+'2011 overall results'!N72*'2011 population'!N72)/('2011 population'!H72+'2011 population'!N72)</f>
        <v>2537.4040579170874</v>
      </c>
      <c r="U72" s="56">
        <f>(I72*SUM('2011 population'!D72:H72)+'2011 overall results'!O72*SUM('2011 population'!J72:N72))/SUM('2011 population'!D72:N72)</f>
        <v>2843.543175726893</v>
      </c>
      <c r="W72" s="99">
        <f>H72*SUM('2011 population'!D72:H72)+'2011 overall results'!N72*SUM('2011 population'!J72:N72)</f>
        <v>1254074185.4511569</v>
      </c>
    </row>
    <row r="73" spans="2:23" x14ac:dyDescent="0.25">
      <c r="B73">
        <v>69</v>
      </c>
      <c r="C73" s="67"/>
      <c r="D73" s="11">
        <f>ave_other_primary_care_2011+('2011 inpatient total'!D73+'2011 outpatient total'!D73+'2011 GP and pharma total'!D73)/'2011 population'!D73</f>
        <v>3440.5650427112014</v>
      </c>
      <c r="E73" s="11">
        <f>ave_other_primary_care_2011+('2011 inpatient total'!E73+'2011 outpatient total'!E73+'2011 GP and pharma total'!E73)/'2011 population'!E73</f>
        <v>3172.4485342906355</v>
      </c>
      <c r="F73" s="11">
        <f>ave_other_primary_care_2011+('2011 inpatient total'!F73+'2011 outpatient total'!F73+'2011 GP and pharma total'!F73)/'2011 population'!F73</f>
        <v>2902.9139103866664</v>
      </c>
      <c r="G73" s="11">
        <f>ave_other_primary_care_2011+('2011 inpatient total'!G73+'2011 outpatient total'!G73+'2011 GP and pharma total'!G73)/'2011 population'!G73</f>
        <v>2727.6681205090772</v>
      </c>
      <c r="H73" s="11">
        <f>ave_other_primary_care_2011+('2011 inpatient total'!H73+'2011 outpatient total'!H73+'2011 GP and pharma total'!H73)/'2011 population'!H73</f>
        <v>2695.5657596701044</v>
      </c>
      <c r="I73" s="96">
        <f>(D73*'2011 population'!D73+'2011 overall results'!E73*'2011 population'!E73+'2011 overall results'!F73*'2011 population'!F73+'2011 overall results'!G73*'2011 population'!G73+'2011 overall results'!H73*'2011 population'!H73)/SUM('2011 population'!D73:H73)</f>
        <v>2943.6414551365301</v>
      </c>
      <c r="J73" s="11">
        <f>ave_other_primary_care_2011+('2011 inpatient total'!J73+'2011 outpatient total'!J73+'2011 GP and pharma total'!J73)/'2011 population'!J73</f>
        <v>3759.5429547842073</v>
      </c>
      <c r="K73" s="11">
        <f>ave_other_primary_care_2011+('2011 inpatient total'!K73+'2011 outpatient total'!K73+'2011 GP and pharma total'!K73)/'2011 population'!K73</f>
        <v>3525.4421579281561</v>
      </c>
      <c r="L73" s="11">
        <f>ave_other_primary_care_2011+('2011 inpatient total'!L73+'2011 outpatient total'!L73+'2011 GP and pharma total'!L73)/'2011 population'!L73</f>
        <v>3126.1494825062509</v>
      </c>
      <c r="M73" s="11">
        <f>ave_other_primary_care_2011+('2011 inpatient total'!M73+'2011 outpatient total'!M73+'2011 GP and pharma total'!M73)/'2011 population'!M73</f>
        <v>2999.6375365150056</v>
      </c>
      <c r="N73" s="11">
        <f>ave_other_primary_care_2011+('2011 inpatient total'!N73+'2011 outpatient total'!N73+'2011 GP and pharma total'!N73)/'2011 population'!N73</f>
        <v>2886.6711483036447</v>
      </c>
      <c r="O73" s="96">
        <f>(J73*'2011 population'!J73+'2011 overall results'!K73*'2011 population'!K73+'2011 overall results'!L73*'2011 population'!L73+'2011 overall results'!M73*'2011 population'!M73+'2011 overall results'!N73*'2011 population'!N73)/SUM('2011 population'!J73:N73)</f>
        <v>3203.9640056648095</v>
      </c>
      <c r="P73" s="2">
        <f>(D73*'2011 population'!D73+'2011 overall results'!J73*'2011 population'!J73)/('2011 population'!D73+'2011 population'!J73)</f>
        <v>3592.0891632587973</v>
      </c>
      <c r="Q73" s="2">
        <f>(E73*'2011 population'!E73+'2011 overall results'!K73*'2011 population'!K73)/('2011 population'!E73+'2011 population'!K73)</f>
        <v>3338.4251526209578</v>
      </c>
      <c r="R73" s="2">
        <f>(F73*'2011 population'!F73+'2011 overall results'!L73*'2011 population'!L73)/('2011 population'!F73+'2011 population'!L73)</f>
        <v>3010.3160770006843</v>
      </c>
      <c r="S73" s="2">
        <f>(G73*'2011 population'!G73+'2011 overall results'!M73*'2011 population'!M73)/('2011 population'!G73+'2011 population'!M73)</f>
        <v>2858.3018161635832</v>
      </c>
      <c r="T73" s="2">
        <f>(H73*'2011 population'!H73+'2011 overall results'!N73*'2011 population'!N73)/('2011 population'!H73+'2011 population'!N73)</f>
        <v>2787.5817359833304</v>
      </c>
      <c r="U73" s="56">
        <f>(I73*SUM('2011 population'!D73:H73)+'2011 overall results'!O73*SUM('2011 population'!J73:N73))/SUM('2011 population'!D73:N73)</f>
        <v>3068.1285492176489</v>
      </c>
      <c r="W73" s="99">
        <f>H73*SUM('2011 population'!D73:H73)+'2011 overall results'!N73*SUM('2011 population'!J73:N73)</f>
        <v>1228488873.9434233</v>
      </c>
    </row>
    <row r="74" spans="2:23" x14ac:dyDescent="0.25">
      <c r="B74">
        <v>70</v>
      </c>
      <c r="C74" s="67"/>
      <c r="D74" s="11">
        <f>ave_other_primary_care_2011+('2011 inpatient total'!D74+'2011 outpatient total'!D74+'2011 GP and pharma total'!D74)/'2011 population'!D74</f>
        <v>3418.3926799533101</v>
      </c>
      <c r="E74" s="11">
        <f>ave_other_primary_care_2011+('2011 inpatient total'!E74+'2011 outpatient total'!E74+'2011 GP and pharma total'!E74)/'2011 population'!E74</f>
        <v>3183.5268267059296</v>
      </c>
      <c r="F74" s="11">
        <f>ave_other_primary_care_2011+('2011 inpatient total'!F74+'2011 outpatient total'!F74+'2011 GP and pharma total'!F74)/'2011 population'!F74</f>
        <v>2935.0896086829166</v>
      </c>
      <c r="G74" s="11">
        <f>ave_other_primary_care_2011+('2011 inpatient total'!G74+'2011 outpatient total'!G74+'2011 GP and pharma total'!G74)/'2011 population'!G74</f>
        <v>2791.7544635278787</v>
      </c>
      <c r="H74" s="11">
        <f>ave_other_primary_care_2011+('2011 inpatient total'!H74+'2011 outpatient total'!H74+'2011 GP and pharma total'!H74)/'2011 population'!H74</f>
        <v>2625.1458339195924</v>
      </c>
      <c r="I74" s="96">
        <f>(D74*'2011 population'!D74+'2011 overall results'!E74*'2011 population'!E74+'2011 overall results'!F74*'2011 population'!F74+'2011 overall results'!G74*'2011 population'!G74+'2011 overall results'!H74*'2011 population'!H74)/SUM('2011 population'!D74:H74)</f>
        <v>2953.2958582907409</v>
      </c>
      <c r="J74" s="11">
        <f>ave_other_primary_care_2011+('2011 inpatient total'!J74+'2011 outpatient total'!J74+'2011 GP and pharma total'!J74)/'2011 population'!J74</f>
        <v>3761.3125037205646</v>
      </c>
      <c r="K74" s="11">
        <f>ave_other_primary_care_2011+('2011 inpatient total'!K74+'2011 outpatient total'!K74+'2011 GP and pharma total'!K74)/'2011 population'!K74</f>
        <v>3397.1599075749182</v>
      </c>
      <c r="L74" s="11">
        <f>ave_other_primary_care_2011+('2011 inpatient total'!L74+'2011 outpatient total'!L74+'2011 GP and pharma total'!L74)/'2011 population'!L74</f>
        <v>3135.9476759520744</v>
      </c>
      <c r="M74" s="11">
        <f>ave_other_primary_care_2011+('2011 inpatient total'!M74+'2011 outpatient total'!M74+'2011 GP and pharma total'!M74)/'2011 population'!M74</f>
        <v>3016.9739767955166</v>
      </c>
      <c r="N74" s="11">
        <f>ave_other_primary_care_2011+('2011 inpatient total'!N74+'2011 outpatient total'!N74+'2011 GP and pharma total'!N74)/'2011 population'!N74</f>
        <v>2863.7074562169114</v>
      </c>
      <c r="O74" s="96">
        <f>(J74*'2011 population'!J74+'2011 overall results'!K74*'2011 population'!K74+'2011 overall results'!L74*'2011 population'!L74+'2011 overall results'!M74*'2011 population'!M74+'2011 overall results'!N74*'2011 population'!N74)/SUM('2011 population'!J74:N74)</f>
        <v>3188.6043064861688</v>
      </c>
      <c r="P74" s="2">
        <f>(D74*'2011 population'!D74+'2011 overall results'!J74*'2011 population'!J74)/('2011 population'!D74+'2011 population'!J74)</f>
        <v>3579.3738500441832</v>
      </c>
      <c r="Q74" s="2">
        <f>(E74*'2011 population'!E74+'2011 overall results'!K74*'2011 population'!K74)/('2011 population'!E74+'2011 population'!K74)</f>
        <v>3284.7354585334656</v>
      </c>
      <c r="R74" s="2">
        <f>(F74*'2011 population'!F74+'2011 overall results'!L74*'2011 population'!L74)/('2011 population'!F74+'2011 population'!L74)</f>
        <v>3031.5036728235277</v>
      </c>
      <c r="S74" s="2">
        <f>(G74*'2011 population'!G74+'2011 overall results'!M74*'2011 population'!M74)/('2011 population'!G74+'2011 population'!M74)</f>
        <v>2899.6027991237661</v>
      </c>
      <c r="T74" s="2">
        <f>(H74*'2011 population'!H74+'2011 overall results'!N74*'2011 population'!N74)/('2011 population'!H74+'2011 population'!N74)</f>
        <v>2739.2253745633343</v>
      </c>
      <c r="U74" s="56">
        <f>(I74*SUM('2011 population'!D74:H74)+'2011 overall results'!O74*SUM('2011 population'!J74:N74))/SUM('2011 population'!D74:N74)</f>
        <v>3065.4440377617616</v>
      </c>
      <c r="W74" s="99">
        <f>H74*SUM('2011 population'!D74:H74)+'2011 overall results'!N74*SUM('2011 population'!J74:N74)</f>
        <v>1120913185.5179279</v>
      </c>
    </row>
    <row r="75" spans="2:23" x14ac:dyDescent="0.25">
      <c r="B75">
        <v>71</v>
      </c>
      <c r="C75" s="67"/>
      <c r="D75" s="11">
        <f>ave_other_primary_care_2011+('2011 inpatient total'!D75+'2011 outpatient total'!D75+'2011 GP and pharma total'!D75)/'2011 population'!D75</f>
        <v>3416.4691392146815</v>
      </c>
      <c r="E75" s="11">
        <f>ave_other_primary_care_2011+('2011 inpatient total'!E75+'2011 outpatient total'!E75+'2011 GP and pharma total'!E75)/'2011 population'!E75</f>
        <v>3105.987328414285</v>
      </c>
      <c r="F75" s="11">
        <f>ave_other_primary_care_2011+('2011 inpatient total'!F75+'2011 outpatient total'!F75+'2011 GP and pharma total'!F75)/'2011 population'!F75</f>
        <v>2796.9336253431725</v>
      </c>
      <c r="G75" s="11">
        <f>ave_other_primary_care_2011+('2011 inpatient total'!G75+'2011 outpatient total'!G75+'2011 GP and pharma total'!G75)/'2011 population'!G75</f>
        <v>2634.0525718833128</v>
      </c>
      <c r="H75" s="11">
        <f>ave_other_primary_care_2011+('2011 inpatient total'!H75+'2011 outpatient total'!H75+'2011 GP and pharma total'!H75)/'2011 population'!H75</f>
        <v>2469.5562696545667</v>
      </c>
      <c r="I75" s="96">
        <f>(D75*'2011 population'!D75+'2011 overall results'!E75*'2011 population'!E75+'2011 overall results'!F75*'2011 population'!F75+'2011 overall results'!G75*'2011 population'!G75+'2011 overall results'!H75*'2011 population'!H75)/SUM('2011 population'!D75:H75)</f>
        <v>2838.2705561211701</v>
      </c>
      <c r="J75" s="11">
        <f>ave_other_primary_care_2011+('2011 inpatient total'!J75+'2011 outpatient total'!J75+'2011 GP and pharma total'!J75)/'2011 population'!J75</f>
        <v>3736.7301438060204</v>
      </c>
      <c r="K75" s="11">
        <f>ave_other_primary_care_2011+('2011 inpatient total'!K75+'2011 outpatient total'!K75+'2011 GP and pharma total'!K75)/'2011 population'!K75</f>
        <v>3383.0416954893612</v>
      </c>
      <c r="L75" s="11">
        <f>ave_other_primary_care_2011+('2011 inpatient total'!L75+'2011 outpatient total'!L75+'2011 GP and pharma total'!L75)/'2011 population'!L75</f>
        <v>3058.9301595153124</v>
      </c>
      <c r="M75" s="11">
        <f>ave_other_primary_care_2011+('2011 inpatient total'!M75+'2011 outpatient total'!M75+'2011 GP and pharma total'!M75)/'2011 population'!M75</f>
        <v>2868.5018702601337</v>
      </c>
      <c r="N75" s="11">
        <f>ave_other_primary_care_2011+('2011 inpatient total'!N75+'2011 outpatient total'!N75+'2011 GP and pharma total'!N75)/'2011 population'!N75</f>
        <v>2727.022466672569</v>
      </c>
      <c r="O75" s="96">
        <f>(J75*'2011 population'!J75+'2011 overall results'!K75*'2011 population'!K75+'2011 overall results'!L75*'2011 population'!L75+'2011 overall results'!M75*'2011 population'!M75+'2011 overall results'!N75*'2011 population'!N75)/SUM('2011 population'!J75:N75)</f>
        <v>3098.9457885892625</v>
      </c>
      <c r="P75" s="2">
        <f>(D75*'2011 population'!D75+'2011 overall results'!J75*'2011 population'!J75)/('2011 population'!D75+'2011 population'!J75)</f>
        <v>3565.9483509937122</v>
      </c>
      <c r="Q75" s="2">
        <f>(E75*'2011 population'!E75+'2011 overall results'!K75*'2011 population'!K75)/('2011 population'!E75+'2011 population'!K75)</f>
        <v>3235.4037113213899</v>
      </c>
      <c r="R75" s="2">
        <f>(F75*'2011 population'!F75+'2011 overall results'!L75*'2011 population'!L75)/('2011 population'!F75+'2011 population'!L75)</f>
        <v>2921.2079440634029</v>
      </c>
      <c r="S75" s="2">
        <f>(G75*'2011 population'!G75+'2011 overall results'!M75*'2011 population'!M75)/('2011 population'!G75+'2011 population'!M75)</f>
        <v>2746.6040534630683</v>
      </c>
      <c r="T75" s="2">
        <f>(H75*'2011 population'!H75+'2011 overall results'!N75*'2011 population'!N75)/('2011 population'!H75+'2011 population'!N75)</f>
        <v>2591.7919830211176</v>
      </c>
      <c r="U75" s="56">
        <f>(I75*SUM('2011 population'!D75:H75)+'2011 overall results'!O75*SUM('2011 population'!J75:N75))/SUM('2011 population'!D75:N75)</f>
        <v>2961.6503932385622</v>
      </c>
      <c r="W75" s="99">
        <f>H75*SUM('2011 population'!D75:H75)+'2011 overall results'!N75*SUM('2011 population'!J75:N75)</f>
        <v>1093067567.1803703</v>
      </c>
    </row>
    <row r="76" spans="2:23" x14ac:dyDescent="0.25">
      <c r="B76">
        <v>72</v>
      </c>
      <c r="C76" s="67"/>
      <c r="D76" s="11">
        <f>ave_other_primary_care_2011+('2011 inpatient total'!D76+'2011 outpatient total'!D76+'2011 GP and pharma total'!D76)/'2011 population'!D76</f>
        <v>3605.6124381899294</v>
      </c>
      <c r="E76" s="11">
        <f>ave_other_primary_care_2011+('2011 inpatient total'!E76+'2011 outpatient total'!E76+'2011 GP and pharma total'!E76)/'2011 population'!E76</f>
        <v>3259.5814987418512</v>
      </c>
      <c r="F76" s="11">
        <f>ave_other_primary_care_2011+('2011 inpatient total'!F76+'2011 outpatient total'!F76+'2011 GP and pharma total'!F76)/'2011 population'!F76</f>
        <v>3054.1744380348023</v>
      </c>
      <c r="G76" s="11">
        <f>ave_other_primary_care_2011+('2011 inpatient total'!G76+'2011 outpatient total'!G76+'2011 GP and pharma total'!G76)/'2011 population'!G76</f>
        <v>2801.2390206341156</v>
      </c>
      <c r="H76" s="11">
        <f>ave_other_primary_care_2011+('2011 inpatient total'!H76+'2011 outpatient total'!H76+'2011 GP and pharma total'!H76)/'2011 population'!H76</f>
        <v>2648.0464700179514</v>
      </c>
      <c r="I76" s="96">
        <f>(D76*'2011 population'!D76+'2011 overall results'!E76*'2011 population'!E76+'2011 overall results'!F76*'2011 population'!F76+'2011 overall results'!G76*'2011 population'!G76+'2011 overall results'!H76*'2011 population'!H76)/SUM('2011 population'!D76:H76)</f>
        <v>3027.3325507018244</v>
      </c>
      <c r="J76" s="11">
        <f>ave_other_primary_care_2011+('2011 inpatient total'!J76+'2011 outpatient total'!J76+'2011 GP and pharma total'!J76)/'2011 population'!J76</f>
        <v>3969.5635484070976</v>
      </c>
      <c r="K76" s="11">
        <f>ave_other_primary_care_2011+('2011 inpatient total'!K76+'2011 outpatient total'!K76+'2011 GP and pharma total'!K76)/'2011 population'!K76</f>
        <v>3597.9113060813929</v>
      </c>
      <c r="L76" s="11">
        <f>ave_other_primary_care_2011+('2011 inpatient total'!L76+'2011 outpatient total'!L76+'2011 GP and pharma total'!L76)/'2011 population'!L76</f>
        <v>3265.4967235897652</v>
      </c>
      <c r="M76" s="11">
        <f>ave_other_primary_care_2011+('2011 inpatient total'!M76+'2011 outpatient total'!M76+'2011 GP and pharma total'!M76)/'2011 population'!M76</f>
        <v>3078.7376415800859</v>
      </c>
      <c r="N76" s="11">
        <f>ave_other_primary_care_2011+('2011 inpatient total'!N76+'2011 outpatient total'!N76+'2011 GP and pharma total'!N76)/'2011 population'!N76</f>
        <v>2934.7214554072989</v>
      </c>
      <c r="O76" s="96">
        <f>(J76*'2011 population'!J76+'2011 overall results'!K76*'2011 population'!K76+'2011 overall results'!L76*'2011 population'!L76+'2011 overall results'!M76*'2011 population'!M76+'2011 overall results'!N76*'2011 population'!N76)/SUM('2011 population'!J76:N76)</f>
        <v>3309.9481764769475</v>
      </c>
      <c r="P76" s="2">
        <f>(D76*'2011 population'!D76+'2011 overall results'!J76*'2011 population'!J76)/('2011 population'!D76+'2011 population'!J76)</f>
        <v>3774.1318129330052</v>
      </c>
      <c r="Q76" s="2">
        <f>(E76*'2011 population'!E76+'2011 overall results'!K76*'2011 population'!K76)/('2011 population'!E76+'2011 population'!K76)</f>
        <v>3417.9363524697974</v>
      </c>
      <c r="R76" s="2">
        <f>(F76*'2011 population'!F76+'2011 overall results'!L76*'2011 population'!L76)/('2011 population'!F76+'2011 population'!L76)</f>
        <v>3154.4915370280928</v>
      </c>
      <c r="S76" s="2">
        <f>(G76*'2011 population'!G76+'2011 overall results'!M76*'2011 population'!M76)/('2011 population'!G76+'2011 population'!M76)</f>
        <v>2933.810761334269</v>
      </c>
      <c r="T76" s="2">
        <f>(H76*'2011 population'!H76+'2011 overall results'!N76*'2011 population'!N76)/('2011 population'!H76+'2011 population'!N76)</f>
        <v>2784.5288761174506</v>
      </c>
      <c r="U76" s="56">
        <f>(I76*SUM('2011 population'!D76:H76)+'2011 overall results'!O76*SUM('2011 population'!J76:N76))/SUM('2011 population'!D76:N76)</f>
        <v>3160.9422665526772</v>
      </c>
      <c r="W76" s="99">
        <f>H76*SUM('2011 population'!D76:H76)+'2011 overall results'!N76*SUM('2011 population'!J76:N76)</f>
        <v>1161919999.1316271</v>
      </c>
    </row>
    <row r="77" spans="2:23" x14ac:dyDescent="0.25">
      <c r="B77">
        <v>73</v>
      </c>
      <c r="C77" s="67"/>
      <c r="D77" s="11">
        <f>ave_other_primary_care_2011+('2011 inpatient total'!D77+'2011 outpatient total'!D77+'2011 GP and pharma total'!D77)/'2011 population'!D77</f>
        <v>3666.8337949410234</v>
      </c>
      <c r="E77" s="11">
        <f>ave_other_primary_care_2011+('2011 inpatient total'!E77+'2011 outpatient total'!E77+'2011 GP and pharma total'!E77)/'2011 population'!E77</f>
        <v>3397.8095862771611</v>
      </c>
      <c r="F77" s="11">
        <f>ave_other_primary_care_2011+('2011 inpatient total'!F77+'2011 outpatient total'!F77+'2011 GP and pharma total'!F77)/'2011 population'!F77</f>
        <v>3084.3754346315932</v>
      </c>
      <c r="G77" s="11">
        <f>ave_other_primary_care_2011+('2011 inpatient total'!G77+'2011 outpatient total'!G77+'2011 GP and pharma total'!G77)/'2011 population'!G77</f>
        <v>2973.8597439230934</v>
      </c>
      <c r="H77" s="11">
        <f>ave_other_primary_care_2011+('2011 inpatient total'!H77+'2011 outpatient total'!H77+'2011 GP and pharma total'!H77)/'2011 population'!H77</f>
        <v>2826.406385563761</v>
      </c>
      <c r="I77" s="96">
        <f>(D77*'2011 population'!D77+'2011 overall results'!E77*'2011 population'!E77+'2011 overall results'!F77*'2011 population'!F77+'2011 overall results'!G77*'2011 population'!G77+'2011 overall results'!H77*'2011 population'!H77)/SUM('2011 population'!D77:H77)</f>
        <v>3149.134219906713</v>
      </c>
      <c r="J77" s="11">
        <f>ave_other_primary_care_2011+('2011 inpatient total'!J77+'2011 outpatient total'!J77+'2011 GP and pharma total'!J77)/'2011 population'!J77</f>
        <v>4108.6586713541419</v>
      </c>
      <c r="K77" s="11">
        <f>ave_other_primary_care_2011+('2011 inpatient total'!K77+'2011 outpatient total'!K77+'2011 GP and pharma total'!K77)/'2011 population'!K77</f>
        <v>3741.0732658825914</v>
      </c>
      <c r="L77" s="11">
        <f>ave_other_primary_care_2011+('2011 inpatient total'!L77+'2011 outpatient total'!L77+'2011 GP and pharma total'!L77)/'2011 population'!L77</f>
        <v>3455.416634971079</v>
      </c>
      <c r="M77" s="11">
        <f>ave_other_primary_care_2011+('2011 inpatient total'!M77+'2011 outpatient total'!M77+'2011 GP and pharma total'!M77)/'2011 population'!M77</f>
        <v>3328.6177651373819</v>
      </c>
      <c r="N77" s="11">
        <f>ave_other_primary_care_2011+('2011 inpatient total'!N77+'2011 outpatient total'!N77+'2011 GP and pharma total'!N77)/'2011 population'!N77</f>
        <v>3188.0306139276854</v>
      </c>
      <c r="O77" s="96">
        <f>(J77*'2011 population'!J77+'2011 overall results'!K77*'2011 population'!K77+'2011 overall results'!L77*'2011 population'!L77+'2011 overall results'!M77*'2011 population'!M77+'2011 overall results'!N77*'2011 population'!N77)/SUM('2011 population'!J77:N77)</f>
        <v>3513.5137675925421</v>
      </c>
      <c r="P77" s="2">
        <f>(D77*'2011 population'!D77+'2011 overall results'!J77*'2011 population'!J77)/('2011 population'!D77+'2011 population'!J77)</f>
        <v>3870.1148236057415</v>
      </c>
      <c r="Q77" s="2">
        <f>(E77*'2011 population'!E77+'2011 overall results'!K77*'2011 population'!K77)/('2011 population'!E77+'2011 population'!K77)</f>
        <v>3556.3998976004491</v>
      </c>
      <c r="R77" s="2">
        <f>(F77*'2011 population'!F77+'2011 overall results'!L77*'2011 population'!L77)/('2011 population'!F77+'2011 population'!L77)</f>
        <v>3260.615503842499</v>
      </c>
      <c r="S77" s="2">
        <f>(G77*'2011 population'!G77+'2011 overall results'!M77*'2011 population'!M77)/('2011 population'!G77+'2011 population'!M77)</f>
        <v>3142.7091468387102</v>
      </c>
      <c r="T77" s="2">
        <f>(H77*'2011 population'!H77+'2011 overall results'!N77*'2011 population'!N77)/('2011 population'!H77+'2011 population'!N77)</f>
        <v>2997.2540941519405</v>
      </c>
      <c r="U77" s="56">
        <f>(I77*SUM('2011 population'!D77:H77)+'2011 overall results'!O77*SUM('2011 population'!J77:N77))/SUM('2011 population'!D77:N77)</f>
        <v>3320.4073076013492</v>
      </c>
      <c r="W77" s="99">
        <f>H77*SUM('2011 population'!D77:H77)+'2011 overall results'!N77*SUM('2011 population'!J77:N77)</f>
        <v>1217320100.0666652</v>
      </c>
    </row>
    <row r="78" spans="2:23" x14ac:dyDescent="0.25">
      <c r="B78">
        <v>74</v>
      </c>
      <c r="C78" s="67"/>
      <c r="D78" s="11">
        <f>ave_other_primary_care_2011+('2011 inpatient total'!D78+'2011 outpatient total'!D78+'2011 GP and pharma total'!D78)/'2011 population'!D78</f>
        <v>3850.8514741423601</v>
      </c>
      <c r="E78" s="11">
        <f>ave_other_primary_care_2011+('2011 inpatient total'!E78+'2011 outpatient total'!E78+'2011 GP and pharma total'!E78)/'2011 population'!E78</f>
        <v>3495.9909375014572</v>
      </c>
      <c r="F78" s="11">
        <f>ave_other_primary_care_2011+('2011 inpatient total'!F78+'2011 outpatient total'!F78+'2011 GP and pharma total'!F78)/'2011 population'!F78</f>
        <v>3197.2034810270043</v>
      </c>
      <c r="G78" s="11">
        <f>ave_other_primary_care_2011+('2011 inpatient total'!G78+'2011 outpatient total'!G78+'2011 GP and pharma total'!G78)/'2011 population'!G78</f>
        <v>3051.4990651129251</v>
      </c>
      <c r="H78" s="11">
        <f>ave_other_primary_care_2011+('2011 inpatient total'!H78+'2011 outpatient total'!H78+'2011 GP and pharma total'!H78)/'2011 population'!H78</f>
        <v>2924.6085023414353</v>
      </c>
      <c r="I78" s="96">
        <f>(D78*'2011 population'!D78+'2011 overall results'!E78*'2011 population'!E78+'2011 overall results'!F78*'2011 population'!F78+'2011 overall results'!G78*'2011 population'!G78+'2011 overall results'!H78*'2011 population'!H78)/SUM('2011 population'!D78:H78)</f>
        <v>3259.5418343958072</v>
      </c>
      <c r="J78" s="11">
        <f>ave_other_primary_care_2011+('2011 inpatient total'!J78+'2011 outpatient total'!J78+'2011 GP and pharma total'!J78)/'2011 population'!J78</f>
        <v>4280.8777645339942</v>
      </c>
      <c r="K78" s="11">
        <f>ave_other_primary_care_2011+('2011 inpatient total'!K78+'2011 outpatient total'!K78+'2011 GP and pharma total'!K78)/'2011 population'!K78</f>
        <v>3950.3780105895526</v>
      </c>
      <c r="L78" s="11">
        <f>ave_other_primary_care_2011+('2011 inpatient total'!L78+'2011 outpatient total'!L78+'2011 GP and pharma total'!L78)/'2011 population'!L78</f>
        <v>3595.4181118979732</v>
      </c>
      <c r="M78" s="11">
        <f>ave_other_primary_care_2011+('2011 inpatient total'!M78+'2011 outpatient total'!M78+'2011 GP and pharma total'!M78)/'2011 population'!M78</f>
        <v>3520.2147071417867</v>
      </c>
      <c r="N78" s="11">
        <f>ave_other_primary_care_2011+('2011 inpatient total'!N78+'2011 outpatient total'!N78+'2011 GP and pharma total'!N78)/'2011 population'!N78</f>
        <v>3394.3543690547385</v>
      </c>
      <c r="O78" s="96">
        <f>(J78*'2011 population'!J78+'2011 overall results'!K78*'2011 population'!K78+'2011 overall results'!L78*'2011 population'!L78+'2011 overall results'!M78*'2011 population'!M78+'2011 overall results'!N78*'2011 population'!N78)/SUM('2011 population'!J78:N78)</f>
        <v>3697.0375879677631</v>
      </c>
      <c r="P78" s="2">
        <f>(D78*'2011 population'!D78+'2011 overall results'!J78*'2011 population'!J78)/('2011 population'!D78+'2011 population'!J78)</f>
        <v>4046.8269412455661</v>
      </c>
      <c r="Q78" s="2">
        <f>(E78*'2011 population'!E78+'2011 overall results'!K78*'2011 population'!K78)/('2011 population'!E78+'2011 population'!K78)</f>
        <v>3703.7298803145854</v>
      </c>
      <c r="R78" s="2">
        <f>(F78*'2011 population'!F78+'2011 overall results'!L78*'2011 population'!L78)/('2011 population'!F78+'2011 population'!L78)</f>
        <v>3385.0594432611424</v>
      </c>
      <c r="S78" s="2">
        <f>(G78*'2011 population'!G78+'2011 overall results'!M78*'2011 population'!M78)/('2011 population'!G78+'2011 population'!M78)</f>
        <v>3272.3964658377872</v>
      </c>
      <c r="T78" s="2">
        <f>(H78*'2011 population'!H78+'2011 overall results'!N78*'2011 population'!N78)/('2011 population'!H78+'2011 population'!N78)</f>
        <v>3145.6324880364728</v>
      </c>
      <c r="U78" s="56">
        <f>(I78*SUM('2011 population'!D78:H78)+'2011 overall results'!O78*SUM('2011 population'!J78:N78))/SUM('2011 population'!D78:N78)</f>
        <v>3463.5517685701416</v>
      </c>
      <c r="W78" s="99">
        <f>H78*SUM('2011 population'!D78:H78)+'2011 overall results'!N78*SUM('2011 population'!J78:N78)</f>
        <v>1227057381.4317496</v>
      </c>
    </row>
    <row r="79" spans="2:23" x14ac:dyDescent="0.25">
      <c r="B79">
        <v>75</v>
      </c>
      <c r="C79" s="67"/>
      <c r="D79" s="11">
        <f>ave_other_primary_care_2011+('2011 inpatient total'!D79+'2011 outpatient total'!D79+'2011 GP and pharma total'!D79)/'2011 population'!D79</f>
        <v>4133.0988957279706</v>
      </c>
      <c r="E79" s="11">
        <f>ave_other_primary_care_2011+('2011 inpatient total'!E79+'2011 outpatient total'!E79+'2011 GP and pharma total'!E79)/'2011 population'!E79</f>
        <v>3756.0434041756198</v>
      </c>
      <c r="F79" s="11">
        <f>ave_other_primary_care_2011+('2011 inpatient total'!F79+'2011 outpatient total'!F79+'2011 GP and pharma total'!F79)/'2011 population'!F79</f>
        <v>3459.0940631892709</v>
      </c>
      <c r="G79" s="11">
        <f>ave_other_primary_care_2011+('2011 inpatient total'!G79+'2011 outpatient total'!G79+'2011 GP and pharma total'!G79)/'2011 population'!G79</f>
        <v>3337.449652879739</v>
      </c>
      <c r="H79" s="11">
        <f>ave_other_primary_care_2011+('2011 inpatient total'!H79+'2011 outpatient total'!H79+'2011 GP and pharma total'!H79)/'2011 population'!H79</f>
        <v>3210.4509640579895</v>
      </c>
      <c r="I79" s="96">
        <f>(D79*'2011 population'!D79+'2011 overall results'!E79*'2011 population'!E79+'2011 overall results'!F79*'2011 population'!F79+'2011 overall results'!G79*'2011 population'!G79+'2011 overall results'!H79*'2011 population'!H79)/SUM('2011 population'!D79:H79)</f>
        <v>3535.8015219907106</v>
      </c>
      <c r="J79" s="11">
        <f>ave_other_primary_care_2011+('2011 inpatient total'!J79+'2011 outpatient total'!J79+'2011 GP and pharma total'!J79)/'2011 population'!J79</f>
        <v>4711.971602829638</v>
      </c>
      <c r="K79" s="11">
        <f>ave_other_primary_care_2011+('2011 inpatient total'!K79+'2011 outpatient total'!K79+'2011 GP and pharma total'!K79)/'2011 population'!K79</f>
        <v>4340.3893677498108</v>
      </c>
      <c r="L79" s="11">
        <f>ave_other_primary_care_2011+('2011 inpatient total'!L79+'2011 outpatient total'!L79+'2011 GP and pharma total'!L79)/'2011 population'!L79</f>
        <v>4012.28807717061</v>
      </c>
      <c r="M79" s="11">
        <f>ave_other_primary_care_2011+('2011 inpatient total'!M79+'2011 outpatient total'!M79+'2011 GP and pharma total'!M79)/'2011 population'!M79</f>
        <v>3735.9562831635931</v>
      </c>
      <c r="N79" s="11">
        <f>ave_other_primary_care_2011+('2011 inpatient total'!N79+'2011 outpatient total'!N79+'2011 GP and pharma total'!N79)/'2011 population'!N79</f>
        <v>3655.1544834108263</v>
      </c>
      <c r="O79" s="96">
        <f>(J79*'2011 population'!J79+'2011 overall results'!K79*'2011 population'!K79+'2011 overall results'!L79*'2011 population'!L79+'2011 overall results'!M79*'2011 population'!M79+'2011 overall results'!N79*'2011 population'!N79)/SUM('2011 population'!J79:N79)</f>
        <v>4027.7768500982111</v>
      </c>
      <c r="P79" s="2">
        <f>(D79*'2011 population'!D79+'2011 overall results'!J79*'2011 population'!J79)/('2011 population'!D79+'2011 population'!J79)</f>
        <v>4394.378509552057</v>
      </c>
      <c r="Q79" s="2">
        <f>(E79*'2011 population'!E79+'2011 overall results'!K79*'2011 population'!K79)/('2011 population'!E79+'2011 population'!K79)</f>
        <v>4020.790101888952</v>
      </c>
      <c r="R79" s="2">
        <f>(F79*'2011 population'!F79+'2011 overall results'!L79*'2011 population'!L79)/('2011 population'!F79+'2011 population'!L79)</f>
        <v>3714.33724225892</v>
      </c>
      <c r="S79" s="2">
        <f>(G79*'2011 population'!G79+'2011 overall results'!M79*'2011 population'!M79)/('2011 population'!G79+'2011 population'!M79)</f>
        <v>3526.0280155966288</v>
      </c>
      <c r="T79" s="2">
        <f>(H79*'2011 population'!H79+'2011 overall results'!N79*'2011 population'!N79)/('2011 population'!H79+'2011 population'!N79)</f>
        <v>3418.9971457002434</v>
      </c>
      <c r="U79" s="56">
        <f>(I79*SUM('2011 population'!D79:H79)+'2011 overall results'!O79*SUM('2011 population'!J79:N79))/SUM('2011 population'!D79:N79)</f>
        <v>3763.4819543249928</v>
      </c>
      <c r="W79" s="99">
        <f>H79*SUM('2011 population'!D79:H79)+'2011 overall results'!N79*SUM('2011 population'!J79:N79)</f>
        <v>1272889614.9621658</v>
      </c>
    </row>
    <row r="80" spans="2:23" x14ac:dyDescent="0.25">
      <c r="B80">
        <v>76</v>
      </c>
      <c r="C80" s="67"/>
      <c r="D80" s="11">
        <f>ave_other_primary_care_2011+('2011 inpatient total'!D80+'2011 outpatient total'!D80+'2011 GP and pharma total'!D80)/'2011 population'!D80</f>
        <v>4159.2637250051885</v>
      </c>
      <c r="E80" s="11">
        <f>ave_other_primary_care_2011+('2011 inpatient total'!E80+'2011 outpatient total'!E80+'2011 GP and pharma total'!E80)/'2011 population'!E80</f>
        <v>3910.2269965151213</v>
      </c>
      <c r="F80" s="11">
        <f>ave_other_primary_care_2011+('2011 inpatient total'!F80+'2011 outpatient total'!F80+'2011 GP and pharma total'!F80)/'2011 population'!F80</f>
        <v>3655.2247436144103</v>
      </c>
      <c r="G80" s="11">
        <f>ave_other_primary_care_2011+('2011 inpatient total'!G80+'2011 outpatient total'!G80+'2011 GP and pharma total'!G80)/'2011 population'!G80</f>
        <v>3460.1032988441566</v>
      </c>
      <c r="H80" s="11">
        <f>ave_other_primary_care_2011+('2011 inpatient total'!H80+'2011 outpatient total'!H80+'2011 GP and pharma total'!H80)/'2011 population'!H80</f>
        <v>3280.6403653283137</v>
      </c>
      <c r="I80" s="96">
        <f>(D80*'2011 population'!D80+'2011 overall results'!E80*'2011 population'!E80+'2011 overall results'!F80*'2011 population'!F80+'2011 overall results'!G80*'2011 population'!G80+'2011 overall results'!H80*'2011 population'!H80)/SUM('2011 population'!D80:H80)</f>
        <v>3653.5457685561137</v>
      </c>
      <c r="J80" s="11">
        <f>ave_other_primary_care_2011+('2011 inpatient total'!J80+'2011 outpatient total'!J80+'2011 GP and pharma total'!J80)/'2011 population'!J80</f>
        <v>4882.1465122885511</v>
      </c>
      <c r="K80" s="11">
        <f>ave_other_primary_care_2011+('2011 inpatient total'!K80+'2011 outpatient total'!K80+'2011 GP and pharma total'!K80)/'2011 population'!K80</f>
        <v>4441.9614410660961</v>
      </c>
      <c r="L80" s="11">
        <f>ave_other_primary_care_2011+('2011 inpatient total'!L80+'2011 outpatient total'!L80+'2011 GP and pharma total'!L80)/'2011 population'!L80</f>
        <v>4069.8723929925964</v>
      </c>
      <c r="M80" s="11">
        <f>ave_other_primary_care_2011+('2011 inpatient total'!M80+'2011 outpatient total'!M80+'2011 GP and pharma total'!M80)/'2011 population'!M80</f>
        <v>3962.2366340455574</v>
      </c>
      <c r="N80" s="11">
        <f>ave_other_primary_care_2011+('2011 inpatient total'!N80+'2011 outpatient total'!N80+'2011 GP and pharma total'!N80)/'2011 population'!N80</f>
        <v>3785.7256399682756</v>
      </c>
      <c r="O80" s="96">
        <f>(J80*'2011 population'!J80+'2011 overall results'!K80*'2011 population'!K80+'2011 overall results'!L80*'2011 population'!L80+'2011 overall results'!M80*'2011 population'!M80+'2011 overall results'!N80*'2011 population'!N80)/SUM('2011 population'!J80:N80)</f>
        <v>4164.9348451308952</v>
      </c>
      <c r="P80" s="2">
        <f>(D80*'2011 population'!D80+'2011 overall results'!J80*'2011 population'!J80)/('2011 population'!D80+'2011 population'!J80)</f>
        <v>4478.1216789840964</v>
      </c>
      <c r="Q80" s="2">
        <f>(E80*'2011 population'!E80+'2011 overall results'!K80*'2011 population'!K80)/('2011 population'!E80+'2011 population'!K80)</f>
        <v>4150.7243109566853</v>
      </c>
      <c r="R80" s="2">
        <f>(F80*'2011 population'!F80+'2011 overall results'!L80*'2011 population'!L80)/('2011 population'!F80+'2011 population'!L80)</f>
        <v>3846.366750961271</v>
      </c>
      <c r="S80" s="2">
        <f>(G80*'2011 population'!G80+'2011 overall results'!M80*'2011 population'!M80)/('2011 population'!G80+'2011 population'!M80)</f>
        <v>3694.1614562389686</v>
      </c>
      <c r="T80" s="2">
        <f>(H80*'2011 population'!H80+'2011 overall results'!N80*'2011 population'!N80)/('2011 population'!H80+'2011 population'!N80)</f>
        <v>3516.0951179752142</v>
      </c>
      <c r="U80" s="56">
        <f>(I80*SUM('2011 population'!D80:H80)+'2011 overall results'!O80*SUM('2011 population'!J80:N80))/SUM('2011 population'!D80:N80)</f>
        <v>3888.1297098345085</v>
      </c>
      <c r="W80" s="99">
        <f>H80*SUM('2011 population'!D80:H80)+'2011 overall results'!N80*SUM('2011 population'!J80:N80)</f>
        <v>1238606541.0833366</v>
      </c>
    </row>
    <row r="81" spans="2:23" x14ac:dyDescent="0.25">
      <c r="B81">
        <v>77</v>
      </c>
      <c r="C81" s="67"/>
      <c r="D81" s="11">
        <f>ave_other_primary_care_2011+('2011 inpatient total'!D81+'2011 outpatient total'!D81+'2011 GP and pharma total'!D81)/'2011 population'!D81</f>
        <v>4433.9942892358358</v>
      </c>
      <c r="E81" s="11">
        <f>ave_other_primary_care_2011+('2011 inpatient total'!E81+'2011 outpatient total'!E81+'2011 GP and pharma total'!E81)/'2011 population'!E81</f>
        <v>3980.2503570955828</v>
      </c>
      <c r="F81" s="11">
        <f>ave_other_primary_care_2011+('2011 inpatient total'!F81+'2011 outpatient total'!F81+'2011 GP and pharma total'!F81)/'2011 population'!F81</f>
        <v>3831.1533244436018</v>
      </c>
      <c r="G81" s="11">
        <f>ave_other_primary_care_2011+('2011 inpatient total'!G81+'2011 outpatient total'!G81+'2011 GP and pharma total'!G81)/'2011 population'!G81</f>
        <v>3602.6619051637326</v>
      </c>
      <c r="H81" s="11">
        <f>ave_other_primary_care_2011+('2011 inpatient total'!H81+'2011 outpatient total'!H81+'2011 GP and pharma total'!H81)/'2011 population'!H81</f>
        <v>3410.5633834424621</v>
      </c>
      <c r="I81" s="96">
        <f>(D81*'2011 population'!D81+'2011 overall results'!E81*'2011 population'!E81+'2011 overall results'!F81*'2011 population'!F81+'2011 overall results'!G81*'2011 population'!G81+'2011 overall results'!H81*'2011 population'!H81)/SUM('2011 population'!D81:H81)</f>
        <v>3807.3239540254867</v>
      </c>
      <c r="J81" s="11">
        <f>ave_other_primary_care_2011+('2011 inpatient total'!J81+'2011 outpatient total'!J81+'2011 GP and pharma total'!J81)/'2011 population'!J81</f>
        <v>5116.4092734062187</v>
      </c>
      <c r="K81" s="11">
        <f>ave_other_primary_care_2011+('2011 inpatient total'!K81+'2011 outpatient total'!K81+'2011 GP and pharma total'!K81)/'2011 population'!K81</f>
        <v>4768.938561074684</v>
      </c>
      <c r="L81" s="11">
        <f>ave_other_primary_care_2011+('2011 inpatient total'!L81+'2011 outpatient total'!L81+'2011 GP and pharma total'!L81)/'2011 population'!L81</f>
        <v>4352.4354855250031</v>
      </c>
      <c r="M81" s="11">
        <f>ave_other_primary_care_2011+('2011 inpatient total'!M81+'2011 outpatient total'!M81+'2011 GP and pharma total'!M81)/'2011 population'!M81</f>
        <v>4225.6646048020311</v>
      </c>
      <c r="N81" s="11">
        <f>ave_other_primary_care_2011+('2011 inpatient total'!N81+'2011 outpatient total'!N81+'2011 GP and pharma total'!N81)/'2011 population'!N81</f>
        <v>4112.4238050195781</v>
      </c>
      <c r="O81" s="96">
        <f>(J81*'2011 population'!J81+'2011 overall results'!K81*'2011 population'!K81+'2011 overall results'!L81*'2011 population'!L81+'2011 overall results'!M81*'2011 population'!M81+'2011 overall results'!N81*'2011 population'!N81)/SUM('2011 population'!J81:N81)</f>
        <v>4451.9457671891523</v>
      </c>
      <c r="P81" s="2">
        <f>(D81*'2011 population'!D81+'2011 overall results'!J81*'2011 population'!J81)/('2011 population'!D81+'2011 population'!J81)</f>
        <v>4730.5354110289045</v>
      </c>
      <c r="Q81" s="2">
        <f>(E81*'2011 population'!E81+'2011 overall results'!K81*'2011 population'!K81)/('2011 population'!E81+'2011 population'!K81)</f>
        <v>4327.9173206955929</v>
      </c>
      <c r="R81" s="2">
        <f>(F81*'2011 population'!F81+'2011 overall results'!L81*'2011 population'!L81)/('2011 population'!F81+'2011 population'!L81)</f>
        <v>4067.9741778404355</v>
      </c>
      <c r="S81" s="2">
        <f>(G81*'2011 population'!G81+'2011 overall results'!M81*'2011 population'!M81)/('2011 population'!G81+'2011 population'!M81)</f>
        <v>3888.8157511346963</v>
      </c>
      <c r="T81" s="2">
        <f>(H81*'2011 population'!H81+'2011 overall results'!N81*'2011 population'!N81)/('2011 population'!H81+'2011 population'!N81)</f>
        <v>3733.6764960225028</v>
      </c>
      <c r="U81" s="56">
        <f>(I81*SUM('2011 population'!D81:H81)+'2011 overall results'!O81*SUM('2011 population'!J81:N81))/SUM('2011 population'!D81:N81)</f>
        <v>4098.309784820086</v>
      </c>
      <c r="W81" s="99">
        <f>H81*SUM('2011 population'!D81:H81)+'2011 overall results'!N81*SUM('2011 population'!J81:N81)</f>
        <v>1229601617.8576198</v>
      </c>
    </row>
    <row r="82" spans="2:23" x14ac:dyDescent="0.25">
      <c r="B82">
        <v>78</v>
      </c>
      <c r="C82" s="67"/>
      <c r="D82" s="11">
        <f>ave_other_primary_care_2011+('2011 inpatient total'!D82+'2011 outpatient total'!D82+'2011 GP and pharma total'!D82)/'2011 population'!D82</f>
        <v>4289.1726529277394</v>
      </c>
      <c r="E82" s="11">
        <f>ave_other_primary_care_2011+('2011 inpatient total'!E82+'2011 outpatient total'!E82+'2011 GP and pharma total'!E82)/'2011 population'!E82</f>
        <v>4022.9758463894004</v>
      </c>
      <c r="F82" s="11">
        <f>ave_other_primary_care_2011+('2011 inpatient total'!F82+'2011 outpatient total'!F82+'2011 GP and pharma total'!F82)/'2011 population'!F82</f>
        <v>3779.7059389073361</v>
      </c>
      <c r="G82" s="11">
        <f>ave_other_primary_care_2011+('2011 inpatient total'!G82+'2011 outpatient total'!G82+'2011 GP and pharma total'!G82)/'2011 population'!G82</f>
        <v>3620.152508770811</v>
      </c>
      <c r="H82" s="11">
        <f>ave_other_primary_care_2011+('2011 inpatient total'!H82+'2011 outpatient total'!H82+'2011 GP and pharma total'!H82)/'2011 population'!H82</f>
        <v>3500.0622928001785</v>
      </c>
      <c r="I82" s="96">
        <f>(D82*'2011 population'!D82+'2011 overall results'!E82*'2011 population'!E82+'2011 overall results'!F82*'2011 population'!F82+'2011 overall results'!G82*'2011 population'!G82+'2011 overall results'!H82*'2011 population'!H82)/SUM('2011 population'!D82:H82)</f>
        <v>3807.4181457592908</v>
      </c>
      <c r="J82" s="11">
        <f>ave_other_primary_care_2011+('2011 inpatient total'!J82+'2011 outpatient total'!J82+'2011 GP and pharma total'!J82)/'2011 population'!J82</f>
        <v>5101.5207911476055</v>
      </c>
      <c r="K82" s="11">
        <f>ave_other_primary_care_2011+('2011 inpatient total'!K82+'2011 outpatient total'!K82+'2011 GP and pharma total'!K82)/'2011 population'!K82</f>
        <v>4740.4707042285636</v>
      </c>
      <c r="L82" s="11">
        <f>ave_other_primary_care_2011+('2011 inpatient total'!L82+'2011 outpatient total'!L82+'2011 GP and pharma total'!L82)/'2011 population'!L82</f>
        <v>4383.2187977610683</v>
      </c>
      <c r="M82" s="11">
        <f>ave_other_primary_care_2011+('2011 inpatient total'!M82+'2011 outpatient total'!M82+'2011 GP and pharma total'!M82)/'2011 population'!M82</f>
        <v>4273.5814292965033</v>
      </c>
      <c r="N82" s="11">
        <f>ave_other_primary_care_2011+('2011 inpatient total'!N82+'2011 outpatient total'!N82+'2011 GP and pharma total'!N82)/'2011 population'!N82</f>
        <v>4058.3942971814522</v>
      </c>
      <c r="O82" s="96">
        <f>(J82*'2011 population'!J82+'2011 overall results'!K82*'2011 population'!K82+'2011 overall results'!L82*'2011 population'!L82+'2011 overall results'!M82*'2011 population'!M82+'2011 overall results'!N82*'2011 population'!N82)/SUM('2011 population'!J82:N82)</f>
        <v>4449.5223660637148</v>
      </c>
      <c r="P82" s="2">
        <f>(D82*'2011 population'!D82+'2011 overall results'!J82*'2011 population'!J82)/('2011 population'!D82+'2011 population'!J82)</f>
        <v>4637.7290637823426</v>
      </c>
      <c r="Q82" s="2">
        <f>(E82*'2011 population'!E82+'2011 overall results'!K82*'2011 population'!K82)/('2011 population'!E82+'2011 population'!K82)</f>
        <v>4332.7185832894202</v>
      </c>
      <c r="R82" s="2">
        <f>(F82*'2011 population'!F82+'2011 overall results'!L82*'2011 population'!L82)/('2011 population'!F82+'2011 population'!L82)</f>
        <v>4048.953989001529</v>
      </c>
      <c r="S82" s="2">
        <f>(G82*'2011 population'!G82+'2011 overall results'!M82*'2011 population'!M82)/('2011 population'!G82+'2011 population'!M82)</f>
        <v>3915.2349134444444</v>
      </c>
      <c r="T82" s="2">
        <f>(H82*'2011 population'!H82+'2011 overall results'!N82*'2011 population'!N82)/('2011 population'!H82+'2011 population'!N82)</f>
        <v>3758.1578477921043</v>
      </c>
      <c r="U82" s="56">
        <f>(I82*SUM('2011 population'!D82:H82)+'2011 overall results'!O82*SUM('2011 population'!J82:N82))/SUM('2011 population'!D82:N82)</f>
        <v>4093.6832714687439</v>
      </c>
      <c r="W82" s="99">
        <f>H82*SUM('2011 population'!D82:H82)+'2011 overall results'!N82*SUM('2011 population'!J82:N82)</f>
        <v>1196179486.5983949</v>
      </c>
    </row>
    <row r="83" spans="2:23" x14ac:dyDescent="0.25">
      <c r="B83">
        <v>79</v>
      </c>
      <c r="C83" s="67"/>
      <c r="D83" s="11">
        <f>ave_other_primary_care_2011+('2011 inpatient total'!D83+'2011 outpatient total'!D83+'2011 GP and pharma total'!D83)/'2011 population'!D83</f>
        <v>4358.7163678274856</v>
      </c>
      <c r="E83" s="11">
        <f>ave_other_primary_care_2011+('2011 inpatient total'!E83+'2011 outpatient total'!E83+'2011 GP and pharma total'!E83)/'2011 population'!E83</f>
        <v>4071.2423402618178</v>
      </c>
      <c r="F83" s="11">
        <f>ave_other_primary_care_2011+('2011 inpatient total'!F83+'2011 outpatient total'!F83+'2011 GP and pharma total'!F83)/'2011 population'!F83</f>
        <v>3894.3942439245043</v>
      </c>
      <c r="G83" s="11">
        <f>ave_other_primary_care_2011+('2011 inpatient total'!G83+'2011 outpatient total'!G83+'2011 GP and pharma total'!G83)/'2011 population'!G83</f>
        <v>3776.2392924866222</v>
      </c>
      <c r="H83" s="11">
        <f>ave_other_primary_care_2011+('2011 inpatient total'!H83+'2011 outpatient total'!H83+'2011 GP and pharma total'!H83)/'2011 population'!H83</f>
        <v>3619.6833335689339</v>
      </c>
      <c r="I83" s="96">
        <f>(D83*'2011 population'!D83+'2011 overall results'!E83*'2011 population'!E83+'2011 overall results'!F83*'2011 population'!F83+'2011 overall results'!G83*'2011 population'!G83+'2011 overall results'!H83*'2011 population'!H83)/SUM('2011 population'!D83:H83)</f>
        <v>3914.3217744673552</v>
      </c>
      <c r="J83" s="11">
        <f>ave_other_primary_care_2011+('2011 inpatient total'!J83+'2011 outpatient total'!J83+'2011 GP and pharma total'!J83)/'2011 population'!J83</f>
        <v>5194.9694716101703</v>
      </c>
      <c r="K83" s="11">
        <f>ave_other_primary_care_2011+('2011 inpatient total'!K83+'2011 outpatient total'!K83+'2011 GP and pharma total'!K83)/'2011 population'!K83</f>
        <v>4805.7352767801076</v>
      </c>
      <c r="L83" s="11">
        <f>ave_other_primary_care_2011+('2011 inpatient total'!L83+'2011 outpatient total'!L83+'2011 GP and pharma total'!L83)/'2011 population'!L83</f>
        <v>4490.2125551921818</v>
      </c>
      <c r="M83" s="11">
        <f>ave_other_primary_care_2011+('2011 inpatient total'!M83+'2011 outpatient total'!M83+'2011 GP and pharma total'!M83)/'2011 population'!M83</f>
        <v>4311.032394840382</v>
      </c>
      <c r="N83" s="11">
        <f>ave_other_primary_care_2011+('2011 inpatient total'!N83+'2011 outpatient total'!N83+'2011 GP and pharma total'!N83)/'2011 population'!N83</f>
        <v>4267.7253855796471</v>
      </c>
      <c r="O83" s="96">
        <f>(J83*'2011 population'!J83+'2011 overall results'!K83*'2011 population'!K83+'2011 overall results'!L83*'2011 population'!L83+'2011 overall results'!M83*'2011 population'!M83+'2011 overall results'!N83*'2011 population'!N83)/SUM('2011 population'!J83:N83)</f>
        <v>4554.5192689978367</v>
      </c>
      <c r="P83" s="2">
        <f>(D83*'2011 population'!D83+'2011 overall results'!J83*'2011 population'!J83)/('2011 population'!D83+'2011 population'!J83)</f>
        <v>4707.9079199322778</v>
      </c>
      <c r="Q83" s="2">
        <f>(E83*'2011 population'!E83+'2011 overall results'!K83*'2011 population'!K83)/('2011 population'!E83+'2011 population'!K83)</f>
        <v>4382.6511689501094</v>
      </c>
      <c r="R83" s="2">
        <f>(F83*'2011 population'!F83+'2011 overall results'!L83*'2011 population'!L83)/('2011 population'!F83+'2011 population'!L83)</f>
        <v>4156.9622013261915</v>
      </c>
      <c r="S83" s="2">
        <f>(G83*'2011 population'!G83+'2011 overall results'!M83*'2011 population'!M83)/('2011 population'!G83+'2011 population'!M83)</f>
        <v>4016.6348390547105</v>
      </c>
      <c r="T83" s="2">
        <f>(H83*'2011 population'!H83+'2011 overall results'!N83*'2011 population'!N83)/('2011 population'!H83+'2011 population'!N83)</f>
        <v>3913.2331128668752</v>
      </c>
      <c r="U83" s="56">
        <f>(I83*SUM('2011 population'!D83:H83)+'2011 overall results'!O83*SUM('2011 population'!J83:N83))/SUM('2011 population'!D83:N83)</f>
        <v>4195.3060246272944</v>
      </c>
      <c r="W83" s="99">
        <f>H83*SUM('2011 population'!D83:H83)+'2011 overall results'!N83*SUM('2011 population'!J83:N83)</f>
        <v>1204156538.2874613</v>
      </c>
    </row>
    <row r="84" spans="2:23" x14ac:dyDescent="0.25">
      <c r="B84">
        <v>80</v>
      </c>
      <c r="C84" s="67"/>
      <c r="D84" s="11">
        <f>ave_other_primary_care_2011+('2011 inpatient total'!D84+'2011 outpatient total'!D84+'2011 GP and pharma total'!D84)/'2011 population'!D84</f>
        <v>4352.5336785701456</v>
      </c>
      <c r="E84" s="11">
        <f>ave_other_primary_care_2011+('2011 inpatient total'!E84+'2011 outpatient total'!E84+'2011 GP and pharma total'!E84)/'2011 population'!E84</f>
        <v>4126.821984214831</v>
      </c>
      <c r="F84" s="11">
        <f>ave_other_primary_care_2011+('2011 inpatient total'!F84+'2011 outpatient total'!F84+'2011 GP and pharma total'!F84)/'2011 population'!F84</f>
        <v>3926.089154441458</v>
      </c>
      <c r="G84" s="11">
        <f>ave_other_primary_care_2011+('2011 inpatient total'!G84+'2011 outpatient total'!G84+'2011 GP and pharma total'!G84)/'2011 population'!G84</f>
        <v>3901.3613982930815</v>
      </c>
      <c r="H84" s="11">
        <f>ave_other_primary_care_2011+('2011 inpatient total'!H84+'2011 outpatient total'!H84+'2011 GP and pharma total'!H84)/'2011 population'!H84</f>
        <v>3639.7207481613191</v>
      </c>
      <c r="I84" s="96">
        <f>(D84*'2011 population'!D84+'2011 overall results'!E84*'2011 population'!E84+'2011 overall results'!F84*'2011 population'!F84+'2011 overall results'!G84*'2011 population'!G84+'2011 overall results'!H84*'2011 population'!H84)/SUM('2011 population'!D84:H84)</f>
        <v>3963.4669922015141</v>
      </c>
      <c r="J84" s="11">
        <f>ave_other_primary_care_2011+('2011 inpatient total'!J84+'2011 outpatient total'!J84+'2011 GP and pharma total'!J84)/'2011 population'!J84</f>
        <v>5223.4224195123743</v>
      </c>
      <c r="K84" s="11">
        <f>ave_other_primary_care_2011+('2011 inpatient total'!K84+'2011 outpatient total'!K84+'2011 GP and pharma total'!K84)/'2011 population'!K84</f>
        <v>4978.7940863590275</v>
      </c>
      <c r="L84" s="11">
        <f>ave_other_primary_care_2011+('2011 inpatient total'!L84+'2011 outpatient total'!L84+'2011 GP and pharma total'!L84)/'2011 population'!L84</f>
        <v>4578.8575881980232</v>
      </c>
      <c r="M84" s="11">
        <f>ave_other_primary_care_2011+('2011 inpatient total'!M84+'2011 outpatient total'!M84+'2011 GP and pharma total'!M84)/'2011 population'!M84</f>
        <v>4423.208455163006</v>
      </c>
      <c r="N84" s="11">
        <f>ave_other_primary_care_2011+('2011 inpatient total'!N84+'2011 outpatient total'!N84+'2011 GP and pharma total'!N84)/'2011 population'!N84</f>
        <v>4376.1119621588778</v>
      </c>
      <c r="O84" s="96">
        <f>(J84*'2011 population'!J84+'2011 overall results'!K84*'2011 population'!K84+'2011 overall results'!L84*'2011 population'!L84+'2011 overall results'!M84*'2011 population'!M84+'2011 overall results'!N84*'2011 population'!N84)/SUM('2011 population'!J84:N84)</f>
        <v>4661.2508370181886</v>
      </c>
      <c r="P84" s="2">
        <f>(D84*'2011 population'!D84+'2011 overall results'!J84*'2011 population'!J84)/('2011 population'!D84+'2011 population'!J84)</f>
        <v>4708.8588088072684</v>
      </c>
      <c r="Q84" s="2">
        <f>(E84*'2011 population'!E84+'2011 overall results'!K84*'2011 population'!K84)/('2011 population'!E84+'2011 population'!K84)</f>
        <v>4481.7840899701641</v>
      </c>
      <c r="R84" s="2">
        <f>(F84*'2011 population'!F84+'2011 overall results'!L84*'2011 population'!L84)/('2011 population'!F84+'2011 population'!L84)</f>
        <v>4206.1684189823509</v>
      </c>
      <c r="S84" s="2">
        <f>(G84*'2011 population'!G84+'2011 overall results'!M84*'2011 population'!M84)/('2011 population'!G84+'2011 population'!M84)</f>
        <v>4132.3293479113008</v>
      </c>
      <c r="T84" s="2">
        <f>(H84*'2011 population'!H84+'2011 overall results'!N84*'2011 population'!N84)/('2011 population'!H84+'2011 population'!N84)</f>
        <v>3965.5410709416396</v>
      </c>
      <c r="U84" s="56">
        <f>(I84*SUM('2011 population'!D84:H84)+'2011 overall results'!O84*SUM('2011 population'!J84:N84))/SUM('2011 population'!D84:N84)</f>
        <v>4263.3587479847556</v>
      </c>
      <c r="W84" s="99">
        <f>H84*SUM('2011 population'!D84:H84)+'2011 overall results'!N84*SUM('2011 population'!J84:N84)</f>
        <v>1177663347.2804842</v>
      </c>
    </row>
    <row r="85" spans="2:23" x14ac:dyDescent="0.25">
      <c r="B85">
        <v>81</v>
      </c>
      <c r="C85" s="67"/>
      <c r="D85" s="11">
        <f>ave_other_primary_care_2011+('2011 inpatient total'!D85+'2011 outpatient total'!D85+'2011 GP and pharma total'!D85)/'2011 population'!D85</f>
        <v>4652.9088410022086</v>
      </c>
      <c r="E85" s="11">
        <f>ave_other_primary_care_2011+('2011 inpatient total'!E85+'2011 outpatient total'!E85+'2011 GP and pharma total'!E85)/'2011 population'!E85</f>
        <v>4381.5014061924576</v>
      </c>
      <c r="F85" s="11">
        <f>ave_other_primary_care_2011+('2011 inpatient total'!F85+'2011 outpatient total'!F85+'2011 GP and pharma total'!F85)/'2011 population'!F85</f>
        <v>4024.9687920409697</v>
      </c>
      <c r="G85" s="11">
        <f>ave_other_primary_care_2011+('2011 inpatient total'!G85+'2011 outpatient total'!G85+'2011 GP and pharma total'!G85)/'2011 population'!G85</f>
        <v>3869.5492185215221</v>
      </c>
      <c r="H85" s="11">
        <f>ave_other_primary_care_2011+('2011 inpatient total'!H85+'2011 outpatient total'!H85+'2011 GP and pharma total'!H85)/'2011 population'!H85</f>
        <v>3806.6023811231166</v>
      </c>
      <c r="I85" s="96">
        <f>(D85*'2011 population'!D85+'2011 overall results'!E85*'2011 population'!E85+'2011 overall results'!F85*'2011 population'!F85+'2011 overall results'!G85*'2011 population'!G85+'2011 overall results'!H85*'2011 population'!H85)/SUM('2011 population'!D85:H85)</f>
        <v>4108.0259159484085</v>
      </c>
      <c r="J85" s="11">
        <f>ave_other_primary_care_2011+('2011 inpatient total'!J85+'2011 outpatient total'!J85+'2011 GP and pharma total'!J85)/'2011 population'!J85</f>
        <v>5320.0502284623808</v>
      </c>
      <c r="K85" s="11">
        <f>ave_other_primary_care_2011+('2011 inpatient total'!K85+'2011 outpatient total'!K85+'2011 GP and pharma total'!K85)/'2011 population'!K85</f>
        <v>5048.7819080953323</v>
      </c>
      <c r="L85" s="11">
        <f>ave_other_primary_care_2011+('2011 inpatient total'!L85+'2011 outpatient total'!L85+'2011 GP and pharma total'!L85)/'2011 population'!L85</f>
        <v>4776.353653932837</v>
      </c>
      <c r="M85" s="11">
        <f>ave_other_primary_care_2011+('2011 inpatient total'!M85+'2011 outpatient total'!M85+'2011 GP and pharma total'!M85)/'2011 population'!M85</f>
        <v>4723.0821167554841</v>
      </c>
      <c r="N85" s="11">
        <f>ave_other_primary_care_2011+('2011 inpatient total'!N85+'2011 outpatient total'!N85+'2011 GP and pharma total'!N85)/'2011 population'!N85</f>
        <v>4526.9559750626759</v>
      </c>
      <c r="O85" s="96">
        <f>(J85*'2011 population'!J85+'2011 overall results'!K85*'2011 population'!K85+'2011 overall results'!L85*'2011 population'!L85+'2011 overall results'!M85*'2011 population'!M85+'2011 overall results'!N85*'2011 population'!N85)/SUM('2011 population'!J85:N85)</f>
        <v>4834.8289190107025</v>
      </c>
      <c r="P85" s="2">
        <f>(D85*'2011 population'!D85+'2011 overall results'!J85*'2011 population'!J85)/('2011 population'!D85+'2011 population'!J85)</f>
        <v>4921.4056652306808</v>
      </c>
      <c r="Q85" s="2">
        <f>(E85*'2011 population'!E85+'2011 overall results'!K85*'2011 population'!K85)/('2011 population'!E85+'2011 population'!K85)</f>
        <v>4654.4972494663425</v>
      </c>
      <c r="R85" s="2">
        <f>(F85*'2011 population'!F85+'2011 overall results'!L85*'2011 population'!L85)/('2011 population'!F85+'2011 population'!L85)</f>
        <v>4341.8442928905552</v>
      </c>
      <c r="S85" s="2">
        <f>(G85*'2011 population'!G85+'2011 overall results'!M85*'2011 population'!M85)/('2011 population'!G85+'2011 population'!M85)</f>
        <v>4230.169208832458</v>
      </c>
      <c r="T85" s="2">
        <f>(H85*'2011 population'!H85+'2011 overall results'!N85*'2011 population'!N85)/('2011 population'!H85+'2011 population'!N85)</f>
        <v>4120.5005131189009</v>
      </c>
      <c r="U85" s="56">
        <f>(I85*SUM('2011 population'!D85:H85)+'2011 overall results'!O85*SUM('2011 population'!J85:N85))/SUM('2011 population'!D85:N85)</f>
        <v>4413.1250958420933</v>
      </c>
      <c r="W85" s="99">
        <f>H85*SUM('2011 population'!D85:H85)+'2011 overall results'!N85*SUM('2011 population'!J85:N85)</f>
        <v>1141815529.6043036</v>
      </c>
    </row>
    <row r="86" spans="2:23" x14ac:dyDescent="0.25">
      <c r="B86">
        <v>82</v>
      </c>
      <c r="C86" s="67"/>
      <c r="D86" s="11">
        <f>ave_other_primary_care_2011+('2011 inpatient total'!D86+'2011 outpatient total'!D86+'2011 GP and pharma total'!D86)/'2011 population'!D86</f>
        <v>4723.9607688437427</v>
      </c>
      <c r="E86" s="11">
        <f>ave_other_primary_care_2011+('2011 inpatient total'!E86+'2011 outpatient total'!E86+'2011 GP and pharma total'!E86)/'2011 population'!E86</f>
        <v>4426.1197287719078</v>
      </c>
      <c r="F86" s="11">
        <f>ave_other_primary_care_2011+('2011 inpatient total'!F86+'2011 outpatient total'!F86+'2011 GP and pharma total'!F86)/'2011 population'!F86</f>
        <v>4226.1597827997321</v>
      </c>
      <c r="G86" s="11">
        <f>ave_other_primary_care_2011+('2011 inpatient total'!G86+'2011 outpatient total'!G86+'2011 GP and pharma total'!G86)/'2011 population'!G86</f>
        <v>4174.2302963906841</v>
      </c>
      <c r="H86" s="11">
        <f>ave_other_primary_care_2011+('2011 inpatient total'!H86+'2011 outpatient total'!H86+'2011 GP and pharma total'!H86)/'2011 population'!H86</f>
        <v>4032.0381579680775</v>
      </c>
      <c r="I86" s="96">
        <f>(D86*'2011 population'!D86+'2011 overall results'!E86*'2011 population'!E86+'2011 overall results'!F86*'2011 population'!F86+'2011 overall results'!G86*'2011 population'!G86+'2011 overall results'!H86*'2011 population'!H86)/SUM('2011 population'!D86:H86)</f>
        <v>4289.0817098924235</v>
      </c>
      <c r="J86" s="11">
        <f>ave_other_primary_care_2011+('2011 inpatient total'!J86+'2011 outpatient total'!J86+'2011 GP and pharma total'!J86)/'2011 population'!J86</f>
        <v>5472.0325085766735</v>
      </c>
      <c r="K86" s="11">
        <f>ave_other_primary_care_2011+('2011 inpatient total'!K86+'2011 outpatient total'!K86+'2011 GP and pharma total'!K86)/'2011 population'!K86</f>
        <v>5052.2818096218116</v>
      </c>
      <c r="L86" s="11">
        <f>ave_other_primary_care_2011+('2011 inpatient total'!L86+'2011 outpatient total'!L86+'2011 GP and pharma total'!L86)/'2011 population'!L86</f>
        <v>4909.003353503309</v>
      </c>
      <c r="M86" s="11">
        <f>ave_other_primary_care_2011+('2011 inpatient total'!M86+'2011 outpatient total'!M86+'2011 GP and pharma total'!M86)/'2011 population'!M86</f>
        <v>4777.9108134061244</v>
      </c>
      <c r="N86" s="11">
        <f>ave_other_primary_care_2011+('2011 inpatient total'!N86+'2011 outpatient total'!N86+'2011 GP and pharma total'!N86)/'2011 population'!N86</f>
        <v>4768.7532629420512</v>
      </c>
      <c r="O86" s="96">
        <f>(J86*'2011 population'!J86+'2011 overall results'!K86*'2011 population'!K86+'2011 overall results'!L86*'2011 population'!L86+'2011 overall results'!M86*'2011 population'!M86+'2011 overall results'!N86*'2011 population'!N86)/SUM('2011 population'!J86:N86)</f>
        <v>4953.5686028977834</v>
      </c>
      <c r="P86" s="2">
        <f>(D86*'2011 population'!D86+'2011 overall results'!J86*'2011 population'!J86)/('2011 population'!D86+'2011 population'!J86)</f>
        <v>5015.1795554939154</v>
      </c>
      <c r="Q86" s="2">
        <f>(E86*'2011 population'!E86+'2011 overall results'!K86*'2011 population'!K86)/('2011 population'!E86+'2011 population'!K86)</f>
        <v>4676.3292315800281</v>
      </c>
      <c r="R86" s="2">
        <f>(F86*'2011 population'!F86+'2011 overall results'!L86*'2011 population'!L86)/('2011 population'!F86+'2011 population'!L86)</f>
        <v>4508.6470723751827</v>
      </c>
      <c r="S86" s="2">
        <f>(G86*'2011 population'!G86+'2011 overall results'!M86*'2011 population'!M86)/('2011 population'!G86+'2011 population'!M86)</f>
        <v>4428.3448944670608</v>
      </c>
      <c r="T86" s="2">
        <f>(H86*'2011 population'!H86+'2011 overall results'!N86*'2011 population'!N86)/('2011 population'!H86+'2011 population'!N86)</f>
        <v>4345.9958175284246</v>
      </c>
      <c r="U86" s="56">
        <f>(I86*SUM('2011 population'!D86:H86)+'2011 overall results'!O86*SUM('2011 population'!J86:N86))/SUM('2011 population'!D86:N86)</f>
        <v>4562.7019559413666</v>
      </c>
      <c r="W86" s="99">
        <f>H86*SUM('2011 population'!D86:H86)+'2011 overall results'!N86*SUM('2011 population'!J86:N86)</f>
        <v>1102041415.0706892</v>
      </c>
    </row>
    <row r="87" spans="2:23" x14ac:dyDescent="0.25">
      <c r="B87">
        <v>83</v>
      </c>
      <c r="C87" s="67"/>
      <c r="D87" s="11">
        <f>ave_other_primary_care_2011+('2011 inpatient total'!D87+'2011 outpatient total'!D87+'2011 GP and pharma total'!D87)/'2011 population'!D87</f>
        <v>4780.3909073308805</v>
      </c>
      <c r="E87" s="11">
        <f>ave_other_primary_care_2011+('2011 inpatient total'!E87+'2011 outpatient total'!E87+'2011 GP and pharma total'!E87)/'2011 population'!E87</f>
        <v>4616.8298594324579</v>
      </c>
      <c r="F87" s="11">
        <f>ave_other_primary_care_2011+('2011 inpatient total'!F87+'2011 outpatient total'!F87+'2011 GP and pharma total'!F87)/'2011 population'!F87</f>
        <v>4400.8543332890586</v>
      </c>
      <c r="G87" s="11">
        <f>ave_other_primary_care_2011+('2011 inpatient total'!G87+'2011 outpatient total'!G87+'2011 GP and pharma total'!G87)/'2011 population'!G87</f>
        <v>4206.6916773957873</v>
      </c>
      <c r="H87" s="11">
        <f>ave_other_primary_care_2011+('2011 inpatient total'!H87+'2011 outpatient total'!H87+'2011 GP and pharma total'!H87)/'2011 population'!H87</f>
        <v>4142.154394525558</v>
      </c>
      <c r="I87" s="96">
        <f>(D87*'2011 population'!D87+'2011 overall results'!E87*'2011 population'!E87+'2011 overall results'!F87*'2011 population'!F87+'2011 overall results'!G87*'2011 population'!G87+'2011 overall results'!H87*'2011 population'!H87)/SUM('2011 population'!D87:H87)</f>
        <v>4402.7117237784096</v>
      </c>
      <c r="J87" s="11">
        <f>ave_other_primary_care_2011+('2011 inpatient total'!J87+'2011 outpatient total'!J87+'2011 GP and pharma total'!J87)/'2011 population'!J87</f>
        <v>5485.3664336976881</v>
      </c>
      <c r="K87" s="11">
        <f>ave_other_primary_care_2011+('2011 inpatient total'!K87+'2011 outpatient total'!K87+'2011 GP and pharma total'!K87)/'2011 population'!K87</f>
        <v>5417.3674235771559</v>
      </c>
      <c r="L87" s="11">
        <f>ave_other_primary_care_2011+('2011 inpatient total'!L87+'2011 outpatient total'!L87+'2011 GP and pharma total'!L87)/'2011 population'!L87</f>
        <v>5193.7352482362076</v>
      </c>
      <c r="M87" s="11">
        <f>ave_other_primary_care_2011+('2011 inpatient total'!M87+'2011 outpatient total'!M87+'2011 GP and pharma total'!M87)/'2011 population'!M87</f>
        <v>5072.0363865575564</v>
      </c>
      <c r="N87" s="11">
        <f>ave_other_primary_care_2011+('2011 inpatient total'!N87+'2011 outpatient total'!N87+'2011 GP and pharma total'!N87)/'2011 population'!N87</f>
        <v>4910.7577936469725</v>
      </c>
      <c r="O87" s="96">
        <f>(J87*'2011 population'!J87+'2011 overall results'!K87*'2011 population'!K87+'2011 overall results'!L87*'2011 population'!L87+'2011 overall results'!M87*'2011 population'!M87+'2011 overall results'!N87*'2011 population'!N87)/SUM('2011 population'!J87:N87)</f>
        <v>5181.6883984203923</v>
      </c>
      <c r="P87" s="2">
        <f>(D87*'2011 population'!D87+'2011 overall results'!J87*'2011 population'!J87)/('2011 population'!D87+'2011 population'!J87)</f>
        <v>5051.0379267252374</v>
      </c>
      <c r="Q87" s="2">
        <f>(E87*'2011 population'!E87+'2011 overall results'!K87*'2011 population'!K87)/('2011 population'!E87+'2011 population'!K87)</f>
        <v>4928.5583140707304</v>
      </c>
      <c r="R87" s="2">
        <f>(F87*'2011 population'!F87+'2011 overall results'!L87*'2011 population'!L87)/('2011 population'!F87+'2011 population'!L87)</f>
        <v>4722.5348944596353</v>
      </c>
      <c r="S87" s="2">
        <f>(G87*'2011 population'!G87+'2011 overall results'!M87*'2011 population'!M87)/('2011 population'!G87+'2011 population'!M87)</f>
        <v>4563.6334366479387</v>
      </c>
      <c r="T87" s="2">
        <f>(H87*'2011 population'!H87+'2011 overall results'!N87*'2011 population'!N87)/('2011 population'!H87+'2011 population'!N87)</f>
        <v>4467.8056272054273</v>
      </c>
      <c r="U87" s="56">
        <f>(I87*SUM('2011 population'!D87:H87)+'2011 overall results'!O87*SUM('2011 population'!J87:N87))/SUM('2011 population'!D87:N87)</f>
        <v>4718.1266496186527</v>
      </c>
      <c r="W87" s="99">
        <f>H87*SUM('2011 population'!D87:H87)+'2011 overall results'!N87*SUM('2011 population'!J87:N87)</f>
        <v>1026318985.7969804</v>
      </c>
    </row>
    <row r="88" spans="2:23" x14ac:dyDescent="0.25">
      <c r="B88">
        <v>84</v>
      </c>
      <c r="C88" s="67"/>
      <c r="D88" s="11">
        <f>ave_other_primary_care_2011+('2011 inpatient total'!D88+'2011 outpatient total'!D88+'2011 GP and pharma total'!D88)/'2011 population'!D88</f>
        <v>4735.8467555336338</v>
      </c>
      <c r="E88" s="11">
        <f>ave_other_primary_care_2011+('2011 inpatient total'!E88+'2011 outpatient total'!E88+'2011 GP and pharma total'!E88)/'2011 population'!E88</f>
        <v>4568.022737451588</v>
      </c>
      <c r="F88" s="11">
        <f>ave_other_primary_care_2011+('2011 inpatient total'!F88+'2011 outpatient total'!F88+'2011 GP and pharma total'!F88)/'2011 population'!F88</f>
        <v>4418.937152992642</v>
      </c>
      <c r="G88" s="11">
        <f>ave_other_primary_care_2011+('2011 inpatient total'!G88+'2011 outpatient total'!G88+'2011 GP and pharma total'!G88)/'2011 population'!G88</f>
        <v>4377.057671649005</v>
      </c>
      <c r="H88" s="11">
        <f>ave_other_primary_care_2011+('2011 inpatient total'!H88+'2011 outpatient total'!H88+'2011 GP and pharma total'!H88)/'2011 population'!H88</f>
        <v>4168.755853617703</v>
      </c>
      <c r="I88" s="96">
        <f>(D88*'2011 population'!D88+'2011 overall results'!E88*'2011 population'!E88+'2011 overall results'!F88*'2011 population'!F88+'2011 overall results'!G88*'2011 population'!G88+'2011 overall results'!H88*'2011 population'!H88)/SUM('2011 population'!D88:H88)</f>
        <v>4435.0354500897811</v>
      </c>
      <c r="J88" s="11">
        <f>ave_other_primary_care_2011+('2011 inpatient total'!J88+'2011 outpatient total'!J88+'2011 GP and pharma total'!J88)/'2011 population'!J88</f>
        <v>5502.9464371643098</v>
      </c>
      <c r="K88" s="11">
        <f>ave_other_primary_care_2011+('2011 inpatient total'!K88+'2011 outpatient total'!K88+'2011 GP and pharma total'!K88)/'2011 population'!K88</f>
        <v>5290.3710042224311</v>
      </c>
      <c r="L88" s="11">
        <f>ave_other_primary_care_2011+('2011 inpatient total'!L88+'2011 outpatient total'!L88+'2011 GP and pharma total'!L88)/'2011 population'!L88</f>
        <v>5140.2360171044711</v>
      </c>
      <c r="M88" s="11">
        <f>ave_other_primary_care_2011+('2011 inpatient total'!M88+'2011 outpatient total'!M88+'2011 GP and pharma total'!M88)/'2011 population'!M88</f>
        <v>5116.6324588329589</v>
      </c>
      <c r="N88" s="11">
        <f>ave_other_primary_care_2011+('2011 inpatient total'!N88+'2011 outpatient total'!N88+'2011 GP and pharma total'!N88)/'2011 population'!N88</f>
        <v>5003.8641081630831</v>
      </c>
      <c r="O88" s="96">
        <f>(J88*'2011 population'!J88+'2011 overall results'!K88*'2011 population'!K88+'2011 overall results'!L88*'2011 population'!L88+'2011 overall results'!M88*'2011 population'!M88+'2011 overall results'!N88*'2011 population'!N88)/SUM('2011 population'!J88:N88)</f>
        <v>5184.24167524519</v>
      </c>
      <c r="P88" s="2">
        <f>(D88*'2011 population'!D88+'2011 overall results'!J88*'2011 population'!J88)/('2011 population'!D88+'2011 population'!J88)</f>
        <v>5025.0799298226439</v>
      </c>
      <c r="Q88" s="2">
        <f>(E88*'2011 population'!E88+'2011 overall results'!K88*'2011 population'!K88)/('2011 population'!E88+'2011 population'!K88)</f>
        <v>4844.0073676642578</v>
      </c>
      <c r="R88" s="2">
        <f>(F88*'2011 population'!F88+'2011 overall results'!L88*'2011 population'!L88)/('2011 population'!F88+'2011 population'!L88)</f>
        <v>4704.1433830182878</v>
      </c>
      <c r="S88" s="2">
        <f>(G88*'2011 population'!G88+'2011 overall results'!M88*'2011 population'!M88)/('2011 population'!G88+'2011 population'!M88)</f>
        <v>4678.1203981119606</v>
      </c>
      <c r="T88" s="2">
        <f>(H88*'2011 population'!H88+'2011 overall results'!N88*'2011 population'!N88)/('2011 population'!H88+'2011 population'!N88)</f>
        <v>4510.9555406029704</v>
      </c>
      <c r="U88" s="56">
        <f>(I88*SUM('2011 population'!D88:H88)+'2011 overall results'!O88*SUM('2011 population'!J88:N88))/SUM('2011 population'!D88:N88)</f>
        <v>4731.6144655377047</v>
      </c>
      <c r="W88" s="99">
        <f>H88*SUM('2011 population'!D88:H88)+'2011 overall results'!N88*SUM('2011 population'!J88:N88)</f>
        <v>967569535.5458653</v>
      </c>
    </row>
    <row r="89" spans="2:23" x14ac:dyDescent="0.25">
      <c r="B89" s="15">
        <v>85</v>
      </c>
      <c r="C89" s="68"/>
      <c r="D89" s="9">
        <f>ave_other_primary_care_2011+('2011 inpatient total'!D89+'2011 outpatient total'!D89+'2011 GP and pharma total'!D89)/'2011 population'!D89</f>
        <v>5204.9281020997796</v>
      </c>
      <c r="E89" s="9">
        <f>ave_other_primary_care_2011+('2011 inpatient total'!E89+'2011 outpatient total'!E89+'2011 GP and pharma total'!E89)/'2011 population'!E89</f>
        <v>5007.7518329002587</v>
      </c>
      <c r="F89" s="9">
        <f>ave_other_primary_care_2011+('2011 inpatient total'!F89+'2011 outpatient total'!F89+'2011 GP and pharma total'!F89)/'2011 population'!F89</f>
        <v>4797.1153301617833</v>
      </c>
      <c r="G89" s="9">
        <f>ave_other_primary_care_2011+('2011 inpatient total'!G89+'2011 outpatient total'!G89+'2011 GP and pharma total'!G89)/'2011 population'!G89</f>
        <v>4767.3793754073877</v>
      </c>
      <c r="H89" s="9">
        <f>ave_other_primary_care_2011+('2011 inpatient total'!H89+'2011 outpatient total'!H89+'2011 GP and pharma total'!H89)/'2011 population'!H89</f>
        <v>4686.4841919947658</v>
      </c>
      <c r="I89" s="57">
        <f>(D89*'2011 population'!D89+'2011 overall results'!E89*'2011 population'!E89+'2011 overall results'!F89*'2011 population'!F89+'2011 overall results'!G89*'2011 population'!G89+'2011 overall results'!H89*'2011 population'!H89)/SUM('2011 population'!D89:H89)</f>
        <v>4871.2246417472352</v>
      </c>
      <c r="J89" s="9">
        <f>ave_other_primary_care_2011+('2011 inpatient total'!J89+'2011 outpatient total'!J89+'2011 GP and pharma total'!J89)/'2011 population'!J89</f>
        <v>6049.0304831451422</v>
      </c>
      <c r="K89" s="9">
        <f>ave_other_primary_care_2011+('2011 inpatient total'!K89+'2011 outpatient total'!K89+'2011 GP and pharma total'!K89)/'2011 population'!K89</f>
        <v>5901.4668624646483</v>
      </c>
      <c r="L89" s="9">
        <f>ave_other_primary_care_2011+('2011 inpatient total'!L89+'2011 outpatient total'!L89+'2011 GP and pharma total'!L89)/'2011 population'!L89</f>
        <v>5739.6076522483754</v>
      </c>
      <c r="M89" s="9">
        <f>ave_other_primary_care_2011+('2011 inpatient total'!M89+'2011 outpatient total'!M89+'2011 GP and pharma total'!M89)/'2011 population'!M89</f>
        <v>5576.6509196444158</v>
      </c>
      <c r="N89" s="9">
        <f>ave_other_primary_care_2011+('2011 inpatient total'!N89+'2011 outpatient total'!N89+'2011 GP and pharma total'!N89)/'2011 population'!N89</f>
        <v>5515.6143221307047</v>
      </c>
      <c r="O89" s="57">
        <f>(J89*'2011 population'!J89+'2011 overall results'!K89*'2011 population'!K89+'2011 overall results'!L89*'2011 population'!L89+'2011 overall results'!M89*'2011 population'!M89+'2011 overall results'!N89*'2011 population'!N89)/SUM('2011 population'!J89:N89)</f>
        <v>5723.8232873672168</v>
      </c>
      <c r="P89" s="9">
        <f>(D89*'2011 population'!D89+'2011 overall results'!J89*'2011 population'!J89)/('2011 population'!D89+'2011 population'!J89)</f>
        <v>5472.5361360262659</v>
      </c>
      <c r="Q89" s="9">
        <f>(E89*'2011 population'!E89+'2011 overall results'!K89*'2011 population'!K89)/('2011 population'!E89+'2011 population'!K89)</f>
        <v>5290.8678181936648</v>
      </c>
      <c r="R89" s="9">
        <f>(F89*'2011 population'!F89+'2011 overall results'!L89*'2011 population'!L89)/('2011 population'!F89+'2011 population'!L89)</f>
        <v>5107.6371120956928</v>
      </c>
      <c r="S89" s="9">
        <f>(G89*'2011 population'!G89+'2011 overall results'!M89*'2011 population'!M89)/('2011 population'!G89+'2011 population'!M89)</f>
        <v>5045.561458832166</v>
      </c>
      <c r="T89" s="9">
        <f>(H89*'2011 population'!H89+'2011 overall results'!N89*'2011 population'!N89)/('2011 population'!H89+'2011 population'!N89)</f>
        <v>4980.8442966980083</v>
      </c>
      <c r="U89" s="57">
        <f>(I89*SUM('2011 population'!D89:H89)+'2011 overall results'!O89*SUM('2011 population'!J89:N89))/SUM('2011 population'!D89:N89)</f>
        <v>5155.9275569063011</v>
      </c>
      <c r="W89" s="100">
        <f>H89*SUM('2011 population'!D89:H89)+'2011 overall results'!N89*SUM('2011 population'!J89:N89)</f>
        <v>6120213090.6832209</v>
      </c>
    </row>
    <row r="90" spans="2:23" x14ac:dyDescent="0.25">
      <c r="C90" s="67"/>
      <c r="I90" s="67"/>
      <c r="W90" s="101">
        <f>SUM(W4:W89)</f>
        <v>77733308946.446381</v>
      </c>
    </row>
    <row r="91" spans="2:23" x14ac:dyDescent="0.25">
      <c r="I91" s="67"/>
      <c r="W91" s="102" t="s">
        <v>99</v>
      </c>
    </row>
    <row r="92" spans="2:23" x14ac:dyDescent="0.25">
      <c r="I92" s="67"/>
      <c r="W92" s="98">
        <f>(tot_secondary_health_spend_2011+tot_primary_health_spend_2011)-'2011 overall results'!W90</f>
        <v>12521257053.553619</v>
      </c>
    </row>
    <row r="93" spans="2:23" x14ac:dyDescent="0.25">
      <c r="I93" s="67"/>
    </row>
    <row r="94" spans="2:23" x14ac:dyDescent="0.25">
      <c r="I94" s="67"/>
    </row>
    <row r="95" spans="2:23" x14ac:dyDescent="0.25">
      <c r="I95" s="67"/>
    </row>
    <row r="96" spans="2:23" x14ac:dyDescent="0.25">
      <c r="I96" s="67"/>
    </row>
  </sheetData>
  <mergeCells count="3">
    <mergeCell ref="D2:I2"/>
    <mergeCell ref="J2:O2"/>
    <mergeCell ref="P2:U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14.5703125" style="69" bestFit="1" customWidth="1"/>
    <col min="10" max="14" width="9" bestFit="1" customWidth="1"/>
    <col min="15" max="15" width="13.7109375" bestFit="1" customWidth="1"/>
    <col min="16" max="16" width="9.5703125" bestFit="1" customWidth="1"/>
    <col min="17" max="20" width="9.7109375" bestFit="1" customWidth="1"/>
    <col min="23" max="23" width="39.42578125" bestFit="1" customWidth="1"/>
    <col min="24" max="24" width="16.7109375" bestFit="1" customWidth="1"/>
  </cols>
  <sheetData>
    <row r="2" spans="2:23" x14ac:dyDescent="0.25">
      <c r="B2" s="94" t="s">
        <v>13</v>
      </c>
      <c r="C2" s="65"/>
      <c r="D2" s="106" t="s">
        <v>14</v>
      </c>
      <c r="E2" s="106"/>
      <c r="F2" s="106"/>
      <c r="G2" s="106"/>
      <c r="H2" s="106"/>
      <c r="I2" s="106"/>
      <c r="J2" s="106" t="s">
        <v>15</v>
      </c>
      <c r="K2" s="106"/>
      <c r="L2" s="106"/>
      <c r="M2" s="106"/>
      <c r="N2" s="106"/>
      <c r="O2" s="106"/>
      <c r="P2" s="106" t="s">
        <v>96</v>
      </c>
      <c r="Q2" s="106"/>
      <c r="R2" s="106"/>
      <c r="S2" s="106"/>
      <c r="T2" s="106"/>
      <c r="U2" s="106"/>
      <c r="W2" s="17"/>
    </row>
    <row r="3" spans="2:23" x14ac:dyDescent="0.25">
      <c r="B3" s="5"/>
      <c r="C3" s="66"/>
      <c r="D3" s="93" t="s">
        <v>16</v>
      </c>
      <c r="E3" s="93" t="s">
        <v>17</v>
      </c>
      <c r="F3" s="93" t="s">
        <v>18</v>
      </c>
      <c r="G3" s="93" t="s">
        <v>19</v>
      </c>
      <c r="H3" s="93" t="s">
        <v>20</v>
      </c>
      <c r="I3" s="72" t="s">
        <v>94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6" t="s">
        <v>95</v>
      </c>
      <c r="P3" s="66" t="s">
        <v>16</v>
      </c>
      <c r="Q3" s="66" t="s">
        <v>17</v>
      </c>
      <c r="R3" s="66" t="s">
        <v>18</v>
      </c>
      <c r="S3" s="66" t="s">
        <v>19</v>
      </c>
      <c r="T3" s="66" t="s">
        <v>20</v>
      </c>
      <c r="U3" s="66" t="s">
        <v>96</v>
      </c>
      <c r="W3" s="66" t="s">
        <v>98</v>
      </c>
    </row>
    <row r="4" spans="2:23" x14ac:dyDescent="0.25">
      <c r="B4">
        <v>0</v>
      </c>
      <c r="C4" s="67"/>
      <c r="D4" s="10">
        <f>ave_other_primary_care_2014+('2014 inpatient total'!D4+'2014 outpatient total'!D4+'2014 GP and pharma total'!D4)/'2014 population'!D4</f>
        <v>1542.7824791623666</v>
      </c>
      <c r="E4" s="10">
        <f>ave_other_primary_care_2014+('2014 inpatient total'!E4+'2014 outpatient total'!E4+'2014 GP and pharma total'!E4)/'2014 population'!E4</f>
        <v>1439.0933238374976</v>
      </c>
      <c r="F4" s="10">
        <f>ave_other_primary_care_2014+('2014 inpatient total'!F4+'2014 outpatient total'!F4+'2014 GP and pharma total'!F4)/'2014 population'!F4</f>
        <v>1340.0843091633647</v>
      </c>
      <c r="G4" s="10">
        <f>ave_other_primary_care_2014+('2014 inpatient total'!G4+'2014 outpatient total'!G4+'2014 GP and pharma total'!G4)/'2014 population'!G4</f>
        <v>1295.8826187696945</v>
      </c>
      <c r="H4" s="10">
        <f>ave_other_primary_care_2014+('2014 inpatient total'!H4+'2014 outpatient total'!H4+'2014 GP and pharma total'!H4)/'2014 population'!H4</f>
        <v>992.18685978562178</v>
      </c>
      <c r="I4" s="95">
        <f>(D4*'2014 population'!D4+'2014 overall results'!E4*'2014 population'!E4+'2014 overall results'!F4*'2014 population'!F4+'2014 overall results'!G4*'2014 population'!G4+'2014 overall results'!H4*'2014 population'!H4)/SUM('2014 population'!D4:H4)</f>
        <v>1308.458113255911</v>
      </c>
      <c r="J4" s="11">
        <f>ave_other_primary_care_2014+('2014 inpatient total'!J4+'2014 outpatient total'!J4+'2014 GP and pharma total'!J4)/'2014 population'!J4</f>
        <v>1818.886616594627</v>
      </c>
      <c r="K4" s="11">
        <f>ave_other_primary_care_2014+('2014 inpatient total'!K4+'2014 outpatient total'!K4+'2014 GP and pharma total'!K4)/'2014 population'!K4</f>
        <v>1678.5621345137824</v>
      </c>
      <c r="L4" s="11">
        <f>ave_other_primary_care_2014+('2014 inpatient total'!L4+'2014 outpatient total'!L4+'2014 GP and pharma total'!L4)/'2014 population'!L4</f>
        <v>1571.3911944960118</v>
      </c>
      <c r="M4" s="11">
        <f>ave_other_primary_care_2014+('2014 inpatient total'!M4+'2014 outpatient total'!M4+'2014 GP and pharma total'!M4)/'2014 population'!M4</f>
        <v>1441.5219723422915</v>
      </c>
      <c r="N4" s="11">
        <f>ave_other_primary_care_2014+('2014 inpatient total'!N4+'2014 outpatient total'!N4+'2014 GP and pharma total'!N4)/'2014 population'!N4</f>
        <v>1120.2543983612247</v>
      </c>
      <c r="O4" s="96">
        <f>(J4*'2014 population'!J4+'2014 overall results'!K4*'2014 population'!K4+'2014 overall results'!L4*'2014 population'!L4+'2014 overall results'!M4*'2014 population'!M4+'2014 overall results'!N4*'2014 population'!N4)/SUM('2014 population'!J4:N4)</f>
        <v>1509.6431138893745</v>
      </c>
      <c r="P4" s="2">
        <f>(D4*'2014 population'!D4+'2014 overall results'!J4*'2014 population'!J4)/('2014 population'!D4+'2014 population'!J4)</f>
        <v>1683.7476686956118</v>
      </c>
      <c r="Q4" s="2">
        <f>(E4*'2014 population'!E4+'2014 overall results'!K4*'2014 population'!K4)/('2014 population'!E4+'2014 population'!K4)</f>
        <v>1561.7487244330425</v>
      </c>
      <c r="R4" s="2">
        <f>(F4*'2014 population'!F4+'2014 overall results'!L4*'2014 population'!L4)/('2014 population'!F4+'2014 population'!L4)</f>
        <v>1458.6670399912778</v>
      </c>
      <c r="S4" s="2">
        <f>(G4*'2014 population'!G4+'2014 overall results'!M4*'2014 population'!M4)/('2014 population'!G4+'2014 population'!M4)</f>
        <v>1370.6652788627439</v>
      </c>
      <c r="T4" s="2">
        <f>(H4*'2014 population'!H4+'2014 overall results'!N4*'2014 population'!N4)/('2014 population'!H4+'2014 population'!N4)</f>
        <v>1057.9044364672361</v>
      </c>
      <c r="U4" s="56">
        <f>(I4*SUM('2014 population'!D4:H4)+'2014 overall results'!O4*SUM('2014 population'!J4:N4))/SUM('2014 population'!D4:N4)</f>
        <v>1411.5430754057709</v>
      </c>
      <c r="W4" s="99">
        <f>H4*SUM('2014 population'!D4:H4)+'2014 overall results'!N4*SUM('2014 population'!J4:N4)</f>
        <v>702577589.82104278</v>
      </c>
    </row>
    <row r="5" spans="2:23" x14ac:dyDescent="0.25">
      <c r="B5">
        <v>1</v>
      </c>
      <c r="C5" s="67"/>
      <c r="D5" s="11">
        <f>ave_other_primary_care_2014+('2014 inpatient total'!D5+'2014 outpatient total'!D5+'2014 GP and pharma total'!D5)/'2014 population'!D5</f>
        <v>1487.1304059640447</v>
      </c>
      <c r="E5" s="11">
        <f>ave_other_primary_care_2014+('2014 inpatient total'!E5+'2014 outpatient total'!E5+'2014 GP and pharma total'!E5)/'2014 population'!E5</f>
        <v>1305.5491901920777</v>
      </c>
      <c r="F5" s="11">
        <f>ave_other_primary_care_2014+('2014 inpatient total'!F5+'2014 outpatient total'!F5+'2014 GP and pharma total'!F5)/'2014 population'!F5</f>
        <v>1173.1019747759569</v>
      </c>
      <c r="G5" s="11">
        <f>ave_other_primary_care_2014+('2014 inpatient total'!G5+'2014 outpatient total'!G5+'2014 GP and pharma total'!G5)/'2014 population'!G5</f>
        <v>1110.5356508092918</v>
      </c>
      <c r="H5" s="11">
        <f>ave_other_primary_care_2014+('2014 inpatient total'!H5+'2014 outpatient total'!H5+'2014 GP and pharma total'!H5)/'2014 population'!H5</f>
        <v>823.26973664476964</v>
      </c>
      <c r="I5" s="96">
        <f>(D5*'2014 population'!D5+'2014 overall results'!E5*'2014 population'!E5+'2014 overall results'!F5*'2014 population'!F5+'2014 overall results'!G5*'2014 population'!G5+'2014 overall results'!H5*'2014 population'!H5)/SUM('2014 population'!D5:H5)</f>
        <v>1168.1751980581689</v>
      </c>
      <c r="J5" s="11">
        <f>ave_other_primary_care_2014+('2014 inpatient total'!J5+'2014 outpatient total'!J5+'2014 GP and pharma total'!J5)/'2014 population'!J5</f>
        <v>1787.22342039147</v>
      </c>
      <c r="K5" s="11">
        <f>ave_other_primary_care_2014+('2014 inpatient total'!K5+'2014 outpatient total'!K5+'2014 GP and pharma total'!K5)/'2014 population'!K5</f>
        <v>1565.4229163852742</v>
      </c>
      <c r="L5" s="11">
        <f>ave_other_primary_care_2014+('2014 inpatient total'!L5+'2014 outpatient total'!L5+'2014 GP and pharma total'!L5)/'2014 population'!L5</f>
        <v>1428.7611213707953</v>
      </c>
      <c r="M5" s="11">
        <f>ave_other_primary_care_2014+('2014 inpatient total'!M5+'2014 outpatient total'!M5+'2014 GP and pharma total'!M5)/'2014 population'!M5</f>
        <v>1250.8334510723369</v>
      </c>
      <c r="N5" s="11">
        <f>ave_other_primary_care_2014+('2014 inpatient total'!N5+'2014 outpatient total'!N5+'2014 GP and pharma total'!N5)/'2014 population'!N5</f>
        <v>971.64913521329584</v>
      </c>
      <c r="O5" s="96">
        <f>(J5*'2014 population'!J5+'2014 overall results'!K5*'2014 population'!K5+'2014 overall results'!L5*'2014 population'!L5+'2014 overall results'!M5*'2014 population'!M5+'2014 overall results'!N5*'2014 population'!N5)/SUM('2014 population'!J5:N5)</f>
        <v>1386.5825151176064</v>
      </c>
      <c r="P5" s="2">
        <f>(D5*'2014 population'!D5+'2014 overall results'!J5*'2014 population'!J5)/('2014 population'!D5+'2014 population'!J5)</f>
        <v>1640.8475528910487</v>
      </c>
      <c r="Q5" s="2">
        <f>(E5*'2014 population'!E5+'2014 overall results'!K5*'2014 population'!K5)/('2014 population'!E5+'2014 population'!K5)</f>
        <v>1438.9323886913212</v>
      </c>
      <c r="R5" s="2">
        <f>(F5*'2014 population'!F5+'2014 overall results'!L5*'2014 population'!L5)/('2014 population'!F5+'2014 population'!L5)</f>
        <v>1304.1999930911752</v>
      </c>
      <c r="S5" s="2">
        <f>(G5*'2014 population'!G5+'2014 overall results'!M5*'2014 population'!M5)/('2014 population'!G5+'2014 population'!M5)</f>
        <v>1182.5011178574355</v>
      </c>
      <c r="T5" s="2">
        <f>(H5*'2014 population'!H5+'2014 overall results'!N5*'2014 population'!N5)/('2014 population'!H5+'2014 population'!N5)</f>
        <v>899.59129576769249</v>
      </c>
      <c r="U5" s="56">
        <f>(I5*SUM('2014 population'!D5:H5)+'2014 overall results'!O5*SUM('2014 population'!J5:N5))/SUM('2014 population'!D5:N5)</f>
        <v>1280.2563371516044</v>
      </c>
      <c r="W5" s="99">
        <f>H5*SUM('2014 population'!D5:H5)+'2014 overall results'!N5*SUM('2014 population'!J5:N5)</f>
        <v>614032847.78748298</v>
      </c>
    </row>
    <row r="6" spans="2:23" x14ac:dyDescent="0.25">
      <c r="B6">
        <v>2</v>
      </c>
      <c r="C6" s="67"/>
      <c r="D6" s="11">
        <f>ave_other_primary_care_2014+('2014 inpatient total'!D6+'2014 outpatient total'!D6+'2014 GP and pharma total'!D6)/'2014 population'!D6</f>
        <v>1300.7130217526189</v>
      </c>
      <c r="E6" s="11">
        <f>ave_other_primary_care_2014+('2014 inpatient total'!E6+'2014 outpatient total'!E6+'2014 GP and pharma total'!E6)/'2014 population'!E6</f>
        <v>1108.7073814230278</v>
      </c>
      <c r="F6" s="11">
        <f>ave_other_primary_care_2014+('2014 inpatient total'!F6+'2014 outpatient total'!F6+'2014 GP and pharma total'!F6)/'2014 population'!F6</f>
        <v>1012.9263140986483</v>
      </c>
      <c r="G6" s="11">
        <f>ave_other_primary_care_2014+('2014 inpatient total'!G6+'2014 outpatient total'!G6+'2014 GP and pharma total'!G6)/'2014 population'!G6</f>
        <v>897.97672593548259</v>
      </c>
      <c r="H6" s="11">
        <f>ave_other_primary_care_2014+('2014 inpatient total'!H6+'2014 outpatient total'!H6+'2014 GP and pharma total'!H6)/'2014 population'!H6</f>
        <v>689.10623004636557</v>
      </c>
      <c r="I6" s="96">
        <f>(D6*'2014 population'!D6+'2014 overall results'!E6*'2014 population'!E6+'2014 overall results'!F6*'2014 population'!F6+'2014 overall results'!G6*'2014 population'!G6+'2014 overall results'!H6*'2014 population'!H6)/SUM('2014 population'!D6:H6)</f>
        <v>992.29088946116281</v>
      </c>
      <c r="J6" s="11">
        <f>ave_other_primary_care_2014+('2014 inpatient total'!J6+'2014 outpatient total'!J6+'2014 GP and pharma total'!J6)/'2014 population'!J6</f>
        <v>1546.1327865302685</v>
      </c>
      <c r="K6" s="11">
        <f>ave_other_primary_care_2014+('2014 inpatient total'!K6+'2014 outpatient total'!K6+'2014 GP and pharma total'!K6)/'2014 population'!K6</f>
        <v>1345.6865509906436</v>
      </c>
      <c r="L6" s="11">
        <f>ave_other_primary_care_2014+('2014 inpatient total'!L6+'2014 outpatient total'!L6+'2014 GP and pharma total'!L6)/'2014 population'!L6</f>
        <v>1162.4031118932344</v>
      </c>
      <c r="M6" s="11">
        <f>ave_other_primary_care_2014+('2014 inpatient total'!M6+'2014 outpatient total'!M6+'2014 GP and pharma total'!M6)/'2014 population'!M6</f>
        <v>1024.1835949041401</v>
      </c>
      <c r="N6" s="11">
        <f>ave_other_primary_care_2014+('2014 inpatient total'!N6+'2014 outpatient total'!N6+'2014 GP and pharma total'!N6)/'2014 population'!N6</f>
        <v>831.34854691090652</v>
      </c>
      <c r="O6" s="96">
        <f>(J6*'2014 population'!J6+'2014 overall results'!K6*'2014 population'!K6+'2014 overall results'!L6*'2014 population'!L6+'2014 overall results'!M6*'2014 population'!M6+'2014 overall results'!N6*'2014 population'!N6)/SUM('2014 population'!J6:N6)</f>
        <v>1171.6338939998911</v>
      </c>
      <c r="P6" s="2">
        <f>(D6*'2014 population'!D6+'2014 overall results'!J6*'2014 population'!J6)/('2014 population'!D6+'2014 population'!J6)</f>
        <v>1426.1673850237503</v>
      </c>
      <c r="Q6" s="2">
        <f>(E6*'2014 population'!E6+'2014 overall results'!K6*'2014 population'!K6)/('2014 population'!E6+'2014 population'!K6)</f>
        <v>1229.8444367276265</v>
      </c>
      <c r="R6" s="2">
        <f>(F6*'2014 population'!F6+'2014 overall results'!L6*'2014 population'!L6)/('2014 population'!F6+'2014 population'!L6)</f>
        <v>1089.4562594157894</v>
      </c>
      <c r="S6" s="2">
        <f>(G6*'2014 population'!G6+'2014 overall results'!M6*'2014 population'!M6)/('2014 population'!G6+'2014 population'!M6)</f>
        <v>962.74625931007984</v>
      </c>
      <c r="T6" s="2">
        <f>(H6*'2014 population'!H6+'2014 overall results'!N6*'2014 population'!N6)/('2014 population'!H6+'2014 population'!N6)</f>
        <v>762.04567288581961</v>
      </c>
      <c r="U6" s="56">
        <f>(I6*SUM('2014 population'!D6:H6)+'2014 overall results'!O6*SUM('2014 population'!J6:N6))/SUM('2014 population'!D6:N6)</f>
        <v>1084.1286396354931</v>
      </c>
      <c r="W6" s="99">
        <f>H6*SUM('2014 population'!D6:H6)+'2014 overall results'!N6*SUM('2014 population'!J6:N6)</f>
        <v>538713758.49774241</v>
      </c>
    </row>
    <row r="7" spans="2:23" x14ac:dyDescent="0.25">
      <c r="B7">
        <v>3</v>
      </c>
      <c r="C7" s="67"/>
      <c r="D7" s="11">
        <f>ave_other_primary_care_2014+('2014 inpatient total'!D7+'2014 outpatient total'!D7+'2014 GP and pharma total'!D7)/'2014 population'!D7</f>
        <v>1218.6359015616197</v>
      </c>
      <c r="E7" s="11">
        <f>ave_other_primary_care_2014+('2014 inpatient total'!E7+'2014 outpatient total'!E7+'2014 GP and pharma total'!E7)/'2014 population'!E7</f>
        <v>1051.4992260995873</v>
      </c>
      <c r="F7" s="11">
        <f>ave_other_primary_care_2014+('2014 inpatient total'!F7+'2014 outpatient total'!F7+'2014 GP and pharma total'!F7)/'2014 population'!F7</f>
        <v>952.88083142376865</v>
      </c>
      <c r="G7" s="11">
        <f>ave_other_primary_care_2014+('2014 inpatient total'!G7+'2014 outpatient total'!G7+'2014 GP and pharma total'!G7)/'2014 population'!G7</f>
        <v>818.17190405023746</v>
      </c>
      <c r="H7" s="11">
        <f>ave_other_primary_care_2014+('2014 inpatient total'!H7+'2014 outpatient total'!H7+'2014 GP and pharma total'!H7)/'2014 population'!H7</f>
        <v>681.20277412118139</v>
      </c>
      <c r="I7" s="96">
        <f>(D7*'2014 population'!D7+'2014 overall results'!E7*'2014 population'!E7+'2014 overall results'!F7*'2014 population'!F7+'2014 overall results'!G7*'2014 population'!G7+'2014 overall results'!H7*'2014 population'!H7)/SUM('2014 population'!D7:H7)</f>
        <v>937.5281579255435</v>
      </c>
      <c r="J7" s="11">
        <f>ave_other_primary_care_2014+('2014 inpatient total'!J7+'2014 outpatient total'!J7+'2014 GP and pharma total'!J7)/'2014 population'!J7</f>
        <v>1485.5614854923901</v>
      </c>
      <c r="K7" s="11">
        <f>ave_other_primary_care_2014+('2014 inpatient total'!K7+'2014 outpatient total'!K7+'2014 GP and pharma total'!K7)/'2014 population'!K7</f>
        <v>1243.6076995647556</v>
      </c>
      <c r="L7" s="11">
        <f>ave_other_primary_care_2014+('2014 inpatient total'!L7+'2014 outpatient total'!L7+'2014 GP and pharma total'!L7)/'2014 population'!L7</f>
        <v>1133.7030840702305</v>
      </c>
      <c r="M7" s="11">
        <f>ave_other_primary_care_2014+('2014 inpatient total'!M7+'2014 outpatient total'!M7+'2014 GP and pharma total'!M7)/'2014 population'!M7</f>
        <v>984.3122343355227</v>
      </c>
      <c r="N7" s="11">
        <f>ave_other_primary_care_2014+('2014 inpatient total'!N7+'2014 outpatient total'!N7+'2014 GP and pharma total'!N7)/'2014 population'!N7</f>
        <v>811.08055716028696</v>
      </c>
      <c r="O7" s="96">
        <f>(J7*'2014 population'!J7+'2014 overall results'!K7*'2014 population'!K7+'2014 overall results'!L7*'2014 population'!L7+'2014 overall results'!M7*'2014 population'!M7+'2014 overall results'!N7*'2014 population'!N7)/SUM('2014 population'!J7:N7)</f>
        <v>1123.1465748832222</v>
      </c>
      <c r="P7" s="2">
        <f>(D7*'2014 population'!D7+'2014 overall results'!J7*'2014 population'!J7)/('2014 population'!D7+'2014 population'!J7)</f>
        <v>1354.679232787804</v>
      </c>
      <c r="Q7" s="2">
        <f>(E7*'2014 population'!E7+'2014 overall results'!K7*'2014 population'!K7)/('2014 population'!E7+'2014 population'!K7)</f>
        <v>1150.6005027430099</v>
      </c>
      <c r="R7" s="2">
        <f>(F7*'2014 population'!F7+'2014 overall results'!L7*'2014 population'!L7)/('2014 population'!F7+'2014 population'!L7)</f>
        <v>1045.2896733706339</v>
      </c>
      <c r="S7" s="2">
        <f>(G7*'2014 population'!G7+'2014 overall results'!M7*'2014 population'!M7)/('2014 population'!G7+'2014 population'!M7)</f>
        <v>903.44038631211606</v>
      </c>
      <c r="T7" s="2">
        <f>(H7*'2014 population'!H7+'2014 overall results'!N7*'2014 population'!N7)/('2014 population'!H7+'2014 population'!N7)</f>
        <v>747.67878025326377</v>
      </c>
      <c r="U7" s="56">
        <f>(I7*SUM('2014 population'!D7:H7)+'2014 overall results'!O7*SUM('2014 population'!J7:N7))/SUM('2014 population'!D7:N7)</f>
        <v>1032.6164573205122</v>
      </c>
      <c r="W7" s="99">
        <f>H7*SUM('2014 population'!D7:H7)+'2014 overall results'!N7*SUM('2014 population'!J7:N7)</f>
        <v>519009036.51884389</v>
      </c>
    </row>
    <row r="8" spans="2:23" x14ac:dyDescent="0.25">
      <c r="B8">
        <v>4</v>
      </c>
      <c r="C8" s="67"/>
      <c r="D8" s="11">
        <f>ave_other_primary_care_2014+('2014 inpatient total'!D8+'2014 outpatient total'!D8+'2014 GP and pharma total'!D8)/'2014 population'!D8</f>
        <v>1251.5668341880457</v>
      </c>
      <c r="E8" s="11">
        <f>ave_other_primary_care_2014+('2014 inpatient total'!E8+'2014 outpatient total'!E8+'2014 GP and pharma total'!E8)/'2014 population'!E8</f>
        <v>1067.8072676465827</v>
      </c>
      <c r="F8" s="11">
        <f>ave_other_primary_care_2014+('2014 inpatient total'!F8+'2014 outpatient total'!F8+'2014 GP and pharma total'!F8)/'2014 population'!F8</f>
        <v>964.45322684940379</v>
      </c>
      <c r="G8" s="11">
        <f>ave_other_primary_care_2014+('2014 inpatient total'!G8+'2014 outpatient total'!G8+'2014 GP and pharma total'!G8)/'2014 population'!G8</f>
        <v>841.92491082006643</v>
      </c>
      <c r="H8" s="11">
        <f>ave_other_primary_care_2014+('2014 inpatient total'!H8+'2014 outpatient total'!H8+'2014 GP and pharma total'!H8)/'2014 population'!H8</f>
        <v>730.22634372638049</v>
      </c>
      <c r="I8" s="96">
        <f>(D8*'2014 population'!D8+'2014 overall results'!E8*'2014 population'!E8+'2014 overall results'!F8*'2014 population'!F8+'2014 overall results'!G8*'2014 population'!G8+'2014 overall results'!H8*'2014 population'!H8)/SUM('2014 population'!D8:H8)</f>
        <v>964.06971477537468</v>
      </c>
      <c r="J8" s="11">
        <f>ave_other_primary_care_2014+('2014 inpatient total'!J8+'2014 outpatient total'!J8+'2014 GP and pharma total'!J8)/'2014 population'!J8</f>
        <v>1492.9114299837504</v>
      </c>
      <c r="K8" s="11">
        <f>ave_other_primary_care_2014+('2014 inpatient total'!K8+'2014 outpatient total'!K8+'2014 GP and pharma total'!K8)/'2014 population'!K8</f>
        <v>1271.1310722056526</v>
      </c>
      <c r="L8" s="11">
        <f>ave_other_primary_care_2014+('2014 inpatient total'!L8+'2014 outpatient total'!L8+'2014 GP and pharma total'!L8)/'2014 population'!L8</f>
        <v>1121.3056729572736</v>
      </c>
      <c r="M8" s="11">
        <f>ave_other_primary_care_2014+('2014 inpatient total'!M8+'2014 outpatient total'!M8+'2014 GP and pharma total'!M8)/'2014 population'!M8</f>
        <v>993.6468737906896</v>
      </c>
      <c r="N8" s="11">
        <f>ave_other_primary_care_2014+('2014 inpatient total'!N8+'2014 outpatient total'!N8+'2014 GP and pharma total'!N8)/'2014 population'!N8</f>
        <v>846.72523812336681</v>
      </c>
      <c r="O8" s="96">
        <f>(J8*'2014 population'!J8+'2014 overall results'!K8*'2014 population'!K8+'2014 overall results'!L8*'2014 population'!L8+'2014 overall results'!M8*'2014 population'!M8+'2014 overall results'!N8*'2014 population'!N8)/SUM('2014 population'!J8:N8)</f>
        <v>1136.2341856585074</v>
      </c>
      <c r="P8" s="2">
        <f>(D8*'2014 population'!D8+'2014 overall results'!J8*'2014 population'!J8)/('2014 population'!D8+'2014 population'!J8)</f>
        <v>1374.8292364436395</v>
      </c>
      <c r="Q8" s="2">
        <f>(E8*'2014 population'!E8+'2014 overall results'!K8*'2014 population'!K8)/('2014 population'!E8+'2014 population'!K8)</f>
        <v>1172.0927333858565</v>
      </c>
      <c r="R8" s="2">
        <f>(F8*'2014 population'!F8+'2014 overall results'!L8*'2014 population'!L8)/('2014 population'!F8+'2014 population'!L8)</f>
        <v>1044.5584630525625</v>
      </c>
      <c r="S8" s="2">
        <f>(G8*'2014 population'!G8+'2014 overall results'!M8*'2014 population'!M8)/('2014 population'!G8+'2014 population'!M8)</f>
        <v>919.70155326294662</v>
      </c>
      <c r="T8" s="2">
        <f>(H8*'2014 population'!H8+'2014 overall results'!N8*'2014 population'!N8)/('2014 population'!H8+'2014 population'!N8)</f>
        <v>789.81473218234896</v>
      </c>
      <c r="U8" s="56">
        <f>(I8*SUM('2014 population'!D8:H8)+'2014 overall results'!O8*SUM('2014 population'!J8:N8))/SUM('2014 population'!D8:N8)</f>
        <v>1052.1626448896266</v>
      </c>
      <c r="W8" s="99">
        <f>H8*SUM('2014 population'!D8:H8)+'2014 overall results'!N8*SUM('2014 population'!J8:N8)</f>
        <v>539410851.83594358</v>
      </c>
    </row>
    <row r="9" spans="2:23" x14ac:dyDescent="0.25">
      <c r="B9">
        <v>5</v>
      </c>
      <c r="C9" s="67"/>
      <c r="D9" s="11">
        <f>ave_other_primary_care_2014+('2014 inpatient total'!D9+'2014 outpatient total'!D9+'2014 GP and pharma total'!D9)/'2014 population'!D9</f>
        <v>1042.7280905131188</v>
      </c>
      <c r="E9" s="11">
        <f>ave_other_primary_care_2014+('2014 inpatient total'!E9+'2014 outpatient total'!E9+'2014 GP and pharma total'!E9)/'2014 population'!E9</f>
        <v>890.29133028530839</v>
      </c>
      <c r="F9" s="11">
        <f>ave_other_primary_care_2014+('2014 inpatient total'!F9+'2014 outpatient total'!F9+'2014 GP and pharma total'!F9)/'2014 population'!F9</f>
        <v>791.96402807161758</v>
      </c>
      <c r="G9" s="11">
        <f>ave_other_primary_care_2014+('2014 inpatient total'!G9+'2014 outpatient total'!G9+'2014 GP and pharma total'!G9)/'2014 population'!G9</f>
        <v>710.48038638540936</v>
      </c>
      <c r="H9" s="11">
        <f>ave_other_primary_care_2014+('2014 inpatient total'!H9+'2014 outpatient total'!H9+'2014 GP and pharma total'!H9)/'2014 population'!H9</f>
        <v>608.17314516701458</v>
      </c>
      <c r="I9" s="96">
        <f>(D9*'2014 population'!D9+'2014 overall results'!E9*'2014 population'!E9+'2014 overall results'!F9*'2014 population'!F9+'2014 overall results'!G9*'2014 population'!G9+'2014 overall results'!H9*'2014 population'!H9)/SUM('2014 population'!D9:H9)</f>
        <v>802.65120135971347</v>
      </c>
      <c r="J9" s="11">
        <f>ave_other_primary_care_2014+('2014 inpatient total'!J9+'2014 outpatient total'!J9+'2014 GP and pharma total'!J9)/'2014 population'!J9</f>
        <v>1214.158555543421</v>
      </c>
      <c r="K9" s="11">
        <f>ave_other_primary_care_2014+('2014 inpatient total'!K9+'2014 outpatient total'!K9+'2014 GP and pharma total'!K9)/'2014 population'!K9</f>
        <v>1027.85888452368</v>
      </c>
      <c r="L9" s="11">
        <f>ave_other_primary_care_2014+('2014 inpatient total'!L9+'2014 outpatient total'!L9+'2014 GP and pharma total'!L9)/'2014 population'!L9</f>
        <v>903.55520728920078</v>
      </c>
      <c r="M9" s="11">
        <f>ave_other_primary_care_2014+('2014 inpatient total'!M9+'2014 outpatient total'!M9+'2014 GP and pharma total'!M9)/'2014 population'!M9</f>
        <v>811.63027779965034</v>
      </c>
      <c r="N9" s="11">
        <f>ave_other_primary_care_2014+('2014 inpatient total'!N9+'2014 outpatient total'!N9+'2014 GP and pharma total'!N9)/'2014 population'!N9</f>
        <v>686.27588137245391</v>
      </c>
      <c r="O9" s="96">
        <f>(J9*'2014 population'!J9+'2014 overall results'!K9*'2014 population'!K9+'2014 overall results'!L9*'2014 population'!L9+'2014 overall results'!M9*'2014 population'!M9+'2014 overall results'!N9*'2014 population'!N9)/SUM('2014 population'!J9:N9)</f>
        <v>921.65478966566161</v>
      </c>
      <c r="P9" s="2">
        <f>(D9*'2014 population'!D9+'2014 overall results'!J9*'2014 population'!J9)/('2014 population'!D9+'2014 population'!J9)</f>
        <v>1130.4583604877496</v>
      </c>
      <c r="Q9" s="2">
        <f>(E9*'2014 population'!E9+'2014 overall results'!K9*'2014 population'!K9)/('2014 population'!E9+'2014 population'!K9)</f>
        <v>960.76001416599422</v>
      </c>
      <c r="R9" s="2">
        <f>(F9*'2014 population'!F9+'2014 overall results'!L9*'2014 population'!L9)/('2014 population'!F9+'2014 population'!L9)</f>
        <v>848.99156901448373</v>
      </c>
      <c r="S9" s="2">
        <f>(G9*'2014 population'!G9+'2014 overall results'!M9*'2014 population'!M9)/('2014 population'!G9+'2014 population'!M9)</f>
        <v>762.30319995092054</v>
      </c>
      <c r="T9" s="2">
        <f>(H9*'2014 population'!H9+'2014 overall results'!N9*'2014 population'!N9)/('2014 population'!H9+'2014 population'!N9)</f>
        <v>648.05719568052325</v>
      </c>
      <c r="U9" s="56">
        <f>(I9*SUM('2014 population'!D9:H9)+'2014 overall results'!O9*SUM('2014 population'!J9:N9))/SUM('2014 population'!D9:N9)</f>
        <v>863.53098458488171</v>
      </c>
      <c r="W9" s="99">
        <f>H9*SUM('2014 population'!D9:H9)+'2014 overall results'!N9*SUM('2014 population'!J9:N9)</f>
        <v>436810357.8185643</v>
      </c>
    </row>
    <row r="10" spans="2:23" x14ac:dyDescent="0.25">
      <c r="B10">
        <v>6</v>
      </c>
      <c r="C10" s="67"/>
      <c r="D10" s="11">
        <f>ave_other_primary_care_2014+('2014 inpatient total'!D10+'2014 outpatient total'!D10+'2014 GP and pharma total'!D10)/'2014 population'!D10</f>
        <v>1016.3252695093399</v>
      </c>
      <c r="E10" s="11">
        <f>ave_other_primary_care_2014+('2014 inpatient total'!E10+'2014 outpatient total'!E10+'2014 GP and pharma total'!E10)/'2014 population'!E10</f>
        <v>851.03353904451831</v>
      </c>
      <c r="F10" s="11">
        <f>ave_other_primary_care_2014+('2014 inpatient total'!F10+'2014 outpatient total'!F10+'2014 GP and pharma total'!F10)/'2014 population'!F10</f>
        <v>755.37562658682543</v>
      </c>
      <c r="G10" s="11">
        <f>ave_other_primary_care_2014+('2014 inpatient total'!G10+'2014 outpatient total'!G10+'2014 GP and pharma total'!G10)/'2014 population'!G10</f>
        <v>673.96558076595602</v>
      </c>
      <c r="H10" s="11">
        <f>ave_other_primary_care_2014+('2014 inpatient total'!H10+'2014 outpatient total'!H10+'2014 GP and pharma total'!H10)/'2014 population'!H10</f>
        <v>603.21071962711403</v>
      </c>
      <c r="I10" s="96">
        <f>(D10*'2014 population'!D10+'2014 overall results'!E10*'2014 population'!E10+'2014 overall results'!F10*'2014 population'!F10+'2014 overall results'!G10*'2014 population'!G10+'2014 overall results'!H10*'2014 population'!H10)/SUM('2014 population'!D10:H10)</f>
        <v>775.11021059716495</v>
      </c>
      <c r="J10" s="11">
        <f>ave_other_primary_care_2014+('2014 inpatient total'!J10+'2014 outpatient total'!J10+'2014 GP and pharma total'!J10)/'2014 population'!J10</f>
        <v>1144.6190515122598</v>
      </c>
      <c r="K10" s="11">
        <f>ave_other_primary_care_2014+('2014 inpatient total'!K10+'2014 outpatient total'!K10+'2014 GP and pharma total'!K10)/'2014 population'!K10</f>
        <v>967.84103454445005</v>
      </c>
      <c r="L10" s="11">
        <f>ave_other_primary_care_2014+('2014 inpatient total'!L10+'2014 outpatient total'!L10+'2014 GP and pharma total'!L10)/'2014 population'!L10</f>
        <v>851.84400153984313</v>
      </c>
      <c r="M10" s="11">
        <f>ave_other_primary_care_2014+('2014 inpatient total'!M10+'2014 outpatient total'!M10+'2014 GP and pharma total'!M10)/'2014 population'!M10</f>
        <v>769.45092466138976</v>
      </c>
      <c r="N10" s="11">
        <f>ave_other_primary_care_2014+('2014 inpatient total'!N10+'2014 outpatient total'!N10+'2014 GP and pharma total'!N10)/'2014 population'!N10</f>
        <v>672.49584439555224</v>
      </c>
      <c r="O10" s="96">
        <f>(J10*'2014 population'!J10+'2014 overall results'!K10*'2014 population'!K10+'2014 overall results'!L10*'2014 population'!L10+'2014 overall results'!M10*'2014 population'!M10+'2014 overall results'!N10*'2014 population'!N10)/SUM('2014 population'!J10:N10)</f>
        <v>874.853219655609</v>
      </c>
      <c r="P10" s="2">
        <f>(D10*'2014 population'!D10+'2014 overall results'!J10*'2014 population'!J10)/('2014 population'!D10+'2014 population'!J10)</f>
        <v>1081.8472025192436</v>
      </c>
      <c r="Q10" s="2">
        <f>(E10*'2014 population'!E10+'2014 overall results'!K10*'2014 population'!K10)/('2014 population'!E10+'2014 population'!K10)</f>
        <v>910.66194830161919</v>
      </c>
      <c r="R10" s="2">
        <f>(F10*'2014 population'!F10+'2014 overall results'!L10*'2014 population'!L10)/('2014 population'!F10+'2014 population'!L10)</f>
        <v>805.05075148844264</v>
      </c>
      <c r="S10" s="2">
        <f>(G10*'2014 population'!G10+'2014 overall results'!M10*'2014 population'!M10)/('2014 population'!G10+'2014 population'!M10)</f>
        <v>722.87103224143948</v>
      </c>
      <c r="T10" s="2">
        <f>(H10*'2014 population'!H10+'2014 overall results'!N10*'2014 population'!N10)/('2014 population'!H10+'2014 population'!N10)</f>
        <v>638.73911348554805</v>
      </c>
      <c r="U10" s="56">
        <f>(I10*SUM('2014 population'!D10:H10)+'2014 overall results'!O10*SUM('2014 population'!J10:N10))/SUM('2014 population'!D10:N10)</f>
        <v>826.20031612502135</v>
      </c>
      <c r="W10" s="99">
        <f>H10*SUM('2014 population'!D10:H10)+'2014 overall results'!N10*SUM('2014 population'!J10:N10)</f>
        <v>434089102.88610721</v>
      </c>
    </row>
    <row r="11" spans="2:23" x14ac:dyDescent="0.25">
      <c r="B11">
        <v>7</v>
      </c>
      <c r="C11" s="67"/>
      <c r="D11" s="11">
        <f>ave_other_primary_care_2014+('2014 inpatient total'!D11+'2014 outpatient total'!D11+'2014 GP and pharma total'!D11)/'2014 population'!D11</f>
        <v>918.38481570915553</v>
      </c>
      <c r="E11" s="11">
        <f>ave_other_primary_care_2014+('2014 inpatient total'!E11+'2014 outpatient total'!E11+'2014 GP and pharma total'!E11)/'2014 population'!E11</f>
        <v>781.57998990733074</v>
      </c>
      <c r="F11" s="11">
        <f>ave_other_primary_care_2014+('2014 inpatient total'!F11+'2014 outpatient total'!F11+'2014 GP and pharma total'!F11)/'2014 population'!F11</f>
        <v>683.57173195346627</v>
      </c>
      <c r="G11" s="11">
        <f>ave_other_primary_care_2014+('2014 inpatient total'!G11+'2014 outpatient total'!G11+'2014 GP and pharma total'!G11)/'2014 population'!G11</f>
        <v>624.35255275362408</v>
      </c>
      <c r="H11" s="11">
        <f>ave_other_primary_care_2014+('2014 inpatient total'!H11+'2014 outpatient total'!H11+'2014 GP and pharma total'!H11)/'2014 population'!H11</f>
        <v>565.75551479815772</v>
      </c>
      <c r="I11" s="96">
        <f>(D11*'2014 population'!D11+'2014 overall results'!E11*'2014 population'!E11+'2014 overall results'!F11*'2014 population'!F11+'2014 overall results'!G11*'2014 population'!G11+'2014 overall results'!H11*'2014 population'!H11)/SUM('2014 population'!D11:H11)</f>
        <v>710.19154429072262</v>
      </c>
      <c r="J11" s="11">
        <f>ave_other_primary_care_2014+('2014 inpatient total'!J11+'2014 outpatient total'!J11+'2014 GP and pharma total'!J11)/'2014 population'!J11</f>
        <v>1050.7716844409119</v>
      </c>
      <c r="K11" s="11">
        <f>ave_other_primary_care_2014+('2014 inpatient total'!K11+'2014 outpatient total'!K11+'2014 GP and pharma total'!K11)/'2014 population'!K11</f>
        <v>901.74277613694358</v>
      </c>
      <c r="L11" s="11">
        <f>ave_other_primary_care_2014+('2014 inpatient total'!L11+'2014 outpatient total'!L11+'2014 GP and pharma total'!L11)/'2014 population'!L11</f>
        <v>776.01847361031776</v>
      </c>
      <c r="M11" s="11">
        <f>ave_other_primary_care_2014+('2014 inpatient total'!M11+'2014 outpatient total'!M11+'2014 GP and pharma total'!M11)/'2014 population'!M11</f>
        <v>685.02568566147193</v>
      </c>
      <c r="N11" s="11">
        <f>ave_other_primary_care_2014+('2014 inpatient total'!N11+'2014 outpatient total'!N11+'2014 GP and pharma total'!N11)/'2014 population'!N11</f>
        <v>629.76819897376618</v>
      </c>
      <c r="O11" s="96">
        <f>(J11*'2014 population'!J11+'2014 overall results'!K11*'2014 population'!K11+'2014 overall results'!L11*'2014 population'!L11+'2014 overall results'!M11*'2014 population'!M11+'2014 overall results'!N11*'2014 population'!N11)/SUM('2014 population'!J11:N11)</f>
        <v>802.67366073789628</v>
      </c>
      <c r="P11" s="2">
        <f>(D11*'2014 population'!D11+'2014 overall results'!J11*'2014 population'!J11)/('2014 population'!D11+'2014 population'!J11)</f>
        <v>986.09545387516835</v>
      </c>
      <c r="Q11" s="2">
        <f>(E11*'2014 population'!E11+'2014 overall results'!K11*'2014 population'!K11)/('2014 population'!E11+'2014 population'!K11)</f>
        <v>843.14405139986184</v>
      </c>
      <c r="R11" s="2">
        <f>(F11*'2014 population'!F11+'2014 overall results'!L11*'2014 population'!L11)/('2014 population'!F11+'2014 population'!L11)</f>
        <v>730.9906769470939</v>
      </c>
      <c r="S11" s="2">
        <f>(G11*'2014 population'!G11+'2014 overall results'!M11*'2014 population'!M11)/('2014 population'!G11+'2014 population'!M11)</f>
        <v>655.52095080259051</v>
      </c>
      <c r="T11" s="2">
        <f>(H11*'2014 population'!H11+'2014 overall results'!N11*'2014 population'!N11)/('2014 population'!H11+'2014 population'!N11)</f>
        <v>598.55981574169164</v>
      </c>
      <c r="U11" s="56">
        <f>(I11*SUM('2014 population'!D11:H11)+'2014 overall results'!O11*SUM('2014 population'!J11:N11))/SUM('2014 population'!D11:N11)</f>
        <v>757.59617900099329</v>
      </c>
      <c r="W11" s="99">
        <f>H11*SUM('2014 population'!D11:H11)+'2014 overall results'!N11*SUM('2014 population'!J11:N11)</f>
        <v>393727954.24411291</v>
      </c>
    </row>
    <row r="12" spans="2:23" x14ac:dyDescent="0.25">
      <c r="B12">
        <v>8</v>
      </c>
      <c r="C12" s="67"/>
      <c r="D12" s="11">
        <f>ave_other_primary_care_2014+('2014 inpatient total'!D12+'2014 outpatient total'!D12+'2014 GP and pharma total'!D12)/'2014 population'!D12</f>
        <v>859.60900630360948</v>
      </c>
      <c r="E12" s="11">
        <f>ave_other_primary_care_2014+('2014 inpatient total'!E12+'2014 outpatient total'!E12+'2014 GP and pharma total'!E12)/'2014 population'!E12</f>
        <v>724.5550813578609</v>
      </c>
      <c r="F12" s="11">
        <f>ave_other_primary_care_2014+('2014 inpatient total'!F12+'2014 outpatient total'!F12+'2014 GP and pharma total'!F12)/'2014 population'!F12</f>
        <v>644.2387994395682</v>
      </c>
      <c r="G12" s="11">
        <f>ave_other_primary_care_2014+('2014 inpatient total'!G12+'2014 outpatient total'!G12+'2014 GP and pharma total'!G12)/'2014 population'!G12</f>
        <v>575.60471943318021</v>
      </c>
      <c r="H12" s="11">
        <f>ave_other_primary_care_2014+('2014 inpatient total'!H12+'2014 outpatient total'!H12+'2014 GP and pharma total'!H12)/'2014 population'!H12</f>
        <v>560.64003521186919</v>
      </c>
      <c r="I12" s="96">
        <f>(D12*'2014 population'!D12+'2014 overall results'!E12*'2014 population'!E12+'2014 overall results'!F12*'2014 population'!F12+'2014 overall results'!G12*'2014 population'!G12+'2014 overall results'!H12*'2014 population'!H12)/SUM('2014 population'!D12:H12)</f>
        <v>669.05970573152888</v>
      </c>
      <c r="J12" s="11">
        <f>ave_other_primary_care_2014+('2014 inpatient total'!J12+'2014 outpatient total'!J12+'2014 GP and pharma total'!J12)/'2014 population'!J12</f>
        <v>969.29774980495802</v>
      </c>
      <c r="K12" s="11">
        <f>ave_other_primary_care_2014+('2014 inpatient total'!K12+'2014 outpatient total'!K12+'2014 GP and pharma total'!K12)/'2014 population'!K12</f>
        <v>819.70238067852051</v>
      </c>
      <c r="L12" s="11">
        <f>ave_other_primary_care_2014+('2014 inpatient total'!L12+'2014 outpatient total'!L12+'2014 GP and pharma total'!L12)/'2014 population'!L12</f>
        <v>725.6978888621129</v>
      </c>
      <c r="M12" s="11">
        <f>ave_other_primary_care_2014+('2014 inpatient total'!M12+'2014 outpatient total'!M12+'2014 GP and pharma total'!M12)/'2014 population'!M12</f>
        <v>640.70175026889535</v>
      </c>
      <c r="N12" s="11">
        <f>ave_other_primary_care_2014+('2014 inpatient total'!N12+'2014 outpatient total'!N12+'2014 GP and pharma total'!N12)/'2014 population'!N12</f>
        <v>598.8625389481997</v>
      </c>
      <c r="O12" s="96">
        <f>(J12*'2014 population'!J12+'2014 overall results'!K12*'2014 population'!K12+'2014 overall results'!L12*'2014 population'!L12+'2014 overall results'!M12*'2014 population'!M12+'2014 overall results'!N12*'2014 population'!N12)/SUM('2014 population'!J12:N12)</f>
        <v>745.62986264726703</v>
      </c>
      <c r="P12" s="2">
        <f>(D12*'2014 population'!D12+'2014 overall results'!J12*'2014 population'!J12)/('2014 population'!D12+'2014 population'!J12)</f>
        <v>915.66881284061776</v>
      </c>
      <c r="Q12" s="2">
        <f>(E12*'2014 population'!E12+'2014 overall results'!K12*'2014 population'!K12)/('2014 population'!E12+'2014 population'!K12)</f>
        <v>773.2847859838829</v>
      </c>
      <c r="R12" s="2">
        <f>(F12*'2014 population'!F12+'2014 overall results'!L12*'2014 population'!L12)/('2014 population'!F12+'2014 population'!L12)</f>
        <v>685.8818554600681</v>
      </c>
      <c r="S12" s="2">
        <f>(G12*'2014 population'!G12+'2014 overall results'!M12*'2014 population'!M12)/('2014 population'!G12+'2014 population'!M12)</f>
        <v>608.91337539298013</v>
      </c>
      <c r="T12" s="2">
        <f>(H12*'2014 population'!H12+'2014 overall results'!N12*'2014 population'!N12)/('2014 population'!H12+'2014 population'!N12)</f>
        <v>580.19579059137311</v>
      </c>
      <c r="U12" s="56">
        <f>(I12*SUM('2014 population'!D12:H12)+'2014 overall results'!O12*SUM('2014 population'!J12:N12))/SUM('2014 population'!D12:N12)</f>
        <v>708.22930031032945</v>
      </c>
      <c r="W12" s="99">
        <f>H12*SUM('2014 population'!D12:H12)+'2014 overall results'!N12*SUM('2014 population'!J12:N12)</f>
        <v>373804890.97012103</v>
      </c>
    </row>
    <row r="13" spans="2:23" x14ac:dyDescent="0.25">
      <c r="B13">
        <v>9</v>
      </c>
      <c r="C13" s="67"/>
      <c r="D13" s="11">
        <f>ave_other_primary_care_2014+('2014 inpatient total'!D13+'2014 outpatient total'!D13+'2014 GP and pharma total'!D13)/'2014 population'!D13</f>
        <v>837.34645773846091</v>
      </c>
      <c r="E13" s="11">
        <f>ave_other_primary_care_2014+('2014 inpatient total'!E13+'2014 outpatient total'!E13+'2014 GP and pharma total'!E13)/'2014 population'!E13</f>
        <v>723.59420545237504</v>
      </c>
      <c r="F13" s="11">
        <f>ave_other_primary_care_2014+('2014 inpatient total'!F13+'2014 outpatient total'!F13+'2014 GP and pharma total'!F13)/'2014 population'!F13</f>
        <v>616.44853746821684</v>
      </c>
      <c r="G13" s="11">
        <f>ave_other_primary_care_2014+('2014 inpatient total'!G13+'2014 outpatient total'!G13+'2014 GP and pharma total'!G13)/'2014 population'!G13</f>
        <v>555.67566172232648</v>
      </c>
      <c r="H13" s="11">
        <f>ave_other_primary_care_2014+('2014 inpatient total'!H13+'2014 outpatient total'!H13+'2014 GP and pharma total'!H13)/'2014 population'!H13</f>
        <v>553.44065889879016</v>
      </c>
      <c r="I13" s="96">
        <f>(D13*'2014 population'!D13+'2014 overall results'!E13*'2014 population'!E13+'2014 overall results'!F13*'2014 population'!F13+'2014 overall results'!G13*'2014 population'!G13+'2014 overall results'!H13*'2014 population'!H13)/SUM('2014 population'!D13:H13)</f>
        <v>653.69187488813895</v>
      </c>
      <c r="J13" s="11">
        <f>ave_other_primary_care_2014+('2014 inpatient total'!J13+'2014 outpatient total'!J13+'2014 GP and pharma total'!J13)/'2014 population'!J13</f>
        <v>950.41442808835677</v>
      </c>
      <c r="K13" s="11">
        <f>ave_other_primary_care_2014+('2014 inpatient total'!K13+'2014 outpatient total'!K13+'2014 GP and pharma total'!K13)/'2014 population'!K13</f>
        <v>773.23050569554118</v>
      </c>
      <c r="L13" s="11">
        <f>ave_other_primary_care_2014+('2014 inpatient total'!L13+'2014 outpatient total'!L13+'2014 GP and pharma total'!L13)/'2014 population'!L13</f>
        <v>692.37319204728237</v>
      </c>
      <c r="M13" s="11">
        <f>ave_other_primary_care_2014+('2014 inpatient total'!M13+'2014 outpatient total'!M13+'2014 GP and pharma total'!M13)/'2014 population'!M13</f>
        <v>599.20344689035346</v>
      </c>
      <c r="N13" s="11">
        <f>ave_other_primary_care_2014+('2014 inpatient total'!N13+'2014 outpatient total'!N13+'2014 GP and pharma total'!N13)/'2014 population'!N13</f>
        <v>603.85181224816722</v>
      </c>
      <c r="O13" s="96">
        <f>(J13*'2014 population'!J13+'2014 overall results'!K13*'2014 population'!K13+'2014 overall results'!L13*'2014 population'!L13+'2014 overall results'!M13*'2014 population'!M13+'2014 overall results'!N13*'2014 population'!N13)/SUM('2014 population'!J13:N13)</f>
        <v>719.44241320176332</v>
      </c>
      <c r="P13" s="2">
        <f>(D13*'2014 population'!D13+'2014 overall results'!J13*'2014 population'!J13)/('2014 population'!D13+'2014 population'!J13)</f>
        <v>895.1641204317026</v>
      </c>
      <c r="Q13" s="2">
        <f>(E13*'2014 population'!E13+'2014 overall results'!K13*'2014 population'!K13)/('2014 population'!E13+'2014 population'!K13)</f>
        <v>748.94294816566605</v>
      </c>
      <c r="R13" s="2">
        <f>(F13*'2014 population'!F13+'2014 overall results'!L13*'2014 population'!L13)/('2014 population'!F13+'2014 population'!L13)</f>
        <v>655.25258582118454</v>
      </c>
      <c r="S13" s="2">
        <f>(G13*'2014 population'!G13+'2014 overall results'!M13*'2014 population'!M13)/('2014 population'!G13+'2014 population'!M13)</f>
        <v>578.05917666350706</v>
      </c>
      <c r="T13" s="2">
        <f>(H13*'2014 population'!H13+'2014 overall results'!N13*'2014 population'!N13)/('2014 population'!H13+'2014 population'!N13)</f>
        <v>579.17432098443578</v>
      </c>
      <c r="U13" s="56">
        <f>(I13*SUM('2014 population'!D13:H13)+'2014 overall results'!O13*SUM('2014 population'!J13:N13))/SUM('2014 population'!D13:N13)</f>
        <v>687.32843711281112</v>
      </c>
      <c r="W13" s="99">
        <f>H13*SUM('2014 population'!D13:H13)+'2014 overall results'!N13*SUM('2014 population'!J13:N13)</f>
        <v>357212830.25736225</v>
      </c>
    </row>
    <row r="14" spans="2:23" x14ac:dyDescent="0.25">
      <c r="B14">
        <v>10</v>
      </c>
      <c r="C14" s="67"/>
      <c r="D14" s="11">
        <f>ave_other_primary_care_2014+('2014 inpatient total'!D14+'2014 outpatient total'!D14+'2014 GP and pharma total'!D14)/'2014 population'!D14</f>
        <v>833.15689077625802</v>
      </c>
      <c r="E14" s="11">
        <f>ave_other_primary_care_2014+('2014 inpatient total'!E14+'2014 outpatient total'!E14+'2014 GP and pharma total'!E14)/'2014 population'!E14</f>
        <v>708.8855230989551</v>
      </c>
      <c r="F14" s="11">
        <f>ave_other_primary_care_2014+('2014 inpatient total'!F14+'2014 outpatient total'!F14+'2014 GP and pharma total'!F14)/'2014 population'!F14</f>
        <v>657.7799000141224</v>
      </c>
      <c r="G14" s="11">
        <f>ave_other_primary_care_2014+('2014 inpatient total'!G14+'2014 outpatient total'!G14+'2014 GP and pharma total'!G14)/'2014 population'!G14</f>
        <v>572.91243122462299</v>
      </c>
      <c r="H14" s="11">
        <f>ave_other_primary_care_2014+('2014 inpatient total'!H14+'2014 outpatient total'!H14+'2014 GP and pharma total'!H14)/'2014 population'!H14</f>
        <v>566.11961168845437</v>
      </c>
      <c r="I14" s="96">
        <f>(D14*'2014 population'!D14+'2014 overall results'!E14*'2014 population'!E14+'2014 overall results'!F14*'2014 population'!F14+'2014 overall results'!G14*'2014 population'!G14+'2014 overall results'!H14*'2014 population'!H14)/SUM('2014 population'!D14:H14)</f>
        <v>664.29949277734636</v>
      </c>
      <c r="J14" s="11">
        <f>ave_other_primary_care_2014+('2014 inpatient total'!J14+'2014 outpatient total'!J14+'2014 GP and pharma total'!J14)/'2014 population'!J14</f>
        <v>922.38266693480637</v>
      </c>
      <c r="K14" s="11">
        <f>ave_other_primary_care_2014+('2014 inpatient total'!K14+'2014 outpatient total'!K14+'2014 GP and pharma total'!K14)/'2014 population'!K14</f>
        <v>775.3506267503127</v>
      </c>
      <c r="L14" s="11">
        <f>ave_other_primary_care_2014+('2014 inpatient total'!L14+'2014 outpatient total'!L14+'2014 GP and pharma total'!L14)/'2014 population'!L14</f>
        <v>666.53442654310504</v>
      </c>
      <c r="M14" s="11">
        <f>ave_other_primary_care_2014+('2014 inpatient total'!M14+'2014 outpatient total'!M14+'2014 GP and pharma total'!M14)/'2014 population'!M14</f>
        <v>604.87570545456106</v>
      </c>
      <c r="N14" s="11">
        <f>ave_other_primary_care_2014+('2014 inpatient total'!N14+'2014 outpatient total'!N14+'2014 GP and pharma total'!N14)/'2014 population'!N14</f>
        <v>605.41177349999555</v>
      </c>
      <c r="O14" s="96">
        <f>(J14*'2014 population'!J14+'2014 overall results'!K14*'2014 population'!K14+'2014 overall results'!L14*'2014 population'!L14+'2014 overall results'!M14*'2014 population'!M14+'2014 overall results'!N14*'2014 population'!N14)/SUM('2014 population'!J14:N14)</f>
        <v>711.16981666532615</v>
      </c>
      <c r="P14" s="2">
        <f>(D14*'2014 population'!D14+'2014 overall results'!J14*'2014 population'!J14)/('2014 population'!D14+'2014 population'!J14)</f>
        <v>878.79665271216993</v>
      </c>
      <c r="Q14" s="2">
        <f>(E14*'2014 population'!E14+'2014 overall results'!K14*'2014 population'!K14)/('2014 population'!E14+'2014 population'!K14)</f>
        <v>742.98195388288332</v>
      </c>
      <c r="R14" s="2">
        <f>(F14*'2014 population'!F14+'2014 overall results'!L14*'2014 population'!L14)/('2014 population'!F14+'2014 population'!L14)</f>
        <v>662.25624189026087</v>
      </c>
      <c r="S14" s="2">
        <f>(G14*'2014 population'!G14+'2014 overall results'!M14*'2014 population'!M14)/('2014 population'!G14+'2014 population'!M14)</f>
        <v>589.24278252942054</v>
      </c>
      <c r="T14" s="2">
        <f>(H14*'2014 population'!H14+'2014 overall results'!N14*'2014 population'!N14)/('2014 population'!H14+'2014 population'!N14)</f>
        <v>586.19940271203643</v>
      </c>
      <c r="U14" s="56">
        <f>(I14*SUM('2014 population'!D14:H14)+'2014 overall results'!O14*SUM('2014 population'!J14:N14))/SUM('2014 population'!D14:N14)</f>
        <v>688.27498865844188</v>
      </c>
      <c r="W14" s="99">
        <f>H14*SUM('2014 population'!D14:H14)+'2014 overall results'!N14*SUM('2014 population'!J14:N14)</f>
        <v>355216267.99534214</v>
      </c>
    </row>
    <row r="15" spans="2:23" x14ac:dyDescent="0.25">
      <c r="B15">
        <v>11</v>
      </c>
      <c r="C15" s="67"/>
      <c r="D15" s="11">
        <f>ave_other_primary_care_2014+('2014 inpatient total'!D15+'2014 outpatient total'!D15+'2014 GP and pharma total'!D15)/'2014 population'!D15</f>
        <v>861.37126074159789</v>
      </c>
      <c r="E15" s="11">
        <f>ave_other_primary_care_2014+('2014 inpatient total'!E15+'2014 outpatient total'!E15+'2014 GP and pharma total'!E15)/'2014 population'!E15</f>
        <v>760.88335701057679</v>
      </c>
      <c r="F15" s="11">
        <f>ave_other_primary_care_2014+('2014 inpatient total'!F15+'2014 outpatient total'!F15+'2014 GP and pharma total'!F15)/'2014 population'!F15</f>
        <v>670.42421058193656</v>
      </c>
      <c r="G15" s="11">
        <f>ave_other_primary_care_2014+('2014 inpatient total'!G15+'2014 outpatient total'!G15+'2014 GP and pharma total'!G15)/'2014 population'!G15</f>
        <v>603.31077440763909</v>
      </c>
      <c r="H15" s="11">
        <f>ave_other_primary_care_2014+('2014 inpatient total'!H15+'2014 outpatient total'!H15+'2014 GP and pharma total'!H15)/'2014 population'!H15</f>
        <v>620.13843482504944</v>
      </c>
      <c r="I15" s="96">
        <f>(D15*'2014 population'!D15+'2014 overall results'!E15*'2014 population'!E15+'2014 overall results'!F15*'2014 population'!F15+'2014 overall results'!G15*'2014 population'!G15+'2014 overall results'!H15*'2014 population'!H15)/SUM('2014 population'!D15:H15)</f>
        <v>699.74410333658216</v>
      </c>
      <c r="J15" s="11">
        <f>ave_other_primary_care_2014+('2014 inpatient total'!J15+'2014 outpatient total'!J15+'2014 GP and pharma total'!J15)/'2014 population'!J15</f>
        <v>941.80285958117759</v>
      </c>
      <c r="K15" s="11">
        <f>ave_other_primary_care_2014+('2014 inpatient total'!K15+'2014 outpatient total'!K15+'2014 GP and pharma total'!K15)/'2014 population'!K15</f>
        <v>796.17210595033805</v>
      </c>
      <c r="L15" s="11">
        <f>ave_other_primary_care_2014+('2014 inpatient total'!L15+'2014 outpatient total'!L15+'2014 GP and pharma total'!L15)/'2014 population'!L15</f>
        <v>718.11243874097522</v>
      </c>
      <c r="M15" s="11">
        <f>ave_other_primary_care_2014+('2014 inpatient total'!M15+'2014 outpatient total'!M15+'2014 GP and pharma total'!M15)/'2014 population'!M15</f>
        <v>642.40763099597052</v>
      </c>
      <c r="N15" s="11">
        <f>ave_other_primary_care_2014+('2014 inpatient total'!N15+'2014 outpatient total'!N15+'2014 GP and pharma total'!N15)/'2014 population'!N15</f>
        <v>656.52851764913078</v>
      </c>
      <c r="O15" s="96">
        <f>(J15*'2014 population'!J15+'2014 overall results'!K15*'2014 population'!K15+'2014 overall results'!L15*'2014 population'!L15+'2014 overall results'!M15*'2014 population'!M15+'2014 overall results'!N15*'2014 population'!N15)/SUM('2014 population'!J15:N15)</f>
        <v>746.93766435837301</v>
      </c>
      <c r="P15" s="2">
        <f>(D15*'2014 population'!D15+'2014 overall results'!J15*'2014 population'!J15)/('2014 population'!D15+'2014 population'!J15)</f>
        <v>902.51413654365786</v>
      </c>
      <c r="Q15" s="2">
        <f>(E15*'2014 population'!E15+'2014 overall results'!K15*'2014 population'!K15)/('2014 population'!E15+'2014 population'!K15)</f>
        <v>778.92834257370407</v>
      </c>
      <c r="R15" s="2">
        <f>(F15*'2014 population'!F15+'2014 overall results'!L15*'2014 population'!L15)/('2014 population'!F15+'2014 population'!L15)</f>
        <v>694.92614642852402</v>
      </c>
      <c r="S15" s="2">
        <f>(G15*'2014 population'!G15+'2014 overall results'!M15*'2014 population'!M15)/('2014 population'!G15+'2014 population'!M15)</f>
        <v>623.32481839639581</v>
      </c>
      <c r="T15" s="2">
        <f>(H15*'2014 population'!H15+'2014 overall results'!N15*'2014 population'!N15)/('2014 population'!H15+'2014 population'!N15)</f>
        <v>638.82530500732832</v>
      </c>
      <c r="U15" s="56">
        <f>(I15*SUM('2014 population'!D15:H15)+'2014 overall results'!O15*SUM('2014 population'!J15:N15))/SUM('2014 population'!D15:N15)</f>
        <v>723.92785247424285</v>
      </c>
      <c r="W15" s="99">
        <f>H15*SUM('2014 population'!D15:H15)+'2014 overall results'!N15*SUM('2014 population'!J15:N15)</f>
        <v>375825316.84082353</v>
      </c>
    </row>
    <row r="16" spans="2:23" x14ac:dyDescent="0.25">
      <c r="B16">
        <v>12</v>
      </c>
      <c r="C16" s="67"/>
      <c r="D16" s="11">
        <f>ave_other_primary_care_2014+('2014 inpatient total'!D16+'2014 outpatient total'!D16+'2014 GP and pharma total'!D16)/'2014 population'!D16</f>
        <v>882.79387625275501</v>
      </c>
      <c r="E16" s="11">
        <f>ave_other_primary_care_2014+('2014 inpatient total'!E16+'2014 outpatient total'!E16+'2014 GP and pharma total'!E16)/'2014 population'!E16</f>
        <v>798.818776642442</v>
      </c>
      <c r="F16" s="11">
        <f>ave_other_primary_care_2014+('2014 inpatient total'!F16+'2014 outpatient total'!F16+'2014 GP and pharma total'!F16)/'2014 population'!F16</f>
        <v>724.00697820234427</v>
      </c>
      <c r="G16" s="11">
        <f>ave_other_primary_care_2014+('2014 inpatient total'!G16+'2014 outpatient total'!G16+'2014 GP and pharma total'!G16)/'2014 population'!G16</f>
        <v>673.41921506662197</v>
      </c>
      <c r="H16" s="11">
        <f>ave_other_primary_care_2014+('2014 inpatient total'!H16+'2014 outpatient total'!H16+'2014 GP and pharma total'!H16)/'2014 population'!H16</f>
        <v>679.33910035163433</v>
      </c>
      <c r="I16" s="96">
        <f>(D16*'2014 population'!D16+'2014 overall results'!E16*'2014 population'!E16+'2014 overall results'!F16*'2014 population'!F16+'2014 overall results'!G16*'2014 population'!G16+'2014 overall results'!H16*'2014 population'!H16)/SUM('2014 population'!D16:H16)</f>
        <v>748.85041589840239</v>
      </c>
      <c r="J16" s="11">
        <f>ave_other_primary_care_2014+('2014 inpatient total'!J16+'2014 outpatient total'!J16+'2014 GP and pharma total'!J16)/'2014 population'!J16</f>
        <v>983.4892231404466</v>
      </c>
      <c r="K16" s="11">
        <f>ave_other_primary_care_2014+('2014 inpatient total'!K16+'2014 outpatient total'!K16+'2014 GP and pharma total'!K16)/'2014 population'!K16</f>
        <v>855.81842522602619</v>
      </c>
      <c r="L16" s="11">
        <f>ave_other_primary_care_2014+('2014 inpatient total'!L16+'2014 outpatient total'!L16+'2014 GP and pharma total'!L16)/'2014 population'!L16</f>
        <v>770.59628963373802</v>
      </c>
      <c r="M16" s="11">
        <f>ave_other_primary_care_2014+('2014 inpatient total'!M16+'2014 outpatient total'!M16+'2014 GP and pharma total'!M16)/'2014 population'!M16</f>
        <v>700.63591426050766</v>
      </c>
      <c r="N16" s="11">
        <f>ave_other_primary_care_2014+('2014 inpatient total'!N16+'2014 outpatient total'!N16+'2014 GP and pharma total'!N16)/'2014 population'!N16</f>
        <v>707.33755550652882</v>
      </c>
      <c r="O16" s="96">
        <f>(J16*'2014 population'!J16+'2014 overall results'!K16*'2014 population'!K16+'2014 overall results'!L16*'2014 population'!L16+'2014 overall results'!M16*'2014 population'!M16+'2014 overall results'!N16*'2014 population'!N16)/SUM('2014 population'!J16:N16)</f>
        <v>799.63032121334379</v>
      </c>
      <c r="P16" s="2">
        <f>(D16*'2014 population'!D16+'2014 overall results'!J16*'2014 population'!J16)/('2014 population'!D16+'2014 population'!J16)</f>
        <v>934.04630850399496</v>
      </c>
      <c r="Q16" s="2">
        <f>(E16*'2014 population'!E16+'2014 overall results'!K16*'2014 population'!K16)/('2014 population'!E16+'2014 population'!K16)</f>
        <v>828.16388671666823</v>
      </c>
      <c r="R16" s="2">
        <f>(F16*'2014 population'!F16+'2014 overall results'!L16*'2014 population'!L16)/('2014 population'!F16+'2014 population'!L16)</f>
        <v>747.92723161946606</v>
      </c>
      <c r="S16" s="2">
        <f>(G16*'2014 population'!G16+'2014 overall results'!M16*'2014 population'!M16)/('2014 population'!G16+'2014 population'!M16)</f>
        <v>687.36168299639905</v>
      </c>
      <c r="T16" s="2">
        <f>(H16*'2014 population'!H16+'2014 overall results'!N16*'2014 population'!N16)/('2014 population'!H16+'2014 population'!N16)</f>
        <v>693.63078068593859</v>
      </c>
      <c r="U16" s="56">
        <f>(I16*SUM('2014 population'!D16:H16)+'2014 overall results'!O16*SUM('2014 population'!J16:N16))/SUM('2014 population'!D16:N16)</f>
        <v>774.84821301558532</v>
      </c>
      <c r="W16" s="99">
        <f>H16*SUM('2014 population'!D16:H16)+'2014 overall results'!N16*SUM('2014 population'!J16:N16)</f>
        <v>400812163.91410935</v>
      </c>
    </row>
    <row r="17" spans="2:23" x14ac:dyDescent="0.25">
      <c r="B17">
        <v>13</v>
      </c>
      <c r="C17" s="67"/>
      <c r="D17" s="11">
        <f>ave_other_primary_care_2014+('2014 inpatient total'!D17+'2014 outpatient total'!D17+'2014 GP and pharma total'!D17)/'2014 population'!D17</f>
        <v>938.27636963259897</v>
      </c>
      <c r="E17" s="11">
        <f>ave_other_primary_care_2014+('2014 inpatient total'!E17+'2014 outpatient total'!E17+'2014 GP and pharma total'!E17)/'2014 population'!E17</f>
        <v>828.70371705935952</v>
      </c>
      <c r="F17" s="11">
        <f>ave_other_primary_care_2014+('2014 inpatient total'!F17+'2014 outpatient total'!F17+'2014 GP and pharma total'!F17)/'2014 population'!F17</f>
        <v>799.12076179352664</v>
      </c>
      <c r="G17" s="11">
        <f>ave_other_primary_care_2014+('2014 inpatient total'!G17+'2014 outpatient total'!G17+'2014 GP and pharma total'!G17)/'2014 population'!G17</f>
        <v>730.86038946335702</v>
      </c>
      <c r="H17" s="11">
        <f>ave_other_primary_care_2014+('2014 inpatient total'!H17+'2014 outpatient total'!H17+'2014 GP and pharma total'!H17)/'2014 population'!H17</f>
        <v>754.79276552269187</v>
      </c>
      <c r="I17" s="96">
        <f>(D17*'2014 population'!D17+'2014 overall results'!E17*'2014 population'!E17+'2014 overall results'!F17*'2014 population'!F17+'2014 overall results'!G17*'2014 population'!G17+'2014 overall results'!H17*'2014 population'!H17)/SUM('2014 population'!D17:H17)</f>
        <v>807.78038875254026</v>
      </c>
      <c r="J17" s="11">
        <f>ave_other_primary_care_2014+('2014 inpatient total'!J17+'2014 outpatient total'!J17+'2014 GP and pharma total'!J17)/'2014 population'!J17</f>
        <v>1035.4349754941909</v>
      </c>
      <c r="K17" s="11">
        <f>ave_other_primary_care_2014+('2014 inpatient total'!K17+'2014 outpatient total'!K17+'2014 GP and pharma total'!K17)/'2014 population'!K17</f>
        <v>911.97346322110786</v>
      </c>
      <c r="L17" s="11">
        <f>ave_other_primary_care_2014+('2014 inpatient total'!L17+'2014 outpatient total'!L17+'2014 GP and pharma total'!L17)/'2014 population'!L17</f>
        <v>806.59603656014519</v>
      </c>
      <c r="M17" s="11">
        <f>ave_other_primary_care_2014+('2014 inpatient total'!M17+'2014 outpatient total'!M17+'2014 GP and pharma total'!M17)/'2014 population'!M17</f>
        <v>763.59048201511212</v>
      </c>
      <c r="N17" s="11">
        <f>ave_other_primary_care_2014+('2014 inpatient total'!N17+'2014 outpatient total'!N17+'2014 GP and pharma total'!N17)/'2014 population'!N17</f>
        <v>759.8616944601248</v>
      </c>
      <c r="O17" s="96">
        <f>(J17*'2014 population'!J17+'2014 overall results'!K17*'2014 population'!K17+'2014 overall results'!L17*'2014 population'!L17+'2014 overall results'!M17*'2014 population'!M17+'2014 overall results'!N17*'2014 population'!N17)/SUM('2014 population'!J17:N17)</f>
        <v>851.86264464715396</v>
      </c>
      <c r="P17" s="2">
        <f>(D17*'2014 population'!D17+'2014 overall results'!J17*'2014 population'!J17)/('2014 population'!D17+'2014 population'!J17)</f>
        <v>987.84832685358367</v>
      </c>
      <c r="Q17" s="2">
        <f>(E17*'2014 population'!E17+'2014 overall results'!K17*'2014 population'!K17)/('2014 population'!E17+'2014 population'!K17)</f>
        <v>871.19281884594022</v>
      </c>
      <c r="R17" s="2">
        <f>(F17*'2014 population'!F17+'2014 overall results'!L17*'2014 population'!L17)/('2014 population'!F17+'2014 population'!L17)</f>
        <v>802.95197876565703</v>
      </c>
      <c r="S17" s="2">
        <f>(G17*'2014 population'!G17+'2014 overall results'!M17*'2014 population'!M17)/('2014 population'!G17+'2014 population'!M17)</f>
        <v>747.54133192196912</v>
      </c>
      <c r="T17" s="2">
        <f>(H17*'2014 population'!H17+'2014 overall results'!N17*'2014 population'!N17)/('2014 population'!H17+'2014 population'!N17)</f>
        <v>757.37446672022247</v>
      </c>
      <c r="U17" s="56">
        <f>(I17*SUM('2014 population'!D17:H17)+'2014 overall results'!O17*SUM('2014 population'!J17:N17))/SUM('2014 population'!D17:N17)</f>
        <v>830.27868948914966</v>
      </c>
      <c r="W17" s="99">
        <f>H17*SUM('2014 population'!D17:H17)+'2014 overall results'!N17*SUM('2014 population'!J17:N17)</f>
        <v>448911125.15776598</v>
      </c>
    </row>
    <row r="18" spans="2:23" x14ac:dyDescent="0.25">
      <c r="B18">
        <v>14</v>
      </c>
      <c r="C18" s="67"/>
      <c r="D18" s="11">
        <f>ave_other_primary_care_2014+('2014 inpatient total'!D18+'2014 outpatient total'!D18+'2014 GP and pharma total'!D18)/'2014 population'!D18</f>
        <v>991.32402455889007</v>
      </c>
      <c r="E18" s="11">
        <f>ave_other_primary_care_2014+('2014 inpatient total'!E18+'2014 outpatient total'!E18+'2014 GP and pharma total'!E18)/'2014 population'!E18</f>
        <v>935.33915525602458</v>
      </c>
      <c r="F18" s="11">
        <f>ave_other_primary_care_2014+('2014 inpatient total'!F18+'2014 outpatient total'!F18+'2014 GP and pharma total'!F18)/'2014 population'!F18</f>
        <v>888.8434958336718</v>
      </c>
      <c r="G18" s="11">
        <f>ave_other_primary_care_2014+('2014 inpatient total'!G18+'2014 outpatient total'!G18+'2014 GP and pharma total'!G18)/'2014 population'!G18</f>
        <v>799.41591749161262</v>
      </c>
      <c r="H18" s="11">
        <f>ave_other_primary_care_2014+('2014 inpatient total'!H18+'2014 outpatient total'!H18+'2014 GP and pharma total'!H18)/'2014 population'!H18</f>
        <v>825.95841032361409</v>
      </c>
      <c r="I18" s="96">
        <f>(D18*'2014 population'!D18+'2014 overall results'!E18*'2014 population'!E18+'2014 overall results'!F18*'2014 population'!F18+'2014 overall results'!G18*'2014 population'!G18+'2014 overall results'!H18*'2014 population'!H18)/SUM('2014 population'!D18:H18)</f>
        <v>885.54124618557557</v>
      </c>
      <c r="J18" s="11">
        <f>ave_other_primary_care_2014+('2014 inpatient total'!J18+'2014 outpatient total'!J18+'2014 GP and pharma total'!J18)/'2014 population'!J18</f>
        <v>1046.3261612427216</v>
      </c>
      <c r="K18" s="11">
        <f>ave_other_primary_care_2014+('2014 inpatient total'!K18+'2014 outpatient total'!K18+'2014 GP and pharma total'!K18)/'2014 population'!K18</f>
        <v>913.6136452811661</v>
      </c>
      <c r="L18" s="11">
        <f>ave_other_primary_care_2014+('2014 inpatient total'!L18+'2014 outpatient total'!L18+'2014 GP and pharma total'!L18)/'2014 population'!L18</f>
        <v>858.22089614644892</v>
      </c>
      <c r="M18" s="11">
        <f>ave_other_primary_care_2014+('2014 inpatient total'!M18+'2014 outpatient total'!M18+'2014 GP and pharma total'!M18)/'2014 population'!M18</f>
        <v>785.45299221158393</v>
      </c>
      <c r="N18" s="11">
        <f>ave_other_primary_care_2014+('2014 inpatient total'!N18+'2014 outpatient total'!N18+'2014 GP and pharma total'!N18)/'2014 population'!N18</f>
        <v>805.80008030165925</v>
      </c>
      <c r="O18" s="96">
        <f>(J18*'2014 population'!J18+'2014 overall results'!K18*'2014 population'!K18+'2014 overall results'!L18*'2014 population'!L18+'2014 overall results'!M18*'2014 population'!M18+'2014 overall results'!N18*'2014 population'!N18)/SUM('2014 population'!J18:N18)</f>
        <v>878.8405914523355</v>
      </c>
      <c r="P18" s="2">
        <f>(D18*'2014 population'!D18+'2014 overall results'!J18*'2014 population'!J18)/('2014 population'!D18+'2014 population'!J18)</f>
        <v>1019.5410825532683</v>
      </c>
      <c r="Q18" s="2">
        <f>(E18*'2014 population'!E18+'2014 overall results'!K18*'2014 population'!K18)/('2014 population'!E18+'2014 population'!K18)</f>
        <v>924.20165538006324</v>
      </c>
      <c r="R18" s="2">
        <f>(F18*'2014 population'!F18+'2014 overall results'!L18*'2014 population'!L18)/('2014 population'!F18+'2014 population'!L18)</f>
        <v>873.14837925726488</v>
      </c>
      <c r="S18" s="2">
        <f>(G18*'2014 population'!G18+'2014 overall results'!M18*'2014 population'!M18)/('2014 population'!G18+'2014 population'!M18)</f>
        <v>792.25372365031637</v>
      </c>
      <c r="T18" s="2">
        <f>(H18*'2014 population'!H18+'2014 overall results'!N18*'2014 population'!N18)/('2014 population'!H18+'2014 population'!N18)</f>
        <v>815.64946895830337</v>
      </c>
      <c r="U18" s="56">
        <f>(I18*SUM('2014 population'!D18:H18)+'2014 overall results'!O18*SUM('2014 population'!J18:N18))/SUM('2014 population'!D18:N18)</f>
        <v>882.10716063479003</v>
      </c>
      <c r="W18" s="99">
        <f>H18*SUM('2014 population'!D18:H18)+'2014 overall results'!N18*SUM('2014 population'!J18:N18)</f>
        <v>496097128.3858012</v>
      </c>
    </row>
    <row r="19" spans="2:23" x14ac:dyDescent="0.25">
      <c r="B19">
        <v>15</v>
      </c>
      <c r="C19" s="67"/>
      <c r="D19" s="11">
        <f>ave_other_primary_care_2014+('2014 inpatient total'!D19+'2014 outpatient total'!D19+'2014 GP and pharma total'!D19)/'2014 population'!D19</f>
        <v>1124.2235338804144</v>
      </c>
      <c r="E19" s="11">
        <f>ave_other_primary_care_2014+('2014 inpatient total'!E19+'2014 outpatient total'!E19+'2014 GP and pharma total'!E19)/'2014 population'!E19</f>
        <v>997.19034274313321</v>
      </c>
      <c r="F19" s="11">
        <f>ave_other_primary_care_2014+('2014 inpatient total'!F19+'2014 outpatient total'!F19+'2014 GP and pharma total'!F19)/'2014 population'!F19</f>
        <v>966.38985494186659</v>
      </c>
      <c r="G19" s="11">
        <f>ave_other_primary_care_2014+('2014 inpatient total'!G19+'2014 outpatient total'!G19+'2014 GP and pharma total'!G19)/'2014 population'!G19</f>
        <v>864.40631719820351</v>
      </c>
      <c r="H19" s="11">
        <f>ave_other_primary_care_2014+('2014 inpatient total'!H19+'2014 outpatient total'!H19+'2014 GP and pharma total'!H19)/'2014 population'!H19</f>
        <v>862.89011296430067</v>
      </c>
      <c r="I19" s="96">
        <f>(D19*'2014 population'!D19+'2014 overall results'!E19*'2014 population'!E19+'2014 overall results'!F19*'2014 population'!F19+'2014 overall results'!G19*'2014 population'!G19+'2014 overall results'!H19*'2014 population'!H19)/SUM('2014 population'!D19:H19)</f>
        <v>959.95586824891029</v>
      </c>
      <c r="J19" s="11">
        <f>ave_other_primary_care_2014+('2014 inpatient total'!J19+'2014 outpatient total'!J19+'2014 GP and pharma total'!J19)/'2014 population'!J19</f>
        <v>1066.9136650256714</v>
      </c>
      <c r="K19" s="11">
        <f>ave_other_primary_care_2014+('2014 inpatient total'!K19+'2014 outpatient total'!K19+'2014 GP and pharma total'!K19)/'2014 population'!K19</f>
        <v>917.68984886980343</v>
      </c>
      <c r="L19" s="11">
        <f>ave_other_primary_care_2014+('2014 inpatient total'!L19+'2014 outpatient total'!L19+'2014 GP and pharma total'!L19)/'2014 population'!L19</f>
        <v>873.43839043723244</v>
      </c>
      <c r="M19" s="11">
        <f>ave_other_primary_care_2014+('2014 inpatient total'!M19+'2014 outpatient total'!M19+'2014 GP and pharma total'!M19)/'2014 population'!M19</f>
        <v>804.38218461482938</v>
      </c>
      <c r="N19" s="11">
        <f>ave_other_primary_care_2014+('2014 inpatient total'!N19+'2014 outpatient total'!N19+'2014 GP and pharma total'!N19)/'2014 population'!N19</f>
        <v>843.39678379705413</v>
      </c>
      <c r="O19" s="96">
        <f>(J19*'2014 population'!J19+'2014 overall results'!K19*'2014 population'!K19+'2014 overall results'!L19*'2014 population'!L19+'2014 overall results'!M19*'2014 population'!M19+'2014 overall results'!N19*'2014 population'!N19)/SUM('2014 population'!J19:N19)</f>
        <v>898.26102815797663</v>
      </c>
      <c r="P19" s="2">
        <f>(D19*'2014 population'!D19+'2014 overall results'!J19*'2014 population'!J19)/('2014 population'!D19+'2014 population'!J19)</f>
        <v>1094.990822504783</v>
      </c>
      <c r="Q19" s="2">
        <f>(E19*'2014 population'!E19+'2014 overall results'!K19*'2014 population'!K19)/('2014 population'!E19+'2014 population'!K19)</f>
        <v>956.35958692118288</v>
      </c>
      <c r="R19" s="2">
        <f>(F19*'2014 population'!F19+'2014 overall results'!L19*'2014 population'!L19)/('2014 population'!F19+'2014 population'!L19)</f>
        <v>918.60644448873393</v>
      </c>
      <c r="S19" s="2">
        <f>(G19*'2014 population'!G19+'2014 overall results'!M19*'2014 population'!M19)/('2014 population'!G19+'2014 population'!M19)</f>
        <v>833.59394123714583</v>
      </c>
      <c r="T19" s="2">
        <f>(H19*'2014 population'!H19+'2014 overall results'!N19*'2014 population'!N19)/('2014 population'!H19+'2014 population'!N19)</f>
        <v>852.91766419017767</v>
      </c>
      <c r="U19" s="56">
        <f>(I19*SUM('2014 population'!D19:H19)+'2014 overall results'!O19*SUM('2014 population'!J19:N19))/SUM('2014 population'!D19:N19)</f>
        <v>928.33472847632368</v>
      </c>
      <c r="W19" s="99">
        <f>H19*SUM('2014 population'!D19:H19)+'2014 overall results'!N19*SUM('2014 population'!J19:N19)</f>
        <v>534920330.03137988</v>
      </c>
    </row>
    <row r="20" spans="2:23" x14ac:dyDescent="0.25">
      <c r="B20">
        <v>16</v>
      </c>
      <c r="C20" s="67"/>
      <c r="D20" s="11">
        <f>ave_other_primary_care_2014+('2014 inpatient total'!D20+'2014 outpatient total'!D20+'2014 GP and pharma total'!D20)/'2014 population'!D20</f>
        <v>1410.2883920783515</v>
      </c>
      <c r="E20" s="11">
        <f>ave_other_primary_care_2014+('2014 inpatient total'!E20+'2014 outpatient total'!E20+'2014 GP and pharma total'!E20)/'2014 population'!E20</f>
        <v>1219.9348959172962</v>
      </c>
      <c r="F20" s="11">
        <f>ave_other_primary_care_2014+('2014 inpatient total'!F20+'2014 outpatient total'!F20+'2014 GP and pharma total'!F20)/'2014 population'!F20</f>
        <v>1123.2050900242552</v>
      </c>
      <c r="G20" s="11">
        <f>ave_other_primary_care_2014+('2014 inpatient total'!G20+'2014 outpatient total'!G20+'2014 GP and pharma total'!G20)/'2014 population'!G20</f>
        <v>1075.9654360721688</v>
      </c>
      <c r="H20" s="11">
        <f>ave_other_primary_care_2014+('2014 inpatient total'!H20+'2014 outpatient total'!H20+'2014 GP and pharma total'!H20)/'2014 population'!H20</f>
        <v>1017.7723764775465</v>
      </c>
      <c r="I20" s="96">
        <f>(D20*'2014 population'!D20+'2014 overall results'!E20*'2014 population'!E20+'2014 overall results'!F20*'2014 population'!F20+'2014 overall results'!G20*'2014 population'!G20+'2014 overall results'!H20*'2014 population'!H20)/SUM('2014 population'!D20:H20)</f>
        <v>1166.0391915771454</v>
      </c>
      <c r="J20" s="11">
        <f>ave_other_primary_care_2014+('2014 inpatient total'!J20+'2014 outpatient total'!J20+'2014 GP and pharma total'!J20)/'2014 population'!J20</f>
        <v>998.26813649663825</v>
      </c>
      <c r="K20" s="11">
        <f>ave_other_primary_care_2014+('2014 inpatient total'!K20+'2014 outpatient total'!K20+'2014 GP and pharma total'!K20)/'2014 population'!K20</f>
        <v>907.78411736161149</v>
      </c>
      <c r="L20" s="11">
        <f>ave_other_primary_care_2014+('2014 inpatient total'!L20+'2014 outpatient total'!L20+'2014 GP and pharma total'!L20)/'2014 population'!L20</f>
        <v>855.41157723053732</v>
      </c>
      <c r="M20" s="11">
        <f>ave_other_primary_care_2014+('2014 inpatient total'!M20+'2014 outpatient total'!M20+'2014 GP and pharma total'!M20)/'2014 population'!M20</f>
        <v>800.16919147861768</v>
      </c>
      <c r="N20" s="11">
        <f>ave_other_primary_care_2014+('2014 inpatient total'!N20+'2014 outpatient total'!N20+'2014 GP and pharma total'!N20)/'2014 population'!N20</f>
        <v>814.80641315517755</v>
      </c>
      <c r="O20" s="96">
        <f>(J20*'2014 population'!J20+'2014 overall results'!K20*'2014 population'!K20+'2014 overall results'!L20*'2014 population'!L20+'2014 overall results'!M20*'2014 population'!M20+'2014 overall results'!N20*'2014 population'!N20)/SUM('2014 population'!J20:N20)</f>
        <v>873.27875681161129</v>
      </c>
      <c r="P20" s="2">
        <f>(D20*'2014 population'!D20+'2014 overall results'!J20*'2014 population'!J20)/('2014 population'!D20+'2014 population'!J20)</f>
        <v>1199.4083733611271</v>
      </c>
      <c r="Q20" s="2">
        <f>(E20*'2014 population'!E20+'2014 overall results'!K20*'2014 population'!K20)/('2014 population'!E20+'2014 population'!K20)</f>
        <v>1060.037097121962</v>
      </c>
      <c r="R20" s="2">
        <f>(F20*'2014 population'!F20+'2014 overall results'!L20*'2014 population'!L20)/('2014 population'!F20+'2014 population'!L20)</f>
        <v>985.61540311368788</v>
      </c>
      <c r="S20" s="2">
        <f>(G20*'2014 population'!G20+'2014 overall results'!M20*'2014 population'!M20)/('2014 population'!G20+'2014 population'!M20)</f>
        <v>933.97341282495381</v>
      </c>
      <c r="T20" s="2">
        <f>(H20*'2014 population'!H20+'2014 overall results'!N20*'2014 population'!N20)/('2014 population'!H20+'2014 population'!N20)</f>
        <v>914.15720393890763</v>
      </c>
      <c r="U20" s="56">
        <f>(I20*SUM('2014 population'!D20:H20)+'2014 overall results'!O20*SUM('2014 population'!J20:N20))/SUM('2014 population'!D20:N20)</f>
        <v>1015.9551772134927</v>
      </c>
      <c r="W20" s="99">
        <f>H20*SUM('2014 population'!D20:H20)+'2014 overall results'!N20*SUM('2014 population'!J20:N20)</f>
        <v>580099923.20602739</v>
      </c>
    </row>
    <row r="21" spans="2:23" x14ac:dyDescent="0.25">
      <c r="B21">
        <v>17</v>
      </c>
      <c r="C21" s="67"/>
      <c r="D21" s="11">
        <f>ave_other_primary_care_2014+('2014 inpatient total'!D21+'2014 outpatient total'!D21+'2014 GP and pharma total'!D21)/'2014 population'!D21</f>
        <v>1513.6612931123364</v>
      </c>
      <c r="E21" s="11">
        <f>ave_other_primary_care_2014+('2014 inpatient total'!E21+'2014 outpatient total'!E21+'2014 GP and pharma total'!E21)/'2014 population'!E21</f>
        <v>1305.433112043394</v>
      </c>
      <c r="F21" s="11">
        <f>ave_other_primary_care_2014+('2014 inpatient total'!F21+'2014 outpatient total'!F21+'2014 GP and pharma total'!F21)/'2014 population'!F21</f>
        <v>1158.329676348279</v>
      </c>
      <c r="G21" s="11">
        <f>ave_other_primary_care_2014+('2014 inpatient total'!G21+'2014 outpatient total'!G21+'2014 GP and pharma total'!G21)/'2014 population'!G21</f>
        <v>1036.86990776227</v>
      </c>
      <c r="H21" s="11">
        <f>ave_other_primary_care_2014+('2014 inpatient total'!H21+'2014 outpatient total'!H21+'2014 GP and pharma total'!H21)/'2014 population'!H21</f>
        <v>995.35331422656191</v>
      </c>
      <c r="I21" s="96">
        <f>(D21*'2014 population'!D21+'2014 overall results'!E21*'2014 population'!E21+'2014 overall results'!F21*'2014 population'!F21+'2014 overall results'!G21*'2014 population'!G21+'2014 overall results'!H21*'2014 population'!H21)/SUM('2014 population'!D21:H21)</f>
        <v>1196.6962167906247</v>
      </c>
      <c r="J21" s="11">
        <f>ave_other_primary_care_2014+('2014 inpatient total'!J21+'2014 outpatient total'!J21+'2014 GP and pharma total'!J21)/'2014 population'!J21</f>
        <v>924.51772799907269</v>
      </c>
      <c r="K21" s="11">
        <f>ave_other_primary_care_2014+('2014 inpatient total'!K21+'2014 outpatient total'!K21+'2014 GP and pharma total'!K21)/'2014 population'!K21</f>
        <v>839.48968848263303</v>
      </c>
      <c r="L21" s="11">
        <f>ave_other_primary_care_2014+('2014 inpatient total'!L21+'2014 outpatient total'!L21+'2014 GP and pharma total'!L21)/'2014 population'!L21</f>
        <v>806.38972627118255</v>
      </c>
      <c r="M21" s="11">
        <f>ave_other_primary_care_2014+('2014 inpatient total'!M21+'2014 outpatient total'!M21+'2014 GP and pharma total'!M21)/'2014 population'!M21</f>
        <v>765.98268892034048</v>
      </c>
      <c r="N21" s="11">
        <f>ave_other_primary_care_2014+('2014 inpatient total'!N21+'2014 outpatient total'!N21+'2014 GP and pharma total'!N21)/'2014 population'!N21</f>
        <v>760.03173956120918</v>
      </c>
      <c r="O21" s="96">
        <f>(J21*'2014 population'!J21+'2014 overall results'!K21*'2014 population'!K21+'2014 overall results'!L21*'2014 population'!L21+'2014 overall results'!M21*'2014 population'!M21+'2014 overall results'!N21*'2014 population'!N21)/SUM('2014 population'!J21:N21)</f>
        <v>817.69937446218501</v>
      </c>
      <c r="P21" s="2">
        <f>(D21*'2014 population'!D21+'2014 overall results'!J21*'2014 population'!J21)/('2014 population'!D21+'2014 population'!J21)</f>
        <v>1212.3879514872126</v>
      </c>
      <c r="Q21" s="2">
        <f>(E21*'2014 population'!E21+'2014 overall results'!K21*'2014 population'!K21)/('2014 population'!E21+'2014 population'!K21)</f>
        <v>1065.8836578082928</v>
      </c>
      <c r="R21" s="2">
        <f>(F21*'2014 population'!F21+'2014 overall results'!L21*'2014 population'!L21)/('2014 population'!F21+'2014 population'!L21)</f>
        <v>976.6630928709269</v>
      </c>
      <c r="S21" s="2">
        <f>(G21*'2014 population'!G21+'2014 overall results'!M21*'2014 population'!M21)/('2014 population'!G21+'2014 population'!M21)</f>
        <v>897.69470091791743</v>
      </c>
      <c r="T21" s="2">
        <f>(H21*'2014 population'!H21+'2014 overall results'!N21*'2014 population'!N21)/('2014 population'!H21+'2014 population'!N21)</f>
        <v>875.35151384004496</v>
      </c>
      <c r="U21" s="56">
        <f>(I21*SUM('2014 population'!D21:H21)+'2014 overall results'!O21*SUM('2014 population'!J21:N21))/SUM('2014 population'!D21:N21)</f>
        <v>1002.251109688279</v>
      </c>
      <c r="W21" s="99">
        <f>H21*SUM('2014 population'!D21:H21)+'2014 overall results'!N21*SUM('2014 population'!J21:N21)</f>
        <v>571362849.94505763</v>
      </c>
    </row>
    <row r="22" spans="2:23" x14ac:dyDescent="0.25">
      <c r="B22">
        <v>18</v>
      </c>
      <c r="C22" s="67"/>
      <c r="D22" s="11">
        <f>ave_other_primary_care_2014+('2014 inpatient total'!D22+'2014 outpatient total'!D22+'2014 GP and pharma total'!D22)/'2014 population'!D22</f>
        <v>1760.0625750755737</v>
      </c>
      <c r="E22" s="11">
        <f>ave_other_primary_care_2014+('2014 inpatient total'!E22+'2014 outpatient total'!E22+'2014 GP and pharma total'!E22)/'2014 population'!E22</f>
        <v>1450.5067625036791</v>
      </c>
      <c r="F22" s="11">
        <f>ave_other_primary_care_2014+('2014 inpatient total'!F22+'2014 outpatient total'!F22+'2014 GP and pharma total'!F22)/'2014 population'!F22</f>
        <v>1210.5556172151682</v>
      </c>
      <c r="G22" s="11">
        <f>ave_other_primary_care_2014+('2014 inpatient total'!G22+'2014 outpatient total'!G22+'2014 GP and pharma total'!G22)/'2014 population'!G22</f>
        <v>1063.7204665188206</v>
      </c>
      <c r="H22" s="11">
        <f>ave_other_primary_care_2014+('2014 inpatient total'!H22+'2014 outpatient total'!H22+'2014 GP and pharma total'!H22)/'2014 population'!H22</f>
        <v>953.12607887467004</v>
      </c>
      <c r="I22" s="96">
        <f>(D22*'2014 population'!D22+'2014 overall results'!E22*'2014 population'!E22+'2014 overall results'!F22*'2014 population'!F22+'2014 overall results'!G22*'2014 population'!G22+'2014 overall results'!H22*'2014 population'!H22)/SUM('2014 population'!D22:H22)</f>
        <v>1280.3297781604365</v>
      </c>
      <c r="J22" s="11">
        <f>ave_other_primary_care_2014+('2014 inpatient total'!J22+'2014 outpatient total'!J22+'2014 GP and pharma total'!J22)/'2014 population'!J22</f>
        <v>905.78160353544627</v>
      </c>
      <c r="K22" s="11">
        <f>ave_other_primary_care_2014+('2014 inpatient total'!K22+'2014 outpatient total'!K22+'2014 GP and pharma total'!K22)/'2014 population'!K22</f>
        <v>837.88873701371801</v>
      </c>
      <c r="L22" s="11">
        <f>ave_other_primary_care_2014+('2014 inpatient total'!L22+'2014 outpatient total'!L22+'2014 GP and pharma total'!L22)/'2014 population'!L22</f>
        <v>804.82434328837621</v>
      </c>
      <c r="M22" s="11">
        <f>ave_other_primary_care_2014+('2014 inpatient total'!M22+'2014 outpatient total'!M22+'2014 GP and pharma total'!M22)/'2014 population'!M22</f>
        <v>744.96631739279974</v>
      </c>
      <c r="N22" s="11">
        <f>ave_other_primary_care_2014+('2014 inpatient total'!N22+'2014 outpatient total'!N22+'2014 GP and pharma total'!N22)/'2014 population'!N22</f>
        <v>742.95707307177213</v>
      </c>
      <c r="O22" s="96">
        <f>(J22*'2014 population'!J22+'2014 overall results'!K22*'2014 population'!K22+'2014 overall results'!L22*'2014 population'!L22+'2014 overall results'!M22*'2014 population'!M22+'2014 overall results'!N22*'2014 population'!N22)/SUM('2014 population'!J22:N22)</f>
        <v>805.84059345170158</v>
      </c>
      <c r="P22" s="2">
        <f>(D22*'2014 population'!D22+'2014 overall results'!J22*'2014 population'!J22)/('2014 population'!D22+'2014 population'!J22)</f>
        <v>1320.3248167727293</v>
      </c>
      <c r="Q22" s="2">
        <f>(E22*'2014 population'!E22+'2014 overall results'!K22*'2014 population'!K22)/('2014 population'!E22+'2014 population'!K22)</f>
        <v>1132.5378136523266</v>
      </c>
      <c r="R22" s="2">
        <f>(F22*'2014 population'!F22+'2014 overall results'!L22*'2014 population'!L22)/('2014 population'!F22+'2014 population'!L22)</f>
        <v>1001.104408993929</v>
      </c>
      <c r="S22" s="2">
        <f>(G22*'2014 population'!G22+'2014 overall results'!M22*'2014 population'!M22)/('2014 population'!G22+'2014 population'!M22)</f>
        <v>898.85940851287592</v>
      </c>
      <c r="T22" s="2">
        <f>(H22*'2014 population'!H22+'2014 overall results'!N22*'2014 population'!N22)/('2014 population'!H22+'2014 population'!N22)</f>
        <v>845.30313385861541</v>
      </c>
      <c r="U22" s="56">
        <f>(I22*SUM('2014 population'!D22:H22)+'2014 overall results'!O22*SUM('2014 population'!J22:N22))/SUM('2014 population'!D22:N22)</f>
        <v>1035.4966496886091</v>
      </c>
      <c r="W22" s="99">
        <f>H22*SUM('2014 population'!D22:H22)+'2014 overall results'!N22*SUM('2014 population'!J22:N22)</f>
        <v>553901660.12080979</v>
      </c>
    </row>
    <row r="23" spans="2:23" x14ac:dyDescent="0.25">
      <c r="B23">
        <v>19</v>
      </c>
      <c r="C23" s="67"/>
      <c r="D23" s="11">
        <f>ave_other_primary_care_2014+('2014 inpatient total'!D23+'2014 outpatient total'!D23+'2014 GP and pharma total'!D23)/'2014 population'!D23</f>
        <v>1859.5600502658808</v>
      </c>
      <c r="E23" s="11">
        <f>ave_other_primary_care_2014+('2014 inpatient total'!E23+'2014 outpatient total'!E23+'2014 GP and pharma total'!E23)/'2014 population'!E23</f>
        <v>1566.3563730130711</v>
      </c>
      <c r="F23" s="11">
        <f>ave_other_primary_care_2014+('2014 inpatient total'!F23+'2014 outpatient total'!F23+'2014 GP and pharma total'!F23)/'2014 population'!F23</f>
        <v>1254.1947370315916</v>
      </c>
      <c r="G23" s="11">
        <f>ave_other_primary_care_2014+('2014 inpatient total'!G23+'2014 outpatient total'!G23+'2014 GP and pharma total'!G23)/'2014 population'!G23</f>
        <v>1129.6690510981496</v>
      </c>
      <c r="H23" s="11">
        <f>ave_other_primary_care_2014+('2014 inpatient total'!H23+'2014 outpatient total'!H23+'2014 GP and pharma total'!H23)/'2014 population'!H23</f>
        <v>868.00461297807203</v>
      </c>
      <c r="I23" s="96">
        <f>(D23*'2014 population'!D23+'2014 overall results'!E23*'2014 population'!E23+'2014 overall results'!F23*'2014 population'!F23+'2014 overall results'!G23*'2014 population'!G23+'2014 overall results'!H23*'2014 population'!H23)/SUM('2014 population'!D23:H23)</f>
        <v>1330.7379742394062</v>
      </c>
      <c r="J23" s="11">
        <f>ave_other_primary_care_2014+('2014 inpatient total'!J23+'2014 outpatient total'!J23+'2014 GP and pharma total'!J23)/'2014 population'!J23</f>
        <v>856.25259474375298</v>
      </c>
      <c r="K23" s="11">
        <f>ave_other_primary_care_2014+('2014 inpatient total'!K23+'2014 outpatient total'!K23+'2014 GP and pharma total'!K23)/'2014 population'!K23</f>
        <v>815.21004565254816</v>
      </c>
      <c r="L23" s="11">
        <f>ave_other_primary_care_2014+('2014 inpatient total'!L23+'2014 outpatient total'!L23+'2014 GP and pharma total'!L23)/'2014 population'!L23</f>
        <v>749.09712982152951</v>
      </c>
      <c r="M23" s="11">
        <f>ave_other_primary_care_2014+('2014 inpatient total'!M23+'2014 outpatient total'!M23+'2014 GP and pharma total'!M23)/'2014 population'!M23</f>
        <v>728.00940523401493</v>
      </c>
      <c r="N23" s="11">
        <f>ave_other_primary_care_2014+('2014 inpatient total'!N23+'2014 outpatient total'!N23+'2014 GP and pharma total'!N23)/'2014 population'!N23</f>
        <v>644.13205627981699</v>
      </c>
      <c r="O23" s="96">
        <f>(J23*'2014 population'!J23+'2014 overall results'!K23*'2014 population'!K23+'2014 overall results'!L23*'2014 population'!L23+'2014 overall results'!M23*'2014 population'!M23+'2014 overall results'!N23*'2014 population'!N23)/SUM('2014 population'!J23:N23)</f>
        <v>756.93819801417658</v>
      </c>
      <c r="P23" s="2">
        <f>(D23*'2014 population'!D23+'2014 overall results'!J23*'2014 population'!J23)/('2014 population'!D23+'2014 population'!J23)</f>
        <v>1354.7801587697486</v>
      </c>
      <c r="Q23" s="2">
        <f>(E23*'2014 population'!E23+'2014 overall results'!K23*'2014 population'!K23)/('2014 population'!E23+'2014 population'!K23)</f>
        <v>1172.49465536099</v>
      </c>
      <c r="R23" s="2">
        <f>(F23*'2014 population'!F23+'2014 overall results'!L23*'2014 population'!L23)/('2014 population'!F23+'2014 population'!L23)</f>
        <v>992.99167501727425</v>
      </c>
      <c r="S23" s="2">
        <f>(G23*'2014 population'!G23+'2014 overall results'!M23*'2014 population'!M23)/('2014 population'!G23+'2014 population'!M23)</f>
        <v>921.50767089630313</v>
      </c>
      <c r="T23" s="2">
        <f>(H23*'2014 population'!H23+'2014 overall results'!N23*'2014 population'!N23)/('2014 population'!H23+'2014 population'!N23)</f>
        <v>755.27435305584049</v>
      </c>
      <c r="U23" s="56">
        <f>(I23*SUM('2014 population'!D23:H23)+'2014 overall results'!O23*SUM('2014 population'!J23:N23))/SUM('2014 population'!D23:N23)</f>
        <v>1036.5542531919405</v>
      </c>
      <c r="W23" s="99">
        <f>H23*SUM('2014 population'!D23:H23)+'2014 overall results'!N23*SUM('2014 population'!J23:N23)</f>
        <v>497036835.97876108</v>
      </c>
    </row>
    <row r="24" spans="2:23" x14ac:dyDescent="0.25">
      <c r="B24">
        <v>20</v>
      </c>
      <c r="C24" s="67"/>
      <c r="D24" s="11">
        <f>ave_other_primary_care_2014+('2014 inpatient total'!D24+'2014 outpatient total'!D24+'2014 GP and pharma total'!D24)/'2014 population'!D24</f>
        <v>1902.4531460187011</v>
      </c>
      <c r="E24" s="11">
        <f>ave_other_primary_care_2014+('2014 inpatient total'!E24+'2014 outpatient total'!E24+'2014 GP and pharma total'!E24)/'2014 population'!E24</f>
        <v>1693.6020174843718</v>
      </c>
      <c r="F24" s="11">
        <f>ave_other_primary_care_2014+('2014 inpatient total'!F24+'2014 outpatient total'!F24+'2014 GP and pharma total'!F24)/'2014 population'!F24</f>
        <v>1364.876848543656</v>
      </c>
      <c r="G24" s="11">
        <f>ave_other_primary_care_2014+('2014 inpatient total'!G24+'2014 outpatient total'!G24+'2014 GP and pharma total'!G24)/'2014 population'!G24</f>
        <v>1222.1166069100941</v>
      </c>
      <c r="H24" s="11">
        <f>ave_other_primary_care_2014+('2014 inpatient total'!H24+'2014 outpatient total'!H24+'2014 GP and pharma total'!H24)/'2014 population'!H24</f>
        <v>841.79639303041142</v>
      </c>
      <c r="I24" s="96">
        <f>(D24*'2014 population'!D24+'2014 overall results'!E24*'2014 population'!E24+'2014 overall results'!F24*'2014 population'!F24+'2014 overall results'!G24*'2014 population'!G24+'2014 overall results'!H24*'2014 population'!H24)/SUM('2014 population'!D24:H24)</f>
        <v>1397.901781857727</v>
      </c>
      <c r="J24" s="11">
        <f>ave_other_primary_care_2014+('2014 inpatient total'!J24+'2014 outpatient total'!J24+'2014 GP and pharma total'!J24)/'2014 population'!J24</f>
        <v>790.5794146122156</v>
      </c>
      <c r="K24" s="11">
        <f>ave_other_primary_care_2014+('2014 inpatient total'!K24+'2014 outpatient total'!K24+'2014 GP and pharma total'!K24)/'2014 population'!K24</f>
        <v>774.57854925925278</v>
      </c>
      <c r="L24" s="11">
        <f>ave_other_primary_care_2014+('2014 inpatient total'!L24+'2014 outpatient total'!L24+'2014 GP and pharma total'!L24)/'2014 population'!L24</f>
        <v>738.82537941354735</v>
      </c>
      <c r="M24" s="11">
        <f>ave_other_primary_care_2014+('2014 inpatient total'!M24+'2014 outpatient total'!M24+'2014 GP and pharma total'!M24)/'2014 population'!M24</f>
        <v>740.22700730762233</v>
      </c>
      <c r="N24" s="11">
        <f>ave_other_primary_care_2014+('2014 inpatient total'!N24+'2014 outpatient total'!N24+'2014 GP and pharma total'!N24)/'2014 population'!N24</f>
        <v>584.39943909549527</v>
      </c>
      <c r="O24" s="96">
        <f>(J24*'2014 population'!J24+'2014 overall results'!K24*'2014 population'!K24+'2014 overall results'!L24*'2014 population'!L24+'2014 overall results'!M24*'2014 population'!M24+'2014 overall results'!N24*'2014 population'!N24)/SUM('2014 population'!J24:N24)</f>
        <v>721.54381360729542</v>
      </c>
      <c r="P24" s="2">
        <f>(D24*'2014 population'!D24+'2014 overall results'!J24*'2014 population'!J24)/('2014 population'!D24+'2014 population'!J24)</f>
        <v>1340.2165405415399</v>
      </c>
      <c r="Q24" s="2">
        <f>(E24*'2014 population'!E24+'2014 overall results'!K24*'2014 population'!K24)/('2014 population'!E24+'2014 population'!K24)</f>
        <v>1215.6482813184739</v>
      </c>
      <c r="R24" s="2">
        <f>(F24*'2014 population'!F24+'2014 overall results'!L24*'2014 population'!L24)/('2014 population'!F24+'2014 population'!L24)</f>
        <v>1039.3600750855385</v>
      </c>
      <c r="S24" s="2">
        <f>(G24*'2014 population'!G24+'2014 overall results'!M24*'2014 population'!M24)/('2014 population'!G24+'2014 population'!M24)</f>
        <v>970.27765738735172</v>
      </c>
      <c r="T24" s="2">
        <f>(H24*'2014 population'!H24+'2014 overall results'!N24*'2014 population'!N24)/('2014 population'!H24+'2014 population'!N24)</f>
        <v>713.05786589164211</v>
      </c>
      <c r="U24" s="56">
        <f>(I24*SUM('2014 population'!D24:H24)+'2014 overall results'!O24*SUM('2014 population'!J24:N24))/SUM('2014 population'!D24:N24)</f>
        <v>1051.2868505850563</v>
      </c>
      <c r="W24" s="99">
        <f>H24*SUM('2014 population'!D24:H24)+'2014 overall results'!N24*SUM('2014 population'!J24:N24)</f>
        <v>488820727.18500298</v>
      </c>
    </row>
    <row r="25" spans="2:23" x14ac:dyDescent="0.25">
      <c r="B25">
        <v>21</v>
      </c>
      <c r="C25" s="67"/>
      <c r="D25" s="11">
        <f>ave_other_primary_care_2014+('2014 inpatient total'!D25+'2014 outpatient total'!D25+'2014 GP and pharma total'!D25)/'2014 population'!D25</f>
        <v>2057.3950027820374</v>
      </c>
      <c r="E25" s="11">
        <f>ave_other_primary_care_2014+('2014 inpatient total'!E25+'2014 outpatient total'!E25+'2014 GP and pharma total'!E25)/'2014 population'!E25</f>
        <v>1778.5965690873229</v>
      </c>
      <c r="F25" s="11">
        <f>ave_other_primary_care_2014+('2014 inpatient total'!F25+'2014 outpatient total'!F25+'2014 GP and pharma total'!F25)/'2014 population'!F25</f>
        <v>1471.1192806976514</v>
      </c>
      <c r="G25" s="11">
        <f>ave_other_primary_care_2014+('2014 inpatient total'!G25+'2014 outpatient total'!G25+'2014 GP and pharma total'!G25)/'2014 population'!G25</f>
        <v>1292.0094036913404</v>
      </c>
      <c r="H25" s="11">
        <f>ave_other_primary_care_2014+('2014 inpatient total'!H25+'2014 outpatient total'!H25+'2014 GP and pharma total'!H25)/'2014 population'!H25</f>
        <v>841.82025550171034</v>
      </c>
      <c r="I25" s="96">
        <f>(D25*'2014 population'!D25+'2014 overall results'!E25*'2014 population'!E25+'2014 overall results'!F25*'2014 population'!F25+'2014 overall results'!G25*'2014 population'!G25+'2014 overall results'!H25*'2014 population'!H25)/SUM('2014 population'!D25:H25)</f>
        <v>1478.2836689046053</v>
      </c>
      <c r="J25" s="11">
        <f>ave_other_primary_care_2014+('2014 inpatient total'!J25+'2014 outpatient total'!J25+'2014 GP and pharma total'!J25)/'2014 population'!J25</f>
        <v>807.28048629957891</v>
      </c>
      <c r="K25" s="11">
        <f>ave_other_primary_care_2014+('2014 inpatient total'!K25+'2014 outpatient total'!K25+'2014 GP and pharma total'!K25)/'2014 population'!K25</f>
        <v>796.75893435434261</v>
      </c>
      <c r="L25" s="11">
        <f>ave_other_primary_care_2014+('2014 inpatient total'!L25+'2014 outpatient total'!L25+'2014 GP and pharma total'!L25)/'2014 population'!L25</f>
        <v>759.94854279206152</v>
      </c>
      <c r="M25" s="11">
        <f>ave_other_primary_care_2014+('2014 inpatient total'!M25+'2014 outpatient total'!M25+'2014 GP and pharma total'!M25)/'2014 population'!M25</f>
        <v>761.41644098657787</v>
      </c>
      <c r="N25" s="11">
        <f>ave_other_primary_care_2014+('2014 inpatient total'!N25+'2014 outpatient total'!N25+'2014 GP and pharma total'!N25)/'2014 population'!N25</f>
        <v>565.78538129536014</v>
      </c>
      <c r="O25" s="96">
        <f>(J25*'2014 population'!J25+'2014 overall results'!K25*'2014 population'!K25+'2014 overall results'!L25*'2014 population'!L25+'2014 overall results'!M25*'2014 population'!M25+'2014 overall results'!N25*'2014 population'!N25)/SUM('2014 population'!J25:N25)</f>
        <v>731.6309944921818</v>
      </c>
      <c r="P25" s="2">
        <f>(D25*'2014 population'!D25+'2014 overall results'!J25*'2014 population'!J25)/('2014 population'!D25+'2014 population'!J25)</f>
        <v>1425.2033100492899</v>
      </c>
      <c r="Q25" s="2">
        <f>(E25*'2014 population'!E25+'2014 overall results'!K25*'2014 population'!K25)/('2014 population'!E25+'2014 population'!K25)</f>
        <v>1271.0134557346103</v>
      </c>
      <c r="R25" s="2">
        <f>(F25*'2014 population'!F25+'2014 overall results'!L25*'2014 population'!L25)/('2014 population'!F25+'2014 population'!L25)</f>
        <v>1100.0681983005979</v>
      </c>
      <c r="S25" s="2">
        <f>(G25*'2014 population'!G25+'2014 overall results'!M25*'2014 population'!M25)/('2014 population'!G25+'2014 population'!M25)</f>
        <v>1018.9368366048283</v>
      </c>
      <c r="T25" s="2">
        <f>(H25*'2014 population'!H25+'2014 overall results'!N25*'2014 population'!N25)/('2014 population'!H25+'2014 population'!N25)</f>
        <v>703.83700369504368</v>
      </c>
      <c r="U25" s="56">
        <f>(I25*SUM('2014 population'!D25:H25)+'2014 overall results'!O25*SUM('2014 population'!J25:N25))/SUM('2014 population'!D25:N25)</f>
        <v>1096.9623410588042</v>
      </c>
      <c r="W25" s="99">
        <f>H25*SUM('2014 population'!D25:H25)+'2014 overall results'!N25*SUM('2014 population'!J25:N25)</f>
        <v>488043987.98893952</v>
      </c>
    </row>
    <row r="26" spans="2:23" x14ac:dyDescent="0.25">
      <c r="B26">
        <v>22</v>
      </c>
      <c r="C26" s="67"/>
      <c r="D26" s="11">
        <f>ave_other_primary_care_2014+('2014 inpatient total'!D26+'2014 outpatient total'!D26+'2014 GP and pharma total'!D26)/'2014 population'!D26</f>
        <v>2186.0792298670021</v>
      </c>
      <c r="E26" s="11">
        <f>ave_other_primary_care_2014+('2014 inpatient total'!E26+'2014 outpatient total'!E26+'2014 GP and pharma total'!E26)/'2014 population'!E26</f>
        <v>1844.4056249938155</v>
      </c>
      <c r="F26" s="11">
        <f>ave_other_primary_care_2014+('2014 inpatient total'!F26+'2014 outpatient total'!F26+'2014 GP and pharma total'!F26)/'2014 population'!F26</f>
        <v>1528.0468146897688</v>
      </c>
      <c r="G26" s="11">
        <f>ave_other_primary_care_2014+('2014 inpatient total'!G26+'2014 outpatient total'!G26+'2014 GP and pharma total'!G26)/'2014 population'!G26</f>
        <v>1277.41055458085</v>
      </c>
      <c r="H26" s="11">
        <f>ave_other_primary_care_2014+('2014 inpatient total'!H26+'2014 outpatient total'!H26+'2014 GP and pharma total'!H26)/'2014 population'!H26</f>
        <v>831.71513348986355</v>
      </c>
      <c r="I26" s="96">
        <f>(D26*'2014 population'!D26+'2014 overall results'!E26*'2014 population'!E26+'2014 overall results'!F26*'2014 population'!F26+'2014 overall results'!G26*'2014 population'!G26+'2014 overall results'!H26*'2014 population'!H26)/SUM('2014 population'!D26:H26)</f>
        <v>1520.5192231902724</v>
      </c>
      <c r="J26" s="11">
        <f>ave_other_primary_care_2014+('2014 inpatient total'!J26+'2014 outpatient total'!J26+'2014 GP and pharma total'!J26)/'2014 population'!J26</f>
        <v>831.23926272896335</v>
      </c>
      <c r="K26" s="11">
        <f>ave_other_primary_care_2014+('2014 inpatient total'!K26+'2014 outpatient total'!K26+'2014 GP and pharma total'!K26)/'2014 population'!K26</f>
        <v>802.44110282317445</v>
      </c>
      <c r="L26" s="11">
        <f>ave_other_primary_care_2014+('2014 inpatient total'!L26+'2014 outpatient total'!L26+'2014 GP and pharma total'!L26)/'2014 population'!L26</f>
        <v>741.03699138847537</v>
      </c>
      <c r="M26" s="11">
        <f>ave_other_primary_care_2014+('2014 inpatient total'!M26+'2014 outpatient total'!M26+'2014 GP and pharma total'!M26)/'2014 population'!M26</f>
        <v>692.02828399451164</v>
      </c>
      <c r="N26" s="11">
        <f>ave_other_primary_care_2014+('2014 inpatient total'!N26+'2014 outpatient total'!N26+'2014 GP and pharma total'!N26)/'2014 population'!N26</f>
        <v>546.08368398586708</v>
      </c>
      <c r="O26" s="96">
        <f>(J26*'2014 population'!J26+'2014 overall results'!K26*'2014 population'!K26+'2014 overall results'!L26*'2014 population'!L26+'2014 overall results'!M26*'2014 population'!M26+'2014 overall results'!N26*'2014 population'!N26)/SUM('2014 population'!J26:N26)</f>
        <v>717.97671356366266</v>
      </c>
      <c r="P26" s="2">
        <f>(D26*'2014 population'!D26+'2014 overall results'!J26*'2014 population'!J26)/('2014 population'!D26+'2014 population'!J26)</f>
        <v>1506.0863226669926</v>
      </c>
      <c r="Q26" s="2">
        <f>(E26*'2014 population'!E26+'2014 overall results'!K26*'2014 population'!K26)/('2014 population'!E26+'2014 population'!K26)</f>
        <v>1314.1437429413431</v>
      </c>
      <c r="R26" s="2">
        <f>(F26*'2014 population'!F26+'2014 overall results'!L26*'2014 population'!L26)/('2014 population'!F26+'2014 population'!L26)</f>
        <v>1120.2737875448379</v>
      </c>
      <c r="S26" s="2">
        <f>(G26*'2014 population'!G26+'2014 overall results'!M26*'2014 population'!M26)/('2014 population'!G26+'2014 population'!M26)</f>
        <v>978.6347725641773</v>
      </c>
      <c r="T26" s="2">
        <f>(H26*'2014 population'!H26+'2014 overall results'!N26*'2014 population'!N26)/('2014 population'!H26+'2014 population'!N26)</f>
        <v>690.65009351816741</v>
      </c>
      <c r="U26" s="56">
        <f>(I26*SUM('2014 population'!D26:H26)+'2014 overall results'!O26*SUM('2014 population'!J26:N26))/SUM('2014 population'!D26:N26)</f>
        <v>1114.8081202050405</v>
      </c>
      <c r="W26" s="99">
        <f>H26*SUM('2014 population'!D26:H26)+'2014 overall results'!N26*SUM('2014 population'!J26:N26)</f>
        <v>498758010.79245931</v>
      </c>
    </row>
    <row r="27" spans="2:23" x14ac:dyDescent="0.25">
      <c r="B27">
        <v>23</v>
      </c>
      <c r="C27" s="67"/>
      <c r="D27" s="11">
        <f>ave_other_primary_care_2014+('2014 inpatient total'!D27+'2014 outpatient total'!D27+'2014 GP and pharma total'!D27)/'2014 population'!D27</f>
        <v>2301.5218665626644</v>
      </c>
      <c r="E27" s="11">
        <f>ave_other_primary_care_2014+('2014 inpatient total'!E27+'2014 outpatient total'!E27+'2014 GP and pharma total'!E27)/'2014 population'!E27</f>
        <v>1939.2611987468154</v>
      </c>
      <c r="F27" s="11">
        <f>ave_other_primary_care_2014+('2014 inpatient total'!F27+'2014 outpatient total'!F27+'2014 GP and pharma total'!F27)/'2014 population'!F27</f>
        <v>1629.9384035493838</v>
      </c>
      <c r="G27" s="11">
        <f>ave_other_primary_care_2014+('2014 inpatient total'!G27+'2014 outpatient total'!G27+'2014 GP and pharma total'!G27)/'2014 population'!G27</f>
        <v>1341.2387157393289</v>
      </c>
      <c r="H27" s="11">
        <f>ave_other_primary_care_2014+('2014 inpatient total'!H27+'2014 outpatient total'!H27+'2014 GP and pharma total'!H27)/'2014 population'!H27</f>
        <v>864.48989606026169</v>
      </c>
      <c r="I27" s="96">
        <f>(D27*'2014 population'!D27+'2014 overall results'!E27*'2014 population'!E27+'2014 overall results'!F27*'2014 population'!F27+'2014 overall results'!G27*'2014 population'!G27+'2014 overall results'!H27*'2014 population'!H27)/SUM('2014 population'!D27:H27)</f>
        <v>1599.6994147814416</v>
      </c>
      <c r="J27" s="11">
        <f>ave_other_primary_care_2014+('2014 inpatient total'!J27+'2014 outpatient total'!J27+'2014 GP and pharma total'!J27)/'2014 population'!J27</f>
        <v>823.60298316316835</v>
      </c>
      <c r="K27" s="11">
        <f>ave_other_primary_care_2014+('2014 inpatient total'!K27+'2014 outpatient total'!K27+'2014 GP and pharma total'!K27)/'2014 population'!K27</f>
        <v>784.87808325644664</v>
      </c>
      <c r="L27" s="11">
        <f>ave_other_primary_care_2014+('2014 inpatient total'!L27+'2014 outpatient total'!L27+'2014 GP and pharma total'!L27)/'2014 population'!L27</f>
        <v>754.27312858160428</v>
      </c>
      <c r="M27" s="11">
        <f>ave_other_primary_care_2014+('2014 inpatient total'!M27+'2014 outpatient total'!M27+'2014 GP and pharma total'!M27)/'2014 population'!M27</f>
        <v>702.11279451899702</v>
      </c>
      <c r="N27" s="11">
        <f>ave_other_primary_care_2014+('2014 inpatient total'!N27+'2014 outpatient total'!N27+'2014 GP and pharma total'!N27)/'2014 population'!N27</f>
        <v>515.12408677254348</v>
      </c>
      <c r="O27" s="96">
        <f>(J27*'2014 population'!J27+'2014 overall results'!K27*'2014 population'!K27+'2014 overall results'!L27*'2014 population'!L27+'2014 overall results'!M27*'2014 population'!M27+'2014 overall results'!N27*'2014 population'!N27)/SUM('2014 population'!J27:N27)</f>
        <v>708.66290766533905</v>
      </c>
      <c r="P27" s="2">
        <f>(D27*'2014 population'!D27+'2014 overall results'!J27*'2014 population'!J27)/('2014 population'!D27+'2014 population'!J27)</f>
        <v>1551.7541972533779</v>
      </c>
      <c r="Q27" s="2">
        <f>(E27*'2014 population'!E27+'2014 overall results'!K27*'2014 population'!K27)/('2014 population'!E27+'2014 population'!K27)</f>
        <v>1349.3230872528802</v>
      </c>
      <c r="R27" s="2">
        <f>(F27*'2014 population'!F27+'2014 overall results'!L27*'2014 population'!L27)/('2014 population'!F27+'2014 population'!L27)</f>
        <v>1176.5519239721275</v>
      </c>
      <c r="S27" s="2">
        <f>(G27*'2014 population'!G27+'2014 overall results'!M27*'2014 population'!M27)/('2014 population'!G27+'2014 population'!M27)</f>
        <v>1012.5533771746735</v>
      </c>
      <c r="T27" s="2">
        <f>(H27*'2014 population'!H27+'2014 overall results'!N27*'2014 population'!N27)/('2014 population'!H27+'2014 population'!N27)</f>
        <v>689.51811361698515</v>
      </c>
      <c r="U27" s="56">
        <f>(I27*SUM('2014 population'!D27:H27)+'2014 overall results'!O27*SUM('2014 population'!J27:N27))/SUM('2014 population'!D27:N27)</f>
        <v>1145.8267640067393</v>
      </c>
      <c r="W27" s="99">
        <f>H27*SUM('2014 population'!D27:H27)+'2014 overall results'!N27*SUM('2014 population'!J27:N27)</f>
        <v>515957809.57491159</v>
      </c>
    </row>
    <row r="28" spans="2:23" x14ac:dyDescent="0.25">
      <c r="B28">
        <v>24</v>
      </c>
      <c r="C28" s="67"/>
      <c r="D28" s="11">
        <f>ave_other_primary_care_2014+('2014 inpatient total'!D28+'2014 outpatient total'!D28+'2014 GP and pharma total'!D28)/'2014 population'!D28</f>
        <v>2486.2515677581296</v>
      </c>
      <c r="E28" s="11">
        <f>ave_other_primary_care_2014+('2014 inpatient total'!E28+'2014 outpatient total'!E28+'2014 GP and pharma total'!E28)/'2014 population'!E28</f>
        <v>2058.0819423070488</v>
      </c>
      <c r="F28" s="11">
        <f>ave_other_primary_care_2014+('2014 inpatient total'!F28+'2014 outpatient total'!F28+'2014 GP and pharma total'!F28)/'2014 population'!F28</f>
        <v>1720.5267976822518</v>
      </c>
      <c r="G28" s="11">
        <f>ave_other_primary_care_2014+('2014 inpatient total'!G28+'2014 outpatient total'!G28+'2014 GP and pharma total'!G28)/'2014 population'!G28</f>
        <v>1451.6043482979603</v>
      </c>
      <c r="H28" s="11">
        <f>ave_other_primary_care_2014+('2014 inpatient total'!H28+'2014 outpatient total'!H28+'2014 GP and pharma total'!H28)/'2014 population'!H28</f>
        <v>896.64710545432001</v>
      </c>
      <c r="I28" s="96">
        <f>(D28*'2014 population'!D28+'2014 overall results'!E28*'2014 population'!E28+'2014 overall results'!F28*'2014 population'!F28+'2014 overall results'!G28*'2014 population'!G28+'2014 overall results'!H28*'2014 population'!H28)/SUM('2014 population'!D28:H28)</f>
        <v>1704.1478895749515</v>
      </c>
      <c r="J28" s="11">
        <f>ave_other_primary_care_2014+('2014 inpatient total'!J28+'2014 outpatient total'!J28+'2014 GP and pharma total'!J28)/'2014 population'!J28</f>
        <v>865.27614640557442</v>
      </c>
      <c r="K28" s="11">
        <f>ave_other_primary_care_2014+('2014 inpatient total'!K28+'2014 outpatient total'!K28+'2014 GP and pharma total'!K28)/'2014 population'!K28</f>
        <v>834.83112643302263</v>
      </c>
      <c r="L28" s="11">
        <f>ave_other_primary_care_2014+('2014 inpatient total'!L28+'2014 outpatient total'!L28+'2014 GP and pharma total'!L28)/'2014 population'!L28</f>
        <v>769.54587110829527</v>
      </c>
      <c r="M28" s="11">
        <f>ave_other_primary_care_2014+('2014 inpatient total'!M28+'2014 outpatient total'!M28+'2014 GP and pharma total'!M28)/'2014 population'!M28</f>
        <v>717.97405288659081</v>
      </c>
      <c r="N28" s="11">
        <f>ave_other_primary_care_2014+('2014 inpatient total'!N28+'2014 outpatient total'!N28+'2014 GP and pharma total'!N28)/'2014 population'!N28</f>
        <v>502.40186735533405</v>
      </c>
      <c r="O28" s="96">
        <f>(J28*'2014 population'!J28+'2014 overall results'!K28*'2014 population'!K28+'2014 overall results'!L28*'2014 population'!L28+'2014 overall results'!M28*'2014 population'!M28+'2014 overall results'!N28*'2014 population'!N28)/SUM('2014 population'!J28:N28)</f>
        <v>729.35415135340111</v>
      </c>
      <c r="P28" s="2">
        <f>(D28*'2014 population'!D28+'2014 overall results'!J28*'2014 population'!J28)/('2014 population'!D28+'2014 population'!J28)</f>
        <v>1663.4018776893893</v>
      </c>
      <c r="Q28" s="2">
        <f>(E28*'2014 population'!E28+'2014 overall results'!K28*'2014 population'!K28)/('2014 population'!E28+'2014 population'!K28)</f>
        <v>1432.8934448230164</v>
      </c>
      <c r="R28" s="2">
        <f>(F28*'2014 population'!F28+'2014 overall results'!L28*'2014 population'!L28)/('2014 population'!F28+'2014 population'!L28)</f>
        <v>1227.1470934355655</v>
      </c>
      <c r="S28" s="2">
        <f>(G28*'2014 population'!G28+'2014 overall results'!M28*'2014 population'!M28)/('2014 population'!G28+'2014 population'!M28)</f>
        <v>1073.5923587751963</v>
      </c>
      <c r="T28" s="2">
        <f>(H28*'2014 population'!H28+'2014 overall results'!N28*'2014 population'!N28)/('2014 population'!H28+'2014 population'!N28)</f>
        <v>699.62265241145406</v>
      </c>
      <c r="U28" s="56">
        <f>(I28*SUM('2014 population'!D28:H28)+'2014 overall results'!O28*SUM('2014 population'!J28:N28))/SUM('2014 population'!D28:N28)</f>
        <v>1207.5232463747861</v>
      </c>
      <c r="W28" s="99">
        <f>H28*SUM('2014 population'!D28:H28)+'2014 overall results'!N28*SUM('2014 population'!J28:N28)</f>
        <v>517853937.04906219</v>
      </c>
    </row>
    <row r="29" spans="2:23" x14ac:dyDescent="0.25">
      <c r="B29">
        <v>25</v>
      </c>
      <c r="C29" s="67"/>
      <c r="D29" s="11">
        <f>ave_other_primary_care_2014+('2014 inpatient total'!D29+'2014 outpatient total'!D29+'2014 GP and pharma total'!D29)/'2014 population'!D29</f>
        <v>2538.1618175286676</v>
      </c>
      <c r="E29" s="11">
        <f>ave_other_primary_care_2014+('2014 inpatient total'!E29+'2014 outpatient total'!E29+'2014 GP and pharma total'!E29)/'2014 population'!E29</f>
        <v>2153.6095552605639</v>
      </c>
      <c r="F29" s="11">
        <f>ave_other_primary_care_2014+('2014 inpatient total'!F29+'2014 outpatient total'!F29+'2014 GP and pharma total'!F29)/'2014 population'!F29</f>
        <v>1804.1384395462376</v>
      </c>
      <c r="G29" s="11">
        <f>ave_other_primary_care_2014+('2014 inpatient total'!G29+'2014 outpatient total'!G29+'2014 GP and pharma total'!G29)/'2014 population'!G29</f>
        <v>1578.1606722401291</v>
      </c>
      <c r="H29" s="11">
        <f>ave_other_primary_care_2014+('2014 inpatient total'!H29+'2014 outpatient total'!H29+'2014 GP and pharma total'!H29)/'2014 population'!H29</f>
        <v>944.93118323242561</v>
      </c>
      <c r="I29" s="96">
        <f>(D29*'2014 population'!D29+'2014 overall results'!E29*'2014 population'!E29+'2014 overall results'!F29*'2014 population'!F29+'2014 overall results'!G29*'2014 population'!G29+'2014 overall results'!H29*'2014 population'!H29)/SUM('2014 population'!D29:H29)</f>
        <v>1779.8098894344639</v>
      </c>
      <c r="J29" s="11">
        <f>ave_other_primary_care_2014+('2014 inpatient total'!J29+'2014 outpatient total'!J29+'2014 GP and pharma total'!J29)/'2014 population'!J29</f>
        <v>892.80917872338625</v>
      </c>
      <c r="K29" s="11">
        <f>ave_other_primary_care_2014+('2014 inpatient total'!K29+'2014 outpatient total'!K29+'2014 GP and pharma total'!K29)/'2014 population'!K29</f>
        <v>834.37421196452885</v>
      </c>
      <c r="L29" s="11">
        <f>ave_other_primary_care_2014+('2014 inpatient total'!L29+'2014 outpatient total'!L29+'2014 GP and pharma total'!L29)/'2014 population'!L29</f>
        <v>775.53680336922923</v>
      </c>
      <c r="M29" s="11">
        <f>ave_other_primary_care_2014+('2014 inpatient total'!M29+'2014 outpatient total'!M29+'2014 GP and pharma total'!M29)/'2014 population'!M29</f>
        <v>700.62052600603363</v>
      </c>
      <c r="N29" s="11">
        <f>ave_other_primary_care_2014+('2014 inpatient total'!N29+'2014 outpatient total'!N29+'2014 GP and pharma total'!N29)/'2014 population'!N29</f>
        <v>488.50048782252765</v>
      </c>
      <c r="O29" s="96">
        <f>(J29*'2014 population'!J29+'2014 overall results'!K29*'2014 population'!K29+'2014 overall results'!L29*'2014 population'!L29+'2014 overall results'!M29*'2014 population'!M29+'2014 overall results'!N29*'2014 population'!N29)/SUM('2014 population'!J29:N29)</f>
        <v>730.13523763968703</v>
      </c>
      <c r="P29" s="2">
        <f>(D29*'2014 population'!D29+'2014 overall results'!J29*'2014 population'!J29)/('2014 population'!D29+'2014 population'!J29)</f>
        <v>1709.4627752706365</v>
      </c>
      <c r="Q29" s="2">
        <f>(E29*'2014 population'!E29+'2014 overall results'!K29*'2014 population'!K29)/('2014 population'!E29+'2014 population'!K29)</f>
        <v>1486.8528025240853</v>
      </c>
      <c r="R29" s="2">
        <f>(F29*'2014 population'!F29+'2014 overall results'!L29*'2014 population'!L29)/('2014 population'!F29+'2014 population'!L29)</f>
        <v>1279.0038098113648</v>
      </c>
      <c r="S29" s="2">
        <f>(G29*'2014 population'!G29+'2014 overall results'!M29*'2014 population'!M29)/('2014 population'!G29+'2014 population'!M29)</f>
        <v>1131.3916517156597</v>
      </c>
      <c r="T29" s="2">
        <f>(H29*'2014 population'!H29+'2014 overall results'!N29*'2014 population'!N29)/('2014 population'!H29+'2014 population'!N29)</f>
        <v>719.37690075706621</v>
      </c>
      <c r="U29" s="56">
        <f>(I29*SUM('2014 population'!D29:H29)+'2014 overall results'!O29*SUM('2014 population'!J29:N29))/SUM('2014 population'!D29:N29)</f>
        <v>1251.1516610129368</v>
      </c>
      <c r="W29" s="99">
        <f>H29*SUM('2014 population'!D29:H29)+'2014 overall results'!N29*SUM('2014 population'!J29:N29)</f>
        <v>528912146.2914083</v>
      </c>
    </row>
    <row r="30" spans="2:23" x14ac:dyDescent="0.25">
      <c r="B30">
        <v>26</v>
      </c>
      <c r="C30" s="67"/>
      <c r="D30" s="11">
        <f>ave_other_primary_care_2014+('2014 inpatient total'!D30+'2014 outpatient total'!D30+'2014 GP and pharma total'!D30)/'2014 population'!D30</f>
        <v>2551.1110319411764</v>
      </c>
      <c r="E30" s="11">
        <f>ave_other_primary_care_2014+('2014 inpatient total'!E30+'2014 outpatient total'!E30+'2014 GP and pharma total'!E30)/'2014 population'!E30</f>
        <v>2247.160576569122</v>
      </c>
      <c r="F30" s="11">
        <f>ave_other_primary_care_2014+('2014 inpatient total'!F30+'2014 outpatient total'!F30+'2014 GP and pharma total'!F30)/'2014 population'!F30</f>
        <v>1937.6910550448385</v>
      </c>
      <c r="G30" s="11">
        <f>ave_other_primary_care_2014+('2014 inpatient total'!G30+'2014 outpatient total'!G30+'2014 GP and pharma total'!G30)/'2014 population'!G30</f>
        <v>1638.7494845196238</v>
      </c>
      <c r="H30" s="11">
        <f>ave_other_primary_care_2014+('2014 inpatient total'!H30+'2014 outpatient total'!H30+'2014 GP and pharma total'!H30)/'2014 population'!H30</f>
        <v>1002.1601898665116</v>
      </c>
      <c r="I30" s="96">
        <f>(D30*'2014 population'!D30+'2014 overall results'!E30*'2014 population'!E30+'2014 overall results'!F30*'2014 population'!F30+'2014 overall results'!G30*'2014 population'!G30+'2014 overall results'!H30*'2014 population'!H30)/SUM('2014 population'!D30:H30)</f>
        <v>1848.2673092008181</v>
      </c>
      <c r="J30" s="11">
        <f>ave_other_primary_care_2014+('2014 inpatient total'!J30+'2014 outpatient total'!J30+'2014 GP and pharma total'!J30)/'2014 population'!J30</f>
        <v>906.81031217286431</v>
      </c>
      <c r="K30" s="11">
        <f>ave_other_primary_care_2014+('2014 inpatient total'!K30+'2014 outpatient total'!K30+'2014 GP and pharma total'!K30)/'2014 population'!K30</f>
        <v>843.55282027675548</v>
      </c>
      <c r="L30" s="11">
        <f>ave_other_primary_care_2014+('2014 inpatient total'!L30+'2014 outpatient total'!L30+'2014 GP and pharma total'!L30)/'2014 population'!L30</f>
        <v>770.29290061434119</v>
      </c>
      <c r="M30" s="11">
        <f>ave_other_primary_care_2014+('2014 inpatient total'!M30+'2014 outpatient total'!M30+'2014 GP and pharma total'!M30)/'2014 population'!M30</f>
        <v>713.16061111570195</v>
      </c>
      <c r="N30" s="11">
        <f>ave_other_primary_care_2014+('2014 inpatient total'!N30+'2014 outpatient total'!N30+'2014 GP and pharma total'!N30)/'2014 population'!N30</f>
        <v>482.05392879261086</v>
      </c>
      <c r="O30" s="96">
        <f>(J30*'2014 population'!J30+'2014 overall results'!K30*'2014 population'!K30+'2014 overall results'!L30*'2014 population'!L30+'2014 overall results'!M30*'2014 population'!M30+'2014 overall results'!N30*'2014 population'!N30)/SUM('2014 population'!J30:N30)</f>
        <v>734.78430059306049</v>
      </c>
      <c r="P30" s="2">
        <f>(D30*'2014 population'!D30+'2014 overall results'!J30*'2014 population'!J30)/('2014 population'!D30+'2014 population'!J30)</f>
        <v>1727.2734908286691</v>
      </c>
      <c r="Q30" s="2">
        <f>(E30*'2014 population'!E30+'2014 overall results'!K30*'2014 population'!K30)/('2014 population'!E30+'2014 population'!K30)</f>
        <v>1540.9670666243705</v>
      </c>
      <c r="R30" s="2">
        <f>(F30*'2014 population'!F30+'2014 overall results'!L30*'2014 population'!L30)/('2014 population'!F30+'2014 population'!L30)</f>
        <v>1346.4256515447455</v>
      </c>
      <c r="S30" s="2">
        <f>(G30*'2014 population'!G30+'2014 overall results'!M30*'2014 population'!M30)/('2014 population'!G30+'2014 population'!M30)</f>
        <v>1170.850887256325</v>
      </c>
      <c r="T30" s="2">
        <f>(H30*'2014 population'!H30+'2014 overall results'!N30*'2014 population'!N30)/('2014 population'!H30+'2014 population'!N30)</f>
        <v>746.74613287740749</v>
      </c>
      <c r="U30" s="56">
        <f>(I30*SUM('2014 population'!D30:H30)+'2014 overall results'!O30*SUM('2014 population'!J30:N30))/SUM('2014 population'!D30:N30)</f>
        <v>1290.9262053849425</v>
      </c>
      <c r="W30" s="99">
        <f>H30*SUM('2014 population'!D30:H30)+'2014 overall results'!N30*SUM('2014 population'!J30:N30)</f>
        <v>556552729.90429211</v>
      </c>
    </row>
    <row r="31" spans="2:23" x14ac:dyDescent="0.25">
      <c r="B31">
        <v>27</v>
      </c>
      <c r="C31" s="67"/>
      <c r="D31" s="11">
        <f>ave_other_primary_care_2014+('2014 inpatient total'!D31+'2014 outpatient total'!D31+'2014 GP and pharma total'!D31)/'2014 population'!D31</f>
        <v>2628.587911655718</v>
      </c>
      <c r="E31" s="11">
        <f>ave_other_primary_care_2014+('2014 inpatient total'!E31+'2014 outpatient total'!E31+'2014 GP and pharma total'!E31)/'2014 population'!E31</f>
        <v>2358.7461964575905</v>
      </c>
      <c r="F31" s="11">
        <f>ave_other_primary_care_2014+('2014 inpatient total'!F31+'2014 outpatient total'!F31+'2014 GP and pharma total'!F31)/'2014 population'!F31</f>
        <v>2034.5681629316346</v>
      </c>
      <c r="G31" s="11">
        <f>ave_other_primary_care_2014+('2014 inpatient total'!G31+'2014 outpatient total'!G31+'2014 GP and pharma total'!G31)/'2014 population'!G31</f>
        <v>1769.3667675466797</v>
      </c>
      <c r="H31" s="11">
        <f>ave_other_primary_care_2014+('2014 inpatient total'!H31+'2014 outpatient total'!H31+'2014 GP and pharma total'!H31)/'2014 population'!H31</f>
        <v>1091.6273362155584</v>
      </c>
      <c r="I31" s="96">
        <f>(D31*'2014 population'!D31+'2014 overall results'!E31*'2014 population'!E31+'2014 overall results'!F31*'2014 population'!F31+'2014 overall results'!G31*'2014 population'!G31+'2014 overall results'!H31*'2014 population'!H31)/SUM('2014 population'!D31:H31)</f>
        <v>1944.6289416693248</v>
      </c>
      <c r="J31" s="11">
        <f>ave_other_primary_care_2014+('2014 inpatient total'!J31+'2014 outpatient total'!J31+'2014 GP and pharma total'!J31)/'2014 population'!J31</f>
        <v>951.96916160212027</v>
      </c>
      <c r="K31" s="11">
        <f>ave_other_primary_care_2014+('2014 inpatient total'!K31+'2014 outpatient total'!K31+'2014 GP and pharma total'!K31)/'2014 population'!K31</f>
        <v>882.41293816970028</v>
      </c>
      <c r="L31" s="11">
        <f>ave_other_primary_care_2014+('2014 inpatient total'!L31+'2014 outpatient total'!L31+'2014 GP and pharma total'!L31)/'2014 population'!L31</f>
        <v>810.86441722812344</v>
      </c>
      <c r="M31" s="11">
        <f>ave_other_primary_care_2014+('2014 inpatient total'!M31+'2014 outpatient total'!M31+'2014 GP and pharma total'!M31)/'2014 population'!M31</f>
        <v>728.05241004257766</v>
      </c>
      <c r="N31" s="11">
        <f>ave_other_primary_care_2014+('2014 inpatient total'!N31+'2014 outpatient total'!N31+'2014 GP and pharma total'!N31)/'2014 population'!N31</f>
        <v>486.80249685210885</v>
      </c>
      <c r="O31" s="96">
        <f>(J31*'2014 population'!J31+'2014 overall results'!K31*'2014 population'!K31+'2014 overall results'!L31*'2014 population'!L31+'2014 overall results'!M31*'2014 population'!M31+'2014 overall results'!N31*'2014 population'!N31)/SUM('2014 population'!J31:N31)</f>
        <v>761.7771990274847</v>
      </c>
      <c r="P31" s="2">
        <f>(D31*'2014 population'!D31+'2014 overall results'!J31*'2014 population'!J31)/('2014 population'!D31+'2014 population'!J31)</f>
        <v>1794.1281705897179</v>
      </c>
      <c r="Q31" s="2">
        <f>(E31*'2014 population'!E31+'2014 overall results'!K31*'2014 population'!K31)/('2014 population'!E31+'2014 population'!K31)</f>
        <v>1621.558149263944</v>
      </c>
      <c r="R31" s="2">
        <f>(F31*'2014 population'!F31+'2014 overall results'!L31*'2014 population'!L31)/('2014 population'!F31+'2014 population'!L31)</f>
        <v>1425.9292491261197</v>
      </c>
      <c r="S31" s="2">
        <f>(G31*'2014 population'!G31+'2014 overall results'!M31*'2014 population'!M31)/('2014 population'!G31+'2014 population'!M31)</f>
        <v>1251.0631930246573</v>
      </c>
      <c r="T31" s="2">
        <f>(H31*'2014 population'!H31+'2014 overall results'!N31*'2014 population'!N31)/('2014 population'!H31+'2014 population'!N31)</f>
        <v>795.59157227257128</v>
      </c>
      <c r="U31" s="56">
        <f>(I31*SUM('2014 population'!D31:H31)+'2014 overall results'!O31*SUM('2014 population'!J31:N31))/SUM('2014 population'!D31:N31)</f>
        <v>1358.1188450212207</v>
      </c>
      <c r="W31" s="99">
        <f>H31*SUM('2014 population'!D31:H31)+'2014 overall results'!N31*SUM('2014 population'!J31:N31)</f>
        <v>581908562.90045536</v>
      </c>
    </row>
    <row r="32" spans="2:23" x14ac:dyDescent="0.25">
      <c r="B32">
        <v>28</v>
      </c>
      <c r="C32" s="67"/>
      <c r="D32" s="11">
        <f>ave_other_primary_care_2014+('2014 inpatient total'!D32+'2014 outpatient total'!D32+'2014 GP and pharma total'!D32)/'2014 population'!D32</f>
        <v>2597.2402648106718</v>
      </c>
      <c r="E32" s="11">
        <f>ave_other_primary_care_2014+('2014 inpatient total'!E32+'2014 outpatient total'!E32+'2014 GP and pharma total'!E32)/'2014 population'!E32</f>
        <v>2392.1910509291383</v>
      </c>
      <c r="F32" s="11">
        <f>ave_other_primary_care_2014+('2014 inpatient total'!F32+'2014 outpatient total'!F32+'2014 GP and pharma total'!F32)/'2014 population'!F32</f>
        <v>2135.5899719532617</v>
      </c>
      <c r="G32" s="11">
        <f>ave_other_primary_care_2014+('2014 inpatient total'!G32+'2014 outpatient total'!G32+'2014 GP and pharma total'!G32)/'2014 population'!G32</f>
        <v>1932.2639302257501</v>
      </c>
      <c r="H32" s="11">
        <f>ave_other_primary_care_2014+('2014 inpatient total'!H32+'2014 outpatient total'!H32+'2014 GP and pharma total'!H32)/'2014 population'!H32</f>
        <v>1190.8852822718786</v>
      </c>
      <c r="I32" s="96">
        <f>(D32*'2014 population'!D32+'2014 overall results'!E32*'2014 population'!E32+'2014 overall results'!F32*'2014 population'!F32+'2014 overall results'!G32*'2014 population'!G32+'2014 overall results'!H32*'2014 population'!H32)/SUM('2014 population'!D32:H32)</f>
        <v>2015.168077624523</v>
      </c>
      <c r="J32" s="11">
        <f>ave_other_primary_care_2014+('2014 inpatient total'!J32+'2014 outpatient total'!J32+'2014 GP and pharma total'!J32)/'2014 population'!J32</f>
        <v>944.14904748385595</v>
      </c>
      <c r="K32" s="11">
        <f>ave_other_primary_care_2014+('2014 inpatient total'!K32+'2014 outpatient total'!K32+'2014 GP and pharma total'!K32)/'2014 population'!K32</f>
        <v>901.7096559559709</v>
      </c>
      <c r="L32" s="11">
        <f>ave_other_primary_care_2014+('2014 inpatient total'!L32+'2014 outpatient total'!L32+'2014 GP and pharma total'!L32)/'2014 population'!L32</f>
        <v>822.37293840288078</v>
      </c>
      <c r="M32" s="11">
        <f>ave_other_primary_care_2014+('2014 inpatient total'!M32+'2014 outpatient total'!M32+'2014 GP and pharma total'!M32)/'2014 population'!M32</f>
        <v>732.31417823131153</v>
      </c>
      <c r="N32" s="11">
        <f>ave_other_primary_care_2014+('2014 inpatient total'!N32+'2014 outpatient total'!N32+'2014 GP and pharma total'!N32)/'2014 population'!N32</f>
        <v>466.14979310572454</v>
      </c>
      <c r="O32" s="96">
        <f>(J32*'2014 population'!J32+'2014 overall results'!K32*'2014 population'!K32+'2014 overall results'!L32*'2014 population'!L32+'2014 overall results'!M32*'2014 population'!M32+'2014 overall results'!N32*'2014 population'!N32)/SUM('2014 population'!J32:N32)</f>
        <v>760.7432954169966</v>
      </c>
      <c r="P32" s="2">
        <f>(D32*'2014 population'!D32+'2014 overall results'!J32*'2014 population'!J32)/('2014 population'!D32+'2014 population'!J32)</f>
        <v>1765.5493649124544</v>
      </c>
      <c r="Q32" s="2">
        <f>(E32*'2014 population'!E32+'2014 overall results'!K32*'2014 population'!K32)/('2014 population'!E32+'2014 population'!K32)</f>
        <v>1646.0611367387689</v>
      </c>
      <c r="R32" s="2">
        <f>(F32*'2014 population'!F32+'2014 overall results'!L32*'2014 population'!L32)/('2014 population'!F32+'2014 population'!L32)</f>
        <v>1474.5404827853843</v>
      </c>
      <c r="S32" s="2">
        <f>(G32*'2014 population'!G32+'2014 overall results'!M32*'2014 population'!M32)/('2014 population'!G32+'2014 population'!M32)</f>
        <v>1330.6018508545262</v>
      </c>
      <c r="T32" s="2">
        <f>(H32*'2014 population'!H32+'2014 overall results'!N32*'2014 population'!N32)/('2014 population'!H32+'2014 population'!N32)</f>
        <v>829.45146058685384</v>
      </c>
      <c r="U32" s="56">
        <f>(I32*SUM('2014 population'!D32:H32)+'2014 overall results'!O32*SUM('2014 population'!J32:N32))/SUM('2014 population'!D32:N32)</f>
        <v>1386.3556742551802</v>
      </c>
      <c r="W32" s="99">
        <f>H32*SUM('2014 population'!D32:H32)+'2014 overall results'!N32*SUM('2014 population'!J32:N32)</f>
        <v>616074403.50672126</v>
      </c>
    </row>
    <row r="33" spans="2:23" x14ac:dyDescent="0.25">
      <c r="B33">
        <v>29</v>
      </c>
      <c r="C33" s="67"/>
      <c r="D33" s="11">
        <f>ave_other_primary_care_2014+('2014 inpatient total'!D33+'2014 outpatient total'!D33+'2014 GP and pharma total'!D33)/'2014 population'!D33</f>
        <v>2632.1444754961831</v>
      </c>
      <c r="E33" s="11">
        <f>ave_other_primary_care_2014+('2014 inpatient total'!E33+'2014 outpatient total'!E33+'2014 GP and pharma total'!E33)/'2014 population'!E33</f>
        <v>2428.5791982881356</v>
      </c>
      <c r="F33" s="11">
        <f>ave_other_primary_care_2014+('2014 inpatient total'!F33+'2014 outpatient total'!F33+'2014 GP and pharma total'!F33)/'2014 population'!F33</f>
        <v>2249.4118251099226</v>
      </c>
      <c r="G33" s="11">
        <f>ave_other_primary_care_2014+('2014 inpatient total'!G33+'2014 outpatient total'!G33+'2014 GP and pharma total'!G33)/'2014 population'!G33</f>
        <v>2043.6152806172411</v>
      </c>
      <c r="H33" s="11">
        <f>ave_other_primary_care_2014+('2014 inpatient total'!H33+'2014 outpatient total'!H33+'2014 GP and pharma total'!H33)/'2014 population'!H33</f>
        <v>1295.6364324744654</v>
      </c>
      <c r="I33" s="96">
        <f>(D33*'2014 population'!D33+'2014 overall results'!E33*'2014 population'!E33+'2014 overall results'!F33*'2014 population'!F33+'2014 overall results'!G33*'2014 population'!G33+'2014 overall results'!H33*'2014 population'!H33)/SUM('2014 population'!D33:H33)</f>
        <v>2095.035230662294</v>
      </c>
      <c r="J33" s="11">
        <f>ave_other_primary_care_2014+('2014 inpatient total'!J33+'2014 outpatient total'!J33+'2014 GP and pharma total'!J33)/'2014 population'!J33</f>
        <v>972.68543737148377</v>
      </c>
      <c r="K33" s="11">
        <f>ave_other_primary_care_2014+('2014 inpatient total'!K33+'2014 outpatient total'!K33+'2014 GP and pharma total'!K33)/'2014 population'!K33</f>
        <v>927.12463825105272</v>
      </c>
      <c r="L33" s="11">
        <f>ave_other_primary_care_2014+('2014 inpatient total'!L33+'2014 outpatient total'!L33+'2014 GP and pharma total'!L33)/'2014 population'!L33</f>
        <v>845.57230561998847</v>
      </c>
      <c r="M33" s="11">
        <f>ave_other_primary_care_2014+('2014 inpatient total'!M33+'2014 outpatient total'!M33+'2014 GP and pharma total'!M33)/'2014 population'!M33</f>
        <v>749.4425788637202</v>
      </c>
      <c r="N33" s="11">
        <f>ave_other_primary_care_2014+('2014 inpatient total'!N33+'2014 outpatient total'!N33+'2014 GP and pharma total'!N33)/'2014 population'!N33</f>
        <v>465.3146664679129</v>
      </c>
      <c r="O33" s="96">
        <f>(J33*'2014 population'!J33+'2014 overall results'!K33*'2014 population'!K33+'2014 overall results'!L33*'2014 population'!L33+'2014 overall results'!M33*'2014 population'!M33+'2014 overall results'!N33*'2014 population'!N33)/SUM('2014 population'!J33:N33)</f>
        <v>778.89829825087315</v>
      </c>
      <c r="P33" s="2">
        <f>(D33*'2014 population'!D33+'2014 overall results'!J33*'2014 population'!J33)/('2014 population'!D33+'2014 population'!J33)</f>
        <v>1792.4571570716244</v>
      </c>
      <c r="Q33" s="2">
        <f>(E33*'2014 population'!E33+'2014 overall results'!K33*'2014 population'!K33)/('2014 population'!E33+'2014 population'!K33)</f>
        <v>1677.6265699981773</v>
      </c>
      <c r="R33" s="2">
        <f>(F33*'2014 population'!F33+'2014 overall results'!L33*'2014 population'!L33)/('2014 population'!F33+'2014 population'!L33)</f>
        <v>1547.2247734294715</v>
      </c>
      <c r="S33" s="2">
        <f>(G33*'2014 population'!G33+'2014 overall results'!M33*'2014 population'!M33)/('2014 population'!G33+'2014 population'!M33)</f>
        <v>1399.5142343806492</v>
      </c>
      <c r="T33" s="2">
        <f>(H33*'2014 population'!H33+'2014 overall results'!N33*'2014 population'!N33)/('2014 population'!H33+'2014 population'!N33)</f>
        <v>879.60830284640178</v>
      </c>
      <c r="U33" s="56">
        <f>(I33*SUM('2014 population'!D33:H33)+'2014 overall results'!O33*SUM('2014 population'!J33:N33))/SUM('2014 population'!D33:N33)</f>
        <v>1435.1807050031186</v>
      </c>
      <c r="W33" s="99">
        <f>H33*SUM('2014 population'!D33:H33)+'2014 overall results'!N33*SUM('2014 population'!J33:N33)</f>
        <v>658678829.68289697</v>
      </c>
    </row>
    <row r="34" spans="2:23" x14ac:dyDescent="0.25">
      <c r="B34">
        <v>30</v>
      </c>
      <c r="C34" s="67"/>
      <c r="D34" s="11">
        <f>ave_other_primary_care_2014+('2014 inpatient total'!D34+'2014 outpatient total'!D34+'2014 GP and pharma total'!D34)/'2014 population'!D34</f>
        <v>2612.0662520236028</v>
      </c>
      <c r="E34" s="11">
        <f>ave_other_primary_care_2014+('2014 inpatient total'!E34+'2014 outpatient total'!E34+'2014 GP and pharma total'!E34)/'2014 population'!E34</f>
        <v>2473.2976650750488</v>
      </c>
      <c r="F34" s="11">
        <f>ave_other_primary_care_2014+('2014 inpatient total'!F34+'2014 outpatient total'!F34+'2014 GP and pharma total'!F34)/'2014 population'!F34</f>
        <v>2347.8890647370108</v>
      </c>
      <c r="G34" s="11">
        <f>ave_other_primary_care_2014+('2014 inpatient total'!G34+'2014 outpatient total'!G34+'2014 GP and pharma total'!G34)/'2014 population'!G34</f>
        <v>2103.1064854557076</v>
      </c>
      <c r="H34" s="11">
        <f>ave_other_primary_care_2014+('2014 inpatient total'!H34+'2014 outpatient total'!H34+'2014 GP and pharma total'!H34)/'2014 population'!H34</f>
        <v>1392.5813943644866</v>
      </c>
      <c r="I34" s="96">
        <f>(D34*'2014 population'!D34+'2014 overall results'!E34*'2014 population'!E34+'2014 overall results'!F34*'2014 population'!F34+'2014 overall results'!G34*'2014 population'!G34+'2014 overall results'!H34*'2014 population'!H34)/SUM('2014 population'!D34:H34)</f>
        <v>2151.8569393505772</v>
      </c>
      <c r="J34" s="11">
        <f>ave_other_primary_care_2014+('2014 inpatient total'!J34+'2014 outpatient total'!J34+'2014 GP and pharma total'!J34)/'2014 population'!J34</f>
        <v>1029.2480264989181</v>
      </c>
      <c r="K34" s="11">
        <f>ave_other_primary_care_2014+('2014 inpatient total'!K34+'2014 outpatient total'!K34+'2014 GP and pharma total'!K34)/'2014 population'!K34</f>
        <v>925.26123854657942</v>
      </c>
      <c r="L34" s="11">
        <f>ave_other_primary_care_2014+('2014 inpatient total'!L34+'2014 outpatient total'!L34+'2014 GP and pharma total'!L34)/'2014 population'!L34</f>
        <v>863.13751158055891</v>
      </c>
      <c r="M34" s="11">
        <f>ave_other_primary_care_2014+('2014 inpatient total'!M34+'2014 outpatient total'!M34+'2014 GP and pharma total'!M34)/'2014 population'!M34</f>
        <v>759.74655766286799</v>
      </c>
      <c r="N34" s="11">
        <f>ave_other_primary_care_2014+('2014 inpatient total'!N34+'2014 outpatient total'!N34+'2014 GP and pharma total'!N34)/'2014 population'!N34</f>
        <v>472.24584690514916</v>
      </c>
      <c r="O34" s="96">
        <f>(J34*'2014 population'!J34+'2014 overall results'!K34*'2014 population'!K34+'2014 overall results'!L34*'2014 population'!L34+'2014 overall results'!M34*'2014 population'!M34+'2014 overall results'!N34*'2014 population'!N34)/SUM('2014 population'!J34:N34)</f>
        <v>797.72236161043145</v>
      </c>
      <c r="P34" s="2">
        <f>(D34*'2014 population'!D34+'2014 overall results'!J34*'2014 population'!J34)/('2014 population'!D34+'2014 population'!J34)</f>
        <v>1815.5355688743966</v>
      </c>
      <c r="Q34" s="2">
        <f>(E34*'2014 population'!E34+'2014 overall results'!K34*'2014 population'!K34)/('2014 population'!E34+'2014 population'!K34)</f>
        <v>1701.0100471792975</v>
      </c>
      <c r="R34" s="2">
        <f>(F34*'2014 population'!F34+'2014 overall results'!L34*'2014 population'!L34)/('2014 population'!F34+'2014 population'!L34)</f>
        <v>1612.0094721304204</v>
      </c>
      <c r="S34" s="2">
        <f>(G34*'2014 population'!G34+'2014 overall results'!M34*'2014 population'!M34)/('2014 population'!G34+'2014 population'!M34)</f>
        <v>1444.4119430317628</v>
      </c>
      <c r="T34" s="2">
        <f>(H34*'2014 population'!H34+'2014 overall results'!N34*'2014 population'!N34)/('2014 population'!H34+'2014 population'!N34)</f>
        <v>931.27407141243611</v>
      </c>
      <c r="U34" s="56">
        <f>(I34*SUM('2014 population'!D34:H34)+'2014 overall results'!O34*SUM('2014 population'!J34:N34))/SUM('2014 population'!D34:N34)</f>
        <v>1476.6968562636218</v>
      </c>
      <c r="W34" s="99">
        <f>H34*SUM('2014 population'!D34:H34)+'2014 overall results'!N34*SUM('2014 population'!J34:N34)</f>
        <v>684488685.53582728</v>
      </c>
    </row>
    <row r="35" spans="2:23" x14ac:dyDescent="0.25">
      <c r="B35">
        <v>31</v>
      </c>
      <c r="C35" s="67"/>
      <c r="D35" s="11">
        <f>ave_other_primary_care_2014+('2014 inpatient total'!D35+'2014 outpatient total'!D35+'2014 GP and pharma total'!D35)/'2014 population'!D35</f>
        <v>2541.4777269456008</v>
      </c>
      <c r="E35" s="11">
        <f>ave_other_primary_care_2014+('2014 inpatient total'!E35+'2014 outpatient total'!E35+'2014 GP and pharma total'!E35)/'2014 population'!E35</f>
        <v>2507.7996170672668</v>
      </c>
      <c r="F35" s="11">
        <f>ave_other_primary_care_2014+('2014 inpatient total'!F35+'2014 outpatient total'!F35+'2014 GP and pharma total'!F35)/'2014 population'!F35</f>
        <v>2418.1793917499481</v>
      </c>
      <c r="G35" s="11">
        <f>ave_other_primary_care_2014+('2014 inpatient total'!G35+'2014 outpatient total'!G35+'2014 GP and pharma total'!G35)/'2014 population'!G35</f>
        <v>2221.6421148303207</v>
      </c>
      <c r="H35" s="11">
        <f>ave_other_primary_care_2014+('2014 inpatient total'!H35+'2014 outpatient total'!H35+'2014 GP and pharma total'!H35)/'2014 population'!H35</f>
        <v>1566.9987474340808</v>
      </c>
      <c r="I35" s="96">
        <f>(D35*'2014 population'!D35+'2014 overall results'!E35*'2014 population'!E35+'2014 overall results'!F35*'2014 population'!F35+'2014 overall results'!G35*'2014 population'!G35+'2014 overall results'!H35*'2014 population'!H35)/SUM('2014 population'!D35:H35)</f>
        <v>2220.4971442593419</v>
      </c>
      <c r="J35" s="11">
        <f>ave_other_primary_care_2014+('2014 inpatient total'!J35+'2014 outpatient total'!J35+'2014 GP and pharma total'!J35)/'2014 population'!J35</f>
        <v>1050.3066713823102</v>
      </c>
      <c r="K35" s="11">
        <f>ave_other_primary_care_2014+('2014 inpatient total'!K35+'2014 outpatient total'!K35+'2014 GP and pharma total'!K35)/'2014 population'!K35</f>
        <v>959.90259257167259</v>
      </c>
      <c r="L35" s="11">
        <f>ave_other_primary_care_2014+('2014 inpatient total'!L35+'2014 outpatient total'!L35+'2014 GP and pharma total'!L35)/'2014 population'!L35</f>
        <v>897.82997566615063</v>
      </c>
      <c r="M35" s="11">
        <f>ave_other_primary_care_2014+('2014 inpatient total'!M35+'2014 outpatient total'!M35+'2014 GP and pharma total'!M35)/'2014 population'!M35</f>
        <v>780.68076410721892</v>
      </c>
      <c r="N35" s="11">
        <f>ave_other_primary_care_2014+('2014 inpatient total'!N35+'2014 outpatient total'!N35+'2014 GP and pharma total'!N35)/'2014 population'!N35</f>
        <v>488.17694512146693</v>
      </c>
      <c r="O35" s="96">
        <f>(J35*'2014 population'!J35+'2014 overall results'!K35*'2014 population'!K35+'2014 overall results'!L35*'2014 population'!L35+'2014 overall results'!M35*'2014 population'!M35+'2014 overall results'!N35*'2014 population'!N35)/SUM('2014 population'!J35:N35)</f>
        <v>824.099179426006</v>
      </c>
      <c r="P35" s="2">
        <f>(D35*'2014 population'!D35+'2014 overall results'!J35*'2014 population'!J35)/('2014 population'!D35+'2014 population'!J35)</f>
        <v>1790.0151878041759</v>
      </c>
      <c r="Q35" s="2">
        <f>(E35*'2014 population'!E35+'2014 overall results'!K35*'2014 population'!K35)/('2014 population'!E35+'2014 population'!K35)</f>
        <v>1737.9395612393851</v>
      </c>
      <c r="R35" s="2">
        <f>(F35*'2014 population'!F35+'2014 overall results'!L35*'2014 population'!L35)/('2014 population'!F35+'2014 population'!L35)</f>
        <v>1666.4126485427146</v>
      </c>
      <c r="S35" s="2">
        <f>(G35*'2014 population'!G35+'2014 overall results'!M35*'2014 population'!M35)/('2014 population'!G35+'2014 population'!M35)</f>
        <v>1518.6912158855234</v>
      </c>
      <c r="T35" s="2">
        <f>(H35*'2014 population'!H35+'2014 overall results'!N35*'2014 population'!N35)/('2014 population'!H35+'2014 population'!N35)</f>
        <v>1027.4215784046501</v>
      </c>
      <c r="U35" s="56">
        <f>(I35*SUM('2014 population'!D35:H35)+'2014 overall results'!O35*SUM('2014 population'!J35:N35))/SUM('2014 population'!D35:N35)</f>
        <v>1525.7036700095814</v>
      </c>
      <c r="W35" s="99">
        <f>H35*SUM('2014 population'!D35:H35)+'2014 overall results'!N35*SUM('2014 population'!J35:N35)</f>
        <v>762489700.49166536</v>
      </c>
    </row>
    <row r="36" spans="2:23" x14ac:dyDescent="0.25">
      <c r="B36">
        <v>32</v>
      </c>
      <c r="C36" s="67"/>
      <c r="D36" s="11">
        <f>ave_other_primary_care_2014+('2014 inpatient total'!D36+'2014 outpatient total'!D36+'2014 GP and pharma total'!D36)/'2014 population'!D36</f>
        <v>2555.4250240435495</v>
      </c>
      <c r="E36" s="11">
        <f>ave_other_primary_care_2014+('2014 inpatient total'!E36+'2014 outpatient total'!E36+'2014 GP and pharma total'!E36)/'2014 population'!E36</f>
        <v>2459.7167513368604</v>
      </c>
      <c r="F36" s="11">
        <f>ave_other_primary_care_2014+('2014 inpatient total'!F36+'2014 outpatient total'!F36+'2014 GP and pharma total'!F36)/'2014 population'!F36</f>
        <v>2364.2078391934001</v>
      </c>
      <c r="G36" s="11">
        <f>ave_other_primary_care_2014+('2014 inpatient total'!G36+'2014 outpatient total'!G36+'2014 GP and pharma total'!G36)/'2014 population'!G36</f>
        <v>2224.2122196169712</v>
      </c>
      <c r="H36" s="11">
        <f>ave_other_primary_care_2014+('2014 inpatient total'!H36+'2014 outpatient total'!H36+'2014 GP and pharma total'!H36)/'2014 population'!H36</f>
        <v>1641.6683641467098</v>
      </c>
      <c r="I36" s="96">
        <f>(D36*'2014 population'!D36+'2014 overall results'!E36*'2014 population'!E36+'2014 overall results'!F36*'2014 population'!F36+'2014 overall results'!G36*'2014 population'!G36+'2014 overall results'!H36*'2014 population'!H36)/SUM('2014 population'!D36:H36)</f>
        <v>2227.9828120628831</v>
      </c>
      <c r="J36" s="11">
        <f>ave_other_primary_care_2014+('2014 inpatient total'!J36+'2014 outpatient total'!J36+'2014 GP and pharma total'!J36)/'2014 population'!J36</f>
        <v>1089.6056734208228</v>
      </c>
      <c r="K36" s="11">
        <f>ave_other_primary_care_2014+('2014 inpatient total'!K36+'2014 outpatient total'!K36+'2014 GP and pharma total'!K36)/'2014 population'!K36</f>
        <v>970.3071900816841</v>
      </c>
      <c r="L36" s="11">
        <f>ave_other_primary_care_2014+('2014 inpatient total'!L36+'2014 outpatient total'!L36+'2014 GP and pharma total'!L36)/'2014 population'!L36</f>
        <v>907.90820287877102</v>
      </c>
      <c r="M36" s="11">
        <f>ave_other_primary_care_2014+('2014 inpatient total'!M36+'2014 outpatient total'!M36+'2014 GP and pharma total'!M36)/'2014 population'!M36</f>
        <v>786.8023315638427</v>
      </c>
      <c r="N36" s="11">
        <f>ave_other_primary_care_2014+('2014 inpatient total'!N36+'2014 outpatient total'!N36+'2014 GP and pharma total'!N36)/'2014 population'!N36</f>
        <v>514.90357714994116</v>
      </c>
      <c r="O36" s="96">
        <f>(J36*'2014 population'!J36+'2014 overall results'!K36*'2014 population'!K36+'2014 overall results'!L36*'2014 population'!L36+'2014 overall results'!M36*'2014 population'!M36+'2014 overall results'!N36*'2014 population'!N36)/SUM('2014 population'!J36:N36)</f>
        <v>845.51767886056393</v>
      </c>
      <c r="P36" s="2">
        <f>(D36*'2014 population'!D36+'2014 overall results'!J36*'2014 population'!J36)/('2014 population'!D36+'2014 population'!J36)</f>
        <v>1816.788239366982</v>
      </c>
      <c r="Q36" s="2">
        <f>(E36*'2014 population'!E36+'2014 overall results'!K36*'2014 population'!K36)/('2014 population'!E36+'2014 population'!K36)</f>
        <v>1717.6672245578316</v>
      </c>
      <c r="R36" s="2">
        <f>(F36*'2014 population'!F36+'2014 overall results'!L36*'2014 population'!L36)/('2014 population'!F36+'2014 population'!L36)</f>
        <v>1650.9931080310312</v>
      </c>
      <c r="S36" s="2">
        <f>(G36*'2014 population'!G36+'2014 overall results'!M36*'2014 population'!M36)/('2014 population'!G36+'2014 population'!M36)</f>
        <v>1532.3716786028492</v>
      </c>
      <c r="T36" s="2">
        <f>(H36*'2014 population'!H36+'2014 overall results'!N36*'2014 population'!N36)/('2014 population'!H36+'2014 population'!N36)</f>
        <v>1075.0986805919626</v>
      </c>
      <c r="U36" s="56">
        <f>(I36*SUM('2014 population'!D36:H36)+'2014 overall results'!O36*SUM('2014 population'!J36:N36))/SUM('2014 population'!D36:N36)</f>
        <v>1541.7010454787319</v>
      </c>
      <c r="W36" s="99">
        <f>H36*SUM('2014 population'!D36:H36)+'2014 overall results'!N36*SUM('2014 population'!J36:N36)</f>
        <v>800904605.53365445</v>
      </c>
    </row>
    <row r="37" spans="2:23" x14ac:dyDescent="0.25">
      <c r="B37">
        <v>33</v>
      </c>
      <c r="C37" s="67"/>
      <c r="D37" s="11">
        <f>ave_other_primary_care_2014+('2014 inpatient total'!D37+'2014 outpatient total'!D37+'2014 GP and pharma total'!D37)/'2014 population'!D37</f>
        <v>2425.1718139123168</v>
      </c>
      <c r="E37" s="11">
        <f>ave_other_primary_care_2014+('2014 inpatient total'!E37+'2014 outpatient total'!E37+'2014 GP and pharma total'!E37)/'2014 population'!E37</f>
        <v>2359.8282188995945</v>
      </c>
      <c r="F37" s="11">
        <f>ave_other_primary_care_2014+('2014 inpatient total'!F37+'2014 outpatient total'!F37+'2014 GP and pharma total'!F37)/'2014 population'!F37</f>
        <v>2226.1772513768037</v>
      </c>
      <c r="G37" s="11">
        <f>ave_other_primary_care_2014+('2014 inpatient total'!G37+'2014 outpatient total'!G37+'2014 GP and pharma total'!G37)/'2014 population'!G37</f>
        <v>2144.5154295363918</v>
      </c>
      <c r="H37" s="11">
        <f>ave_other_primary_care_2014+('2014 inpatient total'!H37+'2014 outpatient total'!H37+'2014 GP and pharma total'!H37)/'2014 population'!H37</f>
        <v>1648.5377627133312</v>
      </c>
      <c r="I37" s="96">
        <f>(D37*'2014 population'!D37+'2014 overall results'!E37*'2014 population'!E37+'2014 overall results'!F37*'2014 population'!F37+'2014 overall results'!G37*'2014 population'!G37+'2014 overall results'!H37*'2014 population'!H37)/SUM('2014 population'!D37:H37)</f>
        <v>2147.2847820914935</v>
      </c>
      <c r="J37" s="11">
        <f>ave_other_primary_care_2014+('2014 inpatient total'!J37+'2014 outpatient total'!J37+'2014 GP and pharma total'!J37)/'2014 population'!J37</f>
        <v>1075.0808599003549</v>
      </c>
      <c r="K37" s="11">
        <f>ave_other_primary_care_2014+('2014 inpatient total'!K37+'2014 outpatient total'!K37+'2014 GP and pharma total'!K37)/'2014 population'!K37</f>
        <v>982.24101050917739</v>
      </c>
      <c r="L37" s="11">
        <f>ave_other_primary_care_2014+('2014 inpatient total'!L37+'2014 outpatient total'!L37+'2014 GP and pharma total'!L37)/'2014 population'!L37</f>
        <v>902.96338682985413</v>
      </c>
      <c r="M37" s="11">
        <f>ave_other_primary_care_2014+('2014 inpatient total'!M37+'2014 outpatient total'!M37+'2014 GP and pharma total'!M37)/'2014 population'!M37</f>
        <v>782.16360433807108</v>
      </c>
      <c r="N37" s="11">
        <f>ave_other_primary_care_2014+('2014 inpatient total'!N37+'2014 outpatient total'!N37+'2014 GP and pharma total'!N37)/'2014 population'!N37</f>
        <v>512.69491928017487</v>
      </c>
      <c r="O37" s="96">
        <f>(J37*'2014 population'!J37+'2014 overall results'!K37*'2014 population'!K37+'2014 overall results'!L37*'2014 population'!L37+'2014 overall results'!M37*'2014 population'!M37+'2014 overall results'!N37*'2014 population'!N37)/SUM('2014 population'!J37:N37)</f>
        <v>843.81496909941677</v>
      </c>
      <c r="P37" s="2">
        <f>(D37*'2014 population'!D37+'2014 overall results'!J37*'2014 population'!J37)/('2014 population'!D37+'2014 population'!J37)</f>
        <v>1741.1831717169423</v>
      </c>
      <c r="Q37" s="2">
        <f>(E37*'2014 population'!E37+'2014 overall results'!K37*'2014 population'!K37)/('2014 population'!E37+'2014 population'!K37)</f>
        <v>1673.9678633018427</v>
      </c>
      <c r="R37" s="2">
        <f>(F37*'2014 population'!F37+'2014 overall results'!L37*'2014 population'!L37)/('2014 population'!F37+'2014 population'!L37)</f>
        <v>1579.6362217396479</v>
      </c>
      <c r="S37" s="2">
        <f>(G37*'2014 population'!G37+'2014 overall results'!M37*'2014 population'!M37)/('2014 population'!G37+'2014 population'!M37)</f>
        <v>1492.6879407760882</v>
      </c>
      <c r="T37" s="2">
        <f>(H37*'2014 population'!H37+'2014 overall results'!N37*'2014 population'!N37)/('2014 population'!H37+'2014 population'!N37)</f>
        <v>1072.6140254962854</v>
      </c>
      <c r="U37" s="56">
        <f>(I37*SUM('2014 population'!D37:H37)+'2014 overall results'!O37*SUM('2014 population'!J37:N37))/SUM('2014 population'!D37:N37)</f>
        <v>1499.2430258018364</v>
      </c>
      <c r="W37" s="99">
        <f>H37*SUM('2014 population'!D37:H37)+'2014 overall results'!N37*SUM('2014 population'!J37:N37)</f>
        <v>808862473.1292932</v>
      </c>
    </row>
    <row r="38" spans="2:23" x14ac:dyDescent="0.25">
      <c r="B38">
        <v>34</v>
      </c>
      <c r="C38" s="67"/>
      <c r="D38" s="11">
        <f>ave_other_primary_care_2014+('2014 inpatient total'!D38+'2014 outpatient total'!D38+'2014 GP and pharma total'!D38)/'2014 population'!D38</f>
        <v>2252.2619736445949</v>
      </c>
      <c r="E38" s="11">
        <f>ave_other_primary_care_2014+('2014 inpatient total'!E38+'2014 outpatient total'!E38+'2014 GP and pharma total'!E38)/'2014 population'!E38</f>
        <v>2213.3169310116091</v>
      </c>
      <c r="F38" s="11">
        <f>ave_other_primary_care_2014+('2014 inpatient total'!F38+'2014 outpatient total'!F38+'2014 GP and pharma total'!F38)/'2014 population'!F38</f>
        <v>2083.2605081150341</v>
      </c>
      <c r="G38" s="11">
        <f>ave_other_primary_care_2014+('2014 inpatient total'!G38+'2014 outpatient total'!G38+'2014 GP and pharma total'!G38)/'2014 population'!G38</f>
        <v>1954.2633409204157</v>
      </c>
      <c r="H38" s="11">
        <f>ave_other_primary_care_2014+('2014 inpatient total'!H38+'2014 outpatient total'!H38+'2014 GP and pharma total'!H38)/'2014 population'!H38</f>
        <v>1612.8410655852304</v>
      </c>
      <c r="I38" s="96">
        <f>(D38*'2014 population'!D38+'2014 overall results'!E38*'2014 population'!E38+'2014 overall results'!F38*'2014 population'!F38+'2014 overall results'!G38*'2014 population'!G38+'2014 overall results'!H38*'2014 population'!H38)/SUM('2014 population'!D38:H38)</f>
        <v>2014.2056198594744</v>
      </c>
      <c r="J38" s="11">
        <f>ave_other_primary_care_2014+('2014 inpatient total'!J38+'2014 outpatient total'!J38+'2014 GP and pharma total'!J38)/'2014 population'!J38</f>
        <v>1044.3474066597105</v>
      </c>
      <c r="K38" s="11">
        <f>ave_other_primary_care_2014+('2014 inpatient total'!K38+'2014 outpatient total'!K38+'2014 GP and pharma total'!K38)/'2014 population'!K38</f>
        <v>953.35129125149081</v>
      </c>
      <c r="L38" s="11">
        <f>ave_other_primary_care_2014+('2014 inpatient total'!L38+'2014 outpatient total'!L38+'2014 GP and pharma total'!L38)/'2014 population'!L38</f>
        <v>854.10867956989591</v>
      </c>
      <c r="M38" s="11">
        <f>ave_other_primary_care_2014+('2014 inpatient total'!M38+'2014 outpatient total'!M38+'2014 GP and pharma total'!M38)/'2014 population'!M38</f>
        <v>743.9132009374822</v>
      </c>
      <c r="N38" s="11">
        <f>ave_other_primary_care_2014+('2014 inpatient total'!N38+'2014 outpatient total'!N38+'2014 GP and pharma total'!N38)/'2014 population'!N38</f>
        <v>498.22512358134662</v>
      </c>
      <c r="O38" s="96">
        <f>(J38*'2014 population'!J38+'2014 overall results'!K38*'2014 population'!K38+'2014 overall results'!L38*'2014 population'!L38+'2014 overall results'!M38*'2014 population'!M38+'2014 overall results'!N38*'2014 population'!N38)/SUM('2014 population'!J38:N38)</f>
        <v>813.56473156757841</v>
      </c>
      <c r="P38" s="2">
        <f>(D38*'2014 population'!D38+'2014 overall results'!J38*'2014 population'!J38)/('2014 population'!D38+'2014 population'!J38)</f>
        <v>1637.2241618263108</v>
      </c>
      <c r="Q38" s="2">
        <f>(E38*'2014 population'!E38+'2014 overall results'!K38*'2014 population'!K38)/('2014 population'!E38+'2014 population'!K38)</f>
        <v>1586.5456649746855</v>
      </c>
      <c r="R38" s="2">
        <f>(F38*'2014 population'!F38+'2014 overall results'!L38*'2014 population'!L38)/('2014 population'!F38+'2014 population'!L38)</f>
        <v>1481.5598447846296</v>
      </c>
      <c r="S38" s="2">
        <f>(G38*'2014 population'!G38+'2014 overall results'!M38*'2014 population'!M38)/('2014 population'!G38+'2014 population'!M38)</f>
        <v>1372.3507600383398</v>
      </c>
      <c r="T38" s="2">
        <f>(H38*'2014 population'!H38+'2014 overall results'!N38*'2014 population'!N38)/('2014 population'!H38+'2014 population'!N38)</f>
        <v>1048.9910547747838</v>
      </c>
      <c r="U38" s="56">
        <f>(I38*SUM('2014 population'!D38:H38)+'2014 overall results'!O38*SUM('2014 population'!J38:N38))/SUM('2014 population'!D38:N38)</f>
        <v>1416.6012962441373</v>
      </c>
      <c r="W38" s="99">
        <f>H38*SUM('2014 population'!D38:H38)+'2014 overall results'!N38*SUM('2014 population'!J38:N38)</f>
        <v>791123300.68224311</v>
      </c>
    </row>
    <row r="39" spans="2:23" x14ac:dyDescent="0.25">
      <c r="B39">
        <v>35</v>
      </c>
      <c r="C39" s="67"/>
      <c r="D39" s="11">
        <f>ave_other_primary_care_2014+('2014 inpatient total'!D39+'2014 outpatient total'!D39+'2014 GP and pharma total'!D39)/'2014 population'!D39</f>
        <v>2248.8398802659658</v>
      </c>
      <c r="E39" s="11">
        <f>ave_other_primary_care_2014+('2014 inpatient total'!E39+'2014 outpatient total'!E39+'2014 GP and pharma total'!E39)/'2014 population'!E39</f>
        <v>2209.7179680439658</v>
      </c>
      <c r="F39" s="11">
        <f>ave_other_primary_care_2014+('2014 inpatient total'!F39+'2014 outpatient total'!F39+'2014 GP and pharma total'!F39)/'2014 population'!F39</f>
        <v>2001.7875020020381</v>
      </c>
      <c r="G39" s="11">
        <f>ave_other_primary_care_2014+('2014 inpatient total'!G39+'2014 outpatient total'!G39+'2014 GP and pharma total'!G39)/'2014 population'!G39</f>
        <v>1929.4926921084586</v>
      </c>
      <c r="H39" s="11">
        <f>ave_other_primary_care_2014+('2014 inpatient total'!H39+'2014 outpatient total'!H39+'2014 GP and pharma total'!H39)/'2014 population'!H39</f>
        <v>1621.6817190186598</v>
      </c>
      <c r="I39" s="96">
        <f>(D39*'2014 population'!D39+'2014 overall results'!E39*'2014 population'!E39+'2014 overall results'!F39*'2014 population'!F39+'2014 overall results'!G39*'2014 population'!G39+'2014 overall results'!H39*'2014 population'!H39)/SUM('2014 population'!D39:H39)</f>
        <v>1996.7087424172389</v>
      </c>
      <c r="J39" s="11">
        <f>ave_other_primary_care_2014+('2014 inpatient total'!J39+'2014 outpatient total'!J39+'2014 GP and pharma total'!J39)/'2014 population'!J39</f>
        <v>1096.325010062041</v>
      </c>
      <c r="K39" s="11">
        <f>ave_other_primary_care_2014+('2014 inpatient total'!K39+'2014 outpatient total'!K39+'2014 GP and pharma total'!K39)/'2014 population'!K39</f>
        <v>964.23322086744849</v>
      </c>
      <c r="L39" s="11">
        <f>ave_other_primary_care_2014+('2014 inpatient total'!L39+'2014 outpatient total'!L39+'2014 GP and pharma total'!L39)/'2014 population'!L39</f>
        <v>866.97820959307569</v>
      </c>
      <c r="M39" s="11">
        <f>ave_other_primary_care_2014+('2014 inpatient total'!M39+'2014 outpatient total'!M39+'2014 GP and pharma total'!M39)/'2014 population'!M39</f>
        <v>738.93927010419497</v>
      </c>
      <c r="N39" s="11">
        <f>ave_other_primary_care_2014+('2014 inpatient total'!N39+'2014 outpatient total'!N39+'2014 GP and pharma total'!N39)/'2014 population'!N39</f>
        <v>532.87056679311263</v>
      </c>
      <c r="O39" s="96">
        <f>(J39*'2014 population'!J39+'2014 overall results'!K39*'2014 population'!K39+'2014 overall results'!L39*'2014 population'!L39+'2014 overall results'!M39*'2014 population'!M39+'2014 overall results'!N39*'2014 population'!N39)/SUM('2014 population'!J39:N39)</f>
        <v>836.60797985242118</v>
      </c>
      <c r="P39" s="2">
        <f>(D39*'2014 population'!D39+'2014 overall results'!J39*'2014 population'!J39)/('2014 population'!D39+'2014 population'!J39)</f>
        <v>1662.7739040685669</v>
      </c>
      <c r="Q39" s="2">
        <f>(E39*'2014 population'!E39+'2014 overall results'!K39*'2014 population'!K39)/('2014 population'!E39+'2014 population'!K39)</f>
        <v>1588.7736617807734</v>
      </c>
      <c r="R39" s="2">
        <f>(F39*'2014 population'!F39+'2014 overall results'!L39*'2014 population'!L39)/('2014 population'!F39+'2014 population'!L39)</f>
        <v>1444.1618559177693</v>
      </c>
      <c r="S39" s="2">
        <f>(G39*'2014 population'!G39+'2014 overall results'!M39*'2014 population'!M39)/('2014 population'!G39+'2014 population'!M39)</f>
        <v>1353.7710419668558</v>
      </c>
      <c r="T39" s="2">
        <f>(H39*'2014 population'!H39+'2014 overall results'!N39*'2014 population'!N39)/('2014 population'!H39+'2014 population'!N39)</f>
        <v>1067.4994390677307</v>
      </c>
      <c r="U39" s="56">
        <f>(I39*SUM('2014 population'!D39:H39)+'2014 overall results'!O39*SUM('2014 population'!J39:N39))/SUM('2014 population'!D39:N39)</f>
        <v>1417.7275232688073</v>
      </c>
      <c r="W39" s="99">
        <f>H39*SUM('2014 population'!D39:H39)+'2014 overall results'!N39*SUM('2014 population'!J39:N39)</f>
        <v>773365853.93886662</v>
      </c>
    </row>
    <row r="40" spans="2:23" x14ac:dyDescent="0.25">
      <c r="B40">
        <v>36</v>
      </c>
      <c r="C40" s="67"/>
      <c r="D40" s="11">
        <f>ave_other_primary_care_2014+('2014 inpatient total'!D40+'2014 outpatient total'!D40+'2014 GP and pharma total'!D40)/'2014 population'!D40</f>
        <v>2321.7810827094927</v>
      </c>
      <c r="E40" s="11">
        <f>ave_other_primary_care_2014+('2014 inpatient total'!E40+'2014 outpatient total'!E40+'2014 GP and pharma total'!E40)/'2014 population'!E40</f>
        <v>2202.0601435272392</v>
      </c>
      <c r="F40" s="11">
        <f>ave_other_primary_care_2014+('2014 inpatient total'!F40+'2014 outpatient total'!F40+'2014 GP and pharma total'!F40)/'2014 population'!F40</f>
        <v>2023.9142052672155</v>
      </c>
      <c r="G40" s="11">
        <f>ave_other_primary_care_2014+('2014 inpatient total'!G40+'2014 outpatient total'!G40+'2014 GP and pharma total'!G40)/'2014 population'!G40</f>
        <v>1887.4135417861489</v>
      </c>
      <c r="H40" s="11">
        <f>ave_other_primary_care_2014+('2014 inpatient total'!H40+'2014 outpatient total'!H40+'2014 GP and pharma total'!H40)/'2014 population'!H40</f>
        <v>1657.229727519767</v>
      </c>
      <c r="I40" s="96">
        <f>(D40*'2014 population'!D40+'2014 overall results'!E40*'2014 population'!E40+'2014 overall results'!F40*'2014 population'!F40+'2014 overall results'!G40*'2014 population'!G40+'2014 overall results'!H40*'2014 population'!H40)/SUM('2014 population'!D40:H40)</f>
        <v>2014.4435749271231</v>
      </c>
      <c r="J40" s="11">
        <f>ave_other_primary_care_2014+('2014 inpatient total'!J40+'2014 outpatient total'!J40+'2014 GP and pharma total'!J40)/'2014 population'!J40</f>
        <v>1182.406173428591</v>
      </c>
      <c r="K40" s="11">
        <f>ave_other_primary_care_2014+('2014 inpatient total'!K40+'2014 outpatient total'!K40+'2014 GP and pharma total'!K40)/'2014 population'!K40</f>
        <v>1017.760464767755</v>
      </c>
      <c r="L40" s="11">
        <f>ave_other_primary_care_2014+('2014 inpatient total'!L40+'2014 outpatient total'!L40+'2014 GP and pharma total'!L40)/'2014 population'!L40</f>
        <v>898.45786705281091</v>
      </c>
      <c r="M40" s="11">
        <f>ave_other_primary_care_2014+('2014 inpatient total'!M40+'2014 outpatient total'!M40+'2014 GP and pharma total'!M40)/'2014 population'!M40</f>
        <v>767.66622789980033</v>
      </c>
      <c r="N40" s="11">
        <f>ave_other_primary_care_2014+('2014 inpatient total'!N40+'2014 outpatient total'!N40+'2014 GP and pharma total'!N40)/'2014 population'!N40</f>
        <v>585.79136798252046</v>
      </c>
      <c r="O40" s="96">
        <f>(J40*'2014 population'!J40+'2014 overall results'!K40*'2014 population'!K40+'2014 overall results'!L40*'2014 population'!L40+'2014 overall results'!M40*'2014 population'!M40+'2014 overall results'!N40*'2014 population'!N40)/SUM('2014 population'!J40:N40)</f>
        <v>888.60673839649553</v>
      </c>
      <c r="P40" s="2">
        <f>(D40*'2014 population'!D40+'2014 overall results'!J40*'2014 population'!J40)/('2014 population'!D40+'2014 population'!J40)</f>
        <v>1740.7774846655707</v>
      </c>
      <c r="Q40" s="2">
        <f>(E40*'2014 population'!E40+'2014 overall results'!K40*'2014 population'!K40)/('2014 population'!E40+'2014 population'!K40)</f>
        <v>1610.4975631504481</v>
      </c>
      <c r="R40" s="2">
        <f>(F40*'2014 population'!F40+'2014 overall results'!L40*'2014 population'!L40)/('2014 population'!F40+'2014 population'!L40)</f>
        <v>1469.279745734339</v>
      </c>
      <c r="S40" s="2">
        <f>(G40*'2014 population'!G40+'2014 overall results'!M40*'2014 population'!M40)/('2014 population'!G40+'2014 population'!M40)</f>
        <v>1343.5865008376554</v>
      </c>
      <c r="T40" s="2">
        <f>(H40*'2014 population'!H40+'2014 overall results'!N40*'2014 population'!N40)/('2014 population'!H40+'2014 population'!N40)</f>
        <v>1111.9786631414829</v>
      </c>
      <c r="U40" s="56">
        <f>(I40*SUM('2014 population'!D40:H40)+'2014 overall results'!O40*SUM('2014 population'!J40:N40))/SUM('2014 population'!D40:N40)</f>
        <v>1451.505799863492</v>
      </c>
      <c r="W40" s="99">
        <f>H40*SUM('2014 population'!D40:H40)+'2014 overall results'!N40*SUM('2014 population'!J40:N40)</f>
        <v>750129074.00152969</v>
      </c>
    </row>
    <row r="41" spans="2:23" x14ac:dyDescent="0.25">
      <c r="B41">
        <v>37</v>
      </c>
      <c r="C41" s="67"/>
      <c r="D41" s="11">
        <f>ave_other_primary_care_2014+('2014 inpatient total'!D41+'2014 outpatient total'!D41+'2014 GP and pharma total'!D41)/'2014 population'!D41</f>
        <v>2277.4464726468332</v>
      </c>
      <c r="E41" s="11">
        <f>ave_other_primary_care_2014+('2014 inpatient total'!E41+'2014 outpatient total'!E41+'2014 GP and pharma total'!E41)/'2014 population'!E41</f>
        <v>2151.8811584461782</v>
      </c>
      <c r="F41" s="11">
        <f>ave_other_primary_care_2014+('2014 inpatient total'!F41+'2014 outpatient total'!F41+'2014 GP and pharma total'!F41)/'2014 population'!F41</f>
        <v>1954.9328730776272</v>
      </c>
      <c r="G41" s="11">
        <f>ave_other_primary_care_2014+('2014 inpatient total'!G41+'2014 outpatient total'!G41+'2014 GP and pharma total'!G41)/'2014 population'!G41</f>
        <v>1837.7015410439649</v>
      </c>
      <c r="H41" s="11">
        <f>ave_other_primary_care_2014+('2014 inpatient total'!H41+'2014 outpatient total'!H41+'2014 GP and pharma total'!H41)/'2014 population'!H41</f>
        <v>1673.8216681280996</v>
      </c>
      <c r="I41" s="96">
        <f>(D41*'2014 population'!D41+'2014 overall results'!E41*'2014 population'!E41+'2014 overall results'!F41*'2014 population'!F41+'2014 overall results'!G41*'2014 population'!G41+'2014 overall results'!H41*'2014 population'!H41)/SUM('2014 population'!D41:H41)</f>
        <v>1976.696985596481</v>
      </c>
      <c r="J41" s="11">
        <f>ave_other_primary_care_2014+('2014 inpatient total'!J41+'2014 outpatient total'!J41+'2014 GP and pharma total'!J41)/'2014 population'!J41</f>
        <v>1256.7408730958332</v>
      </c>
      <c r="K41" s="11">
        <f>ave_other_primary_care_2014+('2014 inpatient total'!K41+'2014 outpatient total'!K41+'2014 GP and pharma total'!K41)/'2014 population'!K41</f>
        <v>1064.7721863215684</v>
      </c>
      <c r="L41" s="11">
        <f>ave_other_primary_care_2014+('2014 inpatient total'!L41+'2014 outpatient total'!L41+'2014 GP and pharma total'!L41)/'2014 population'!L41</f>
        <v>914.72642515846394</v>
      </c>
      <c r="M41" s="11">
        <f>ave_other_primary_care_2014+('2014 inpatient total'!M41+'2014 outpatient total'!M41+'2014 GP and pharma total'!M41)/'2014 population'!M41</f>
        <v>812.31309267875804</v>
      </c>
      <c r="N41" s="11">
        <f>ave_other_primary_care_2014+('2014 inpatient total'!N41+'2014 outpatient total'!N41+'2014 GP and pharma total'!N41)/'2014 population'!N41</f>
        <v>645.87897719127773</v>
      </c>
      <c r="O41" s="96">
        <f>(J41*'2014 population'!J41+'2014 overall results'!K41*'2014 population'!K41+'2014 overall results'!L41*'2014 population'!L41+'2014 overall results'!M41*'2014 population'!M41+'2014 overall results'!N41*'2014 population'!N41)/SUM('2014 population'!J41:N41)</f>
        <v>938.92619448360438</v>
      </c>
      <c r="P41" s="2">
        <f>(D41*'2014 population'!D41+'2014 overall results'!J41*'2014 population'!J41)/('2014 population'!D41+'2014 population'!J41)</f>
        <v>1757.0394294202854</v>
      </c>
      <c r="Q41" s="2">
        <f>(E41*'2014 population'!E41+'2014 overall results'!K41*'2014 population'!K41)/('2014 population'!E41+'2014 population'!K41)</f>
        <v>1604.9513349985357</v>
      </c>
      <c r="R41" s="2">
        <f>(F41*'2014 population'!F41+'2014 overall results'!L41*'2014 population'!L41)/('2014 population'!F41+'2014 population'!L41)</f>
        <v>1444.2197147568545</v>
      </c>
      <c r="S41" s="2">
        <f>(G41*'2014 population'!G41+'2014 overall results'!M41*'2014 population'!M41)/('2014 population'!G41+'2014 population'!M41)</f>
        <v>1340.3121186475323</v>
      </c>
      <c r="T41" s="2">
        <f>(H41*'2014 population'!H41+'2014 overall results'!N41*'2014 population'!N41)/('2014 population'!H41+'2014 population'!N41)</f>
        <v>1150.68407377209</v>
      </c>
      <c r="U41" s="56">
        <f>(I41*SUM('2014 population'!D41:H41)+'2014 overall results'!O41*SUM('2014 population'!J41:N41))/SUM('2014 population'!D41:N41)</f>
        <v>1457.7240918760933</v>
      </c>
      <c r="W41" s="99">
        <f>H41*SUM('2014 population'!D41:H41)+'2014 overall results'!N41*SUM('2014 population'!J41:N41)</f>
        <v>763422543.0236516</v>
      </c>
    </row>
    <row r="42" spans="2:23" x14ac:dyDescent="0.25">
      <c r="B42">
        <v>38</v>
      </c>
      <c r="C42" s="67"/>
      <c r="D42" s="11">
        <f>ave_other_primary_care_2014+('2014 inpatient total'!D42+'2014 outpatient total'!D42+'2014 GP and pharma total'!D42)/'2014 population'!D42</f>
        <v>2185.6949371321152</v>
      </c>
      <c r="E42" s="11">
        <f>ave_other_primary_care_2014+('2014 inpatient total'!E42+'2014 outpatient total'!E42+'2014 GP and pharma total'!E42)/'2014 population'!E42</f>
        <v>2059.7510726359224</v>
      </c>
      <c r="F42" s="11">
        <f>ave_other_primary_care_2014+('2014 inpatient total'!F42+'2014 outpatient total'!F42+'2014 GP and pharma total'!F42)/'2014 population'!F42</f>
        <v>1855.4044391943728</v>
      </c>
      <c r="G42" s="11">
        <f>ave_other_primary_care_2014+('2014 inpatient total'!G42+'2014 outpatient total'!G42+'2014 GP and pharma total'!G42)/'2014 population'!G42</f>
        <v>1722.8872215263966</v>
      </c>
      <c r="H42" s="11">
        <f>ave_other_primary_care_2014+('2014 inpatient total'!H42+'2014 outpatient total'!H42+'2014 GP and pharma total'!H42)/'2014 population'!H42</f>
        <v>1585.8606443309584</v>
      </c>
      <c r="I42" s="96">
        <f>(D42*'2014 population'!D42+'2014 overall results'!E42*'2014 population'!E42+'2014 overall results'!F42*'2014 population'!F42+'2014 overall results'!G42*'2014 population'!G42+'2014 overall results'!H42*'2014 population'!H42)/SUM('2014 population'!D42:H42)</f>
        <v>1879.9702165273031</v>
      </c>
      <c r="J42" s="11">
        <f>ave_other_primary_care_2014+('2014 inpatient total'!J42+'2014 outpatient total'!J42+'2014 GP and pharma total'!J42)/'2014 population'!J42</f>
        <v>1284.6775880872881</v>
      </c>
      <c r="K42" s="11">
        <f>ave_other_primary_care_2014+('2014 inpatient total'!K42+'2014 outpatient total'!K42+'2014 GP and pharma total'!K42)/'2014 population'!K42</f>
        <v>1068.6478256063415</v>
      </c>
      <c r="L42" s="11">
        <f>ave_other_primary_care_2014+('2014 inpatient total'!L42+'2014 outpatient total'!L42+'2014 GP and pharma total'!L42)/'2014 population'!L42</f>
        <v>969.15750176023255</v>
      </c>
      <c r="M42" s="11">
        <f>ave_other_primary_care_2014+('2014 inpatient total'!M42+'2014 outpatient total'!M42+'2014 GP and pharma total'!M42)/'2014 population'!M42</f>
        <v>806.79558830887561</v>
      </c>
      <c r="N42" s="11">
        <f>ave_other_primary_care_2014+('2014 inpatient total'!N42+'2014 outpatient total'!N42+'2014 GP and pharma total'!N42)/'2014 population'!N42</f>
        <v>655.35763114978749</v>
      </c>
      <c r="O42" s="96">
        <f>(J42*'2014 population'!J42+'2014 overall results'!K42*'2014 population'!K42+'2014 overall results'!L42*'2014 population'!L42+'2014 overall results'!M42*'2014 population'!M42+'2014 overall results'!N42*'2014 population'!N42)/SUM('2014 population'!J42:N42)</f>
        <v>955.66089186421505</v>
      </c>
      <c r="P42" s="2">
        <f>(D42*'2014 population'!D42+'2014 overall results'!J42*'2014 population'!J42)/('2014 population'!D42+'2014 population'!J42)</f>
        <v>1731.0087115573172</v>
      </c>
      <c r="Q42" s="2">
        <f>(E42*'2014 population'!E42+'2014 overall results'!K42*'2014 population'!K42)/('2014 population'!E42+'2014 population'!K42)</f>
        <v>1562.8826002271931</v>
      </c>
      <c r="R42" s="2">
        <f>(F42*'2014 population'!F42+'2014 overall results'!L42*'2014 population'!L42)/('2014 population'!F42+'2014 population'!L42)</f>
        <v>1421.97148838623</v>
      </c>
      <c r="S42" s="2">
        <f>(G42*'2014 population'!G42+'2014 overall results'!M42*'2014 population'!M42)/('2014 population'!G42+'2014 population'!M42)</f>
        <v>1278.9589592715784</v>
      </c>
      <c r="T42" s="2">
        <f>(H42*'2014 population'!H42+'2014 overall results'!N42*'2014 population'!N42)/('2014 population'!H42+'2014 population'!N42)</f>
        <v>1112.1212668862302</v>
      </c>
      <c r="U42" s="56">
        <f>(I42*SUM('2014 population'!D42:H42)+'2014 overall results'!O42*SUM('2014 population'!J42:N42))/SUM('2014 population'!D42:N42)</f>
        <v>1419.515994934088</v>
      </c>
      <c r="W42" s="99">
        <f>H42*SUM('2014 population'!D42:H42)+'2014 overall results'!N42*SUM('2014 population'!J42:N42)</f>
        <v>751289515.5281024</v>
      </c>
    </row>
    <row r="43" spans="2:23" x14ac:dyDescent="0.25">
      <c r="B43">
        <v>39</v>
      </c>
      <c r="C43" s="67"/>
      <c r="D43" s="11">
        <f>ave_other_primary_care_2014+('2014 inpatient total'!D43+'2014 outpatient total'!D43+'2014 GP and pharma total'!D43)/'2014 population'!D43</f>
        <v>2125.280132107674</v>
      </c>
      <c r="E43" s="11">
        <f>ave_other_primary_care_2014+('2014 inpatient total'!E43+'2014 outpatient total'!E43+'2014 GP and pharma total'!E43)/'2014 population'!E43</f>
        <v>1986.4873294387623</v>
      </c>
      <c r="F43" s="11">
        <f>ave_other_primary_care_2014+('2014 inpatient total'!F43+'2014 outpatient total'!F43+'2014 GP and pharma total'!F43)/'2014 population'!F43</f>
        <v>1764.6232230648202</v>
      </c>
      <c r="G43" s="11">
        <f>ave_other_primary_care_2014+('2014 inpatient total'!G43+'2014 outpatient total'!G43+'2014 GP and pharma total'!G43)/'2014 population'!G43</f>
        <v>1621.8414000651724</v>
      </c>
      <c r="H43" s="11">
        <f>ave_other_primary_care_2014+('2014 inpatient total'!H43+'2014 outpatient total'!H43+'2014 GP and pharma total'!H43)/'2014 population'!H43</f>
        <v>1559.8655698476846</v>
      </c>
      <c r="I43" s="96">
        <f>(D43*'2014 population'!D43+'2014 overall results'!E43*'2014 population'!E43+'2014 overall results'!F43*'2014 population'!F43+'2014 overall results'!G43*'2014 population'!G43+'2014 overall results'!H43*'2014 population'!H43)/SUM('2014 population'!D43:H43)</f>
        <v>1810.0930680009976</v>
      </c>
      <c r="J43" s="11">
        <f>ave_other_primary_care_2014+('2014 inpatient total'!J43+'2014 outpatient total'!J43+'2014 GP and pharma total'!J43)/'2014 population'!J43</f>
        <v>1331.3177568898866</v>
      </c>
      <c r="K43" s="11">
        <f>ave_other_primary_care_2014+('2014 inpatient total'!K43+'2014 outpatient total'!K43+'2014 GP and pharma total'!K43)/'2014 population'!K43</f>
        <v>1120.4595977584456</v>
      </c>
      <c r="L43" s="11">
        <f>ave_other_primary_care_2014+('2014 inpatient total'!L43+'2014 outpatient total'!L43+'2014 GP and pharma total'!L43)/'2014 population'!L43</f>
        <v>971.9311016135108</v>
      </c>
      <c r="M43" s="11">
        <f>ave_other_primary_care_2014+('2014 inpatient total'!M43+'2014 outpatient total'!M43+'2014 GP and pharma total'!M43)/'2014 population'!M43</f>
        <v>830.14567549250035</v>
      </c>
      <c r="N43" s="11">
        <f>ave_other_primary_care_2014+('2014 inpatient total'!N43+'2014 outpatient total'!N43+'2014 GP and pharma total'!N43)/'2014 population'!N43</f>
        <v>710.84683892196517</v>
      </c>
      <c r="O43" s="96">
        <f>(J43*'2014 population'!J43+'2014 overall results'!K43*'2014 population'!K43+'2014 overall results'!L43*'2014 population'!L43+'2014 overall results'!M43*'2014 population'!M43+'2014 overall results'!N43*'2014 population'!N43)/SUM('2014 population'!J43:N43)</f>
        <v>992.56128964976017</v>
      </c>
      <c r="P43" s="2">
        <f>(D43*'2014 population'!D43+'2014 overall results'!J43*'2014 population'!J43)/('2014 population'!D43+'2014 population'!J43)</f>
        <v>1724.4450932802517</v>
      </c>
      <c r="Q43" s="2">
        <f>(E43*'2014 population'!E43+'2014 overall results'!K43*'2014 population'!K43)/('2014 population'!E43+'2014 population'!K43)</f>
        <v>1555.9746613187385</v>
      </c>
      <c r="R43" s="2">
        <f>(F43*'2014 population'!F43+'2014 overall results'!L43*'2014 population'!L43)/('2014 population'!F43+'2014 population'!L43)</f>
        <v>1372.4992083116488</v>
      </c>
      <c r="S43" s="2">
        <f>(G43*'2014 population'!G43+'2014 overall results'!M43*'2014 population'!M43)/('2014 population'!G43+'2014 population'!M43)</f>
        <v>1237.7061683779471</v>
      </c>
      <c r="T43" s="2">
        <f>(H43*'2014 population'!H43+'2014 overall results'!N43*'2014 population'!N43)/('2014 population'!H43+'2014 population'!N43)</f>
        <v>1129.3693846977735</v>
      </c>
      <c r="U43" s="56">
        <f>(I43*SUM('2014 population'!D43:H43)+'2014 overall results'!O43*SUM('2014 population'!J43:N43))/SUM('2014 population'!D43:N43)</f>
        <v>1403.0089731370265</v>
      </c>
      <c r="W43" s="99">
        <f>H43*SUM('2014 population'!D43:H43)+'2014 overall results'!N43*SUM('2014 population'!J43:N43)</f>
        <v>775789503.58660543</v>
      </c>
    </row>
    <row r="44" spans="2:23" x14ac:dyDescent="0.25">
      <c r="B44">
        <v>40</v>
      </c>
      <c r="C44" s="67"/>
      <c r="D44" s="11">
        <f>ave_other_primary_care_2014+('2014 inpatient total'!D44+'2014 outpatient total'!D44+'2014 GP and pharma total'!D44)/'2014 population'!D44</f>
        <v>2089.3918926206534</v>
      </c>
      <c r="E44" s="11">
        <f>ave_other_primary_care_2014+('2014 inpatient total'!E44+'2014 outpatient total'!E44+'2014 GP and pharma total'!E44)/'2014 population'!E44</f>
        <v>1926.8093068609915</v>
      </c>
      <c r="F44" s="11">
        <f>ave_other_primary_care_2014+('2014 inpatient total'!F44+'2014 outpatient total'!F44+'2014 GP and pharma total'!F44)/'2014 population'!F44</f>
        <v>1740.8510613177793</v>
      </c>
      <c r="G44" s="11">
        <f>ave_other_primary_care_2014+('2014 inpatient total'!G44+'2014 outpatient total'!G44+'2014 GP and pharma total'!G44)/'2014 population'!G44</f>
        <v>1593.2956891306699</v>
      </c>
      <c r="H44" s="11">
        <f>ave_other_primary_care_2014+('2014 inpatient total'!H44+'2014 outpatient total'!H44+'2014 GP and pharma total'!H44)/'2014 population'!H44</f>
        <v>1531.0468030538921</v>
      </c>
      <c r="I44" s="96">
        <f>(D44*'2014 population'!D44+'2014 overall results'!E44*'2014 population'!E44+'2014 overall results'!F44*'2014 population'!F44+'2014 overall results'!G44*'2014 population'!G44+'2014 overall results'!H44*'2014 population'!H44)/SUM('2014 population'!D44:H44)</f>
        <v>1774.1406177989193</v>
      </c>
      <c r="J44" s="11">
        <f>ave_other_primary_care_2014+('2014 inpatient total'!J44+'2014 outpatient total'!J44+'2014 GP and pharma total'!J44)/'2014 population'!J44</f>
        <v>1383.5570827868223</v>
      </c>
      <c r="K44" s="11">
        <f>ave_other_primary_care_2014+('2014 inpatient total'!K44+'2014 outpatient total'!K44+'2014 GP and pharma total'!K44)/'2014 population'!K44</f>
        <v>1144.9311656339537</v>
      </c>
      <c r="L44" s="11">
        <f>ave_other_primary_care_2014+('2014 inpatient total'!L44+'2014 outpatient total'!L44+'2014 GP and pharma total'!L44)/'2014 population'!L44</f>
        <v>998.78206669935639</v>
      </c>
      <c r="M44" s="11">
        <f>ave_other_primary_care_2014+('2014 inpatient total'!M44+'2014 outpatient total'!M44+'2014 GP and pharma total'!M44)/'2014 population'!M44</f>
        <v>861.29987087758491</v>
      </c>
      <c r="N44" s="11">
        <f>ave_other_primary_care_2014+('2014 inpatient total'!N44+'2014 outpatient total'!N44+'2014 GP and pharma total'!N44)/'2014 population'!N44</f>
        <v>749.58511803713589</v>
      </c>
      <c r="O44" s="96">
        <f>(J44*'2014 population'!J44+'2014 overall results'!K44*'2014 population'!K44+'2014 overall results'!L44*'2014 population'!L44+'2014 overall results'!M44*'2014 population'!M44+'2014 overall results'!N44*'2014 population'!N44)/SUM('2014 population'!J44:N44)</f>
        <v>1027.5287287211747</v>
      </c>
      <c r="P44" s="2">
        <f>(D44*'2014 population'!D44+'2014 overall results'!J44*'2014 population'!J44)/('2014 population'!D44+'2014 population'!J44)</f>
        <v>1732.9112662298687</v>
      </c>
      <c r="Q44" s="2">
        <f>(E44*'2014 population'!E44+'2014 overall results'!K44*'2014 population'!K44)/('2014 population'!E44+'2014 population'!K44)</f>
        <v>1539.0810026279653</v>
      </c>
      <c r="R44" s="2">
        <f>(F44*'2014 population'!F44+'2014 overall results'!L44*'2014 population'!L44)/('2014 population'!F44+'2014 population'!L44)</f>
        <v>1376.388096706283</v>
      </c>
      <c r="S44" s="2">
        <f>(G44*'2014 population'!G44+'2014 overall results'!M44*'2014 population'!M44)/('2014 population'!G44+'2014 population'!M44)</f>
        <v>1236.6731710413128</v>
      </c>
      <c r="T44" s="2">
        <f>(H44*'2014 population'!H44+'2014 overall results'!N44*'2014 population'!N44)/('2014 population'!H44+'2014 population'!N44)</f>
        <v>1137.4589966686258</v>
      </c>
      <c r="U44" s="56">
        <f>(I44*SUM('2014 population'!D44:H44)+'2014 overall results'!O44*SUM('2014 population'!J44:N44))/SUM('2014 population'!D44:N44)</f>
        <v>1403.3747258145709</v>
      </c>
      <c r="W44" s="99">
        <f>H44*SUM('2014 population'!D44:H44)+'2014 overall results'!N44*SUM('2014 population'!J44:N44)</f>
        <v>793035764.7925787</v>
      </c>
    </row>
    <row r="45" spans="2:23" x14ac:dyDescent="0.25">
      <c r="B45">
        <v>41</v>
      </c>
      <c r="C45" s="67"/>
      <c r="D45" s="11">
        <f>ave_other_primary_care_2014+('2014 inpatient total'!D45+'2014 outpatient total'!D45+'2014 GP and pharma total'!D45)/'2014 population'!D45</f>
        <v>2090.5097197428677</v>
      </c>
      <c r="E45" s="11">
        <f>ave_other_primary_care_2014+('2014 inpatient total'!E45+'2014 outpatient total'!E45+'2014 GP and pharma total'!E45)/'2014 population'!E45</f>
        <v>1886.1226205965493</v>
      </c>
      <c r="F45" s="11">
        <f>ave_other_primary_care_2014+('2014 inpatient total'!F45+'2014 outpatient total'!F45+'2014 GP and pharma total'!F45)/'2014 population'!F45</f>
        <v>1655.1287728140067</v>
      </c>
      <c r="G45" s="11">
        <f>ave_other_primary_care_2014+('2014 inpatient total'!G45+'2014 outpatient total'!G45+'2014 GP and pharma total'!G45)/'2014 population'!G45</f>
        <v>1488.1997339304596</v>
      </c>
      <c r="H45" s="11">
        <f>ave_other_primary_care_2014+('2014 inpatient total'!H45+'2014 outpatient total'!H45+'2014 GP and pharma total'!H45)/'2014 population'!H45</f>
        <v>1483.3716970696109</v>
      </c>
      <c r="I45" s="96">
        <f>(D45*'2014 population'!D45+'2014 overall results'!E45*'2014 population'!E45+'2014 overall results'!F45*'2014 population'!F45+'2014 overall results'!G45*'2014 population'!G45+'2014 overall results'!H45*'2014 population'!H45)/SUM('2014 population'!D45:H45)</f>
        <v>1717.9937390686794</v>
      </c>
      <c r="J45" s="11">
        <f>ave_other_primary_care_2014+('2014 inpatient total'!J45+'2014 outpatient total'!J45+'2014 GP and pharma total'!J45)/'2014 population'!J45</f>
        <v>1416.6995974450329</v>
      </c>
      <c r="K45" s="11">
        <f>ave_other_primary_care_2014+('2014 inpatient total'!K45+'2014 outpatient total'!K45+'2014 GP and pharma total'!K45)/'2014 population'!K45</f>
        <v>1191.5295811520491</v>
      </c>
      <c r="L45" s="11">
        <f>ave_other_primary_care_2014+('2014 inpatient total'!L45+'2014 outpatient total'!L45+'2014 GP and pharma total'!L45)/'2014 population'!L45</f>
        <v>985.11419467119151</v>
      </c>
      <c r="M45" s="11">
        <f>ave_other_primary_care_2014+('2014 inpatient total'!M45+'2014 outpatient total'!M45+'2014 GP and pharma total'!M45)/'2014 population'!M45</f>
        <v>883.95584424333731</v>
      </c>
      <c r="N45" s="11">
        <f>ave_other_primary_care_2014+('2014 inpatient total'!N45+'2014 outpatient total'!N45+'2014 GP and pharma total'!N45)/'2014 population'!N45</f>
        <v>776.73894947830888</v>
      </c>
      <c r="O45" s="96">
        <f>(J45*'2014 population'!J45+'2014 overall results'!K45*'2014 population'!K45+'2014 overall results'!L45*'2014 population'!L45+'2014 overall results'!M45*'2014 population'!M45+'2014 overall results'!N45*'2014 population'!N45)/SUM('2014 population'!J45:N45)</f>
        <v>1051.1579450965662</v>
      </c>
      <c r="P45" s="2">
        <f>(D45*'2014 population'!D45+'2014 overall results'!J45*'2014 population'!J45)/('2014 population'!D45+'2014 population'!J45)</f>
        <v>1749.9353328738521</v>
      </c>
      <c r="Q45" s="2">
        <f>(E45*'2014 population'!E45+'2014 overall results'!K45*'2014 population'!K45)/('2014 population'!E45+'2014 population'!K45)</f>
        <v>1540.2651682033497</v>
      </c>
      <c r="R45" s="2">
        <f>(F45*'2014 population'!F45+'2014 overall results'!L45*'2014 population'!L45)/('2014 population'!F45+'2014 population'!L45)</f>
        <v>1325.9487661552387</v>
      </c>
      <c r="S45" s="2">
        <f>(G45*'2014 population'!G45+'2014 overall results'!M45*'2014 population'!M45)/('2014 population'!G45+'2014 population'!M45)</f>
        <v>1191.791689063906</v>
      </c>
      <c r="T45" s="2">
        <f>(H45*'2014 population'!H45+'2014 overall results'!N45*'2014 population'!N45)/('2014 population'!H45+'2014 population'!N45)</f>
        <v>1128.5351319629706</v>
      </c>
      <c r="U45" s="56">
        <f>(I45*SUM('2014 population'!D45:H45)+'2014 overall results'!O45*SUM('2014 population'!J45:N45))/SUM('2014 population'!D45:N45)</f>
        <v>1386.2758135032316</v>
      </c>
      <c r="W45" s="99">
        <f>H45*SUM('2014 population'!D45:H45)+'2014 overall results'!N45*SUM('2014 population'!J45:N45)</f>
        <v>818931182.09601712</v>
      </c>
    </row>
    <row r="46" spans="2:23" x14ac:dyDescent="0.25">
      <c r="B46">
        <v>42</v>
      </c>
      <c r="C46" s="67"/>
      <c r="D46" s="11">
        <f>ave_other_primary_care_2014+('2014 inpatient total'!D46+'2014 outpatient total'!D46+'2014 GP and pharma total'!D46)/'2014 population'!D46</f>
        <v>1975.0543283220345</v>
      </c>
      <c r="E46" s="11">
        <f>ave_other_primary_care_2014+('2014 inpatient total'!E46+'2014 outpatient total'!E46+'2014 GP and pharma total'!E46)/'2014 population'!E46</f>
        <v>1763.8021453397835</v>
      </c>
      <c r="F46" s="11">
        <f>ave_other_primary_care_2014+('2014 inpatient total'!F46+'2014 outpatient total'!F46+'2014 GP and pharma total'!F46)/'2014 population'!F46</f>
        <v>1526.4489963583776</v>
      </c>
      <c r="G46" s="11">
        <f>ave_other_primary_care_2014+('2014 inpatient total'!G46+'2014 outpatient total'!G46+'2014 GP and pharma total'!G46)/'2014 population'!G46</f>
        <v>1372.2334845130856</v>
      </c>
      <c r="H46" s="11">
        <f>ave_other_primary_care_2014+('2014 inpatient total'!H46+'2014 outpatient total'!H46+'2014 GP and pharma total'!H46)/'2014 population'!H46</f>
        <v>1372.5109035142659</v>
      </c>
      <c r="I46" s="96">
        <f>(D46*'2014 population'!D46+'2014 overall results'!E46*'2014 population'!E46+'2014 overall results'!F46*'2014 population'!F46+'2014 overall results'!G46*'2014 population'!G46+'2014 overall results'!H46*'2014 population'!H46)/SUM('2014 population'!D46:H46)</f>
        <v>1599.7847555928242</v>
      </c>
      <c r="J46" s="11">
        <f>ave_other_primary_care_2014+('2014 inpatient total'!J46+'2014 outpatient total'!J46+'2014 GP and pharma total'!J46)/'2014 population'!J46</f>
        <v>1386.4851108744981</v>
      </c>
      <c r="K46" s="11">
        <f>ave_other_primary_care_2014+('2014 inpatient total'!K46+'2014 outpatient total'!K46+'2014 GP and pharma total'!K46)/'2014 population'!K46</f>
        <v>1142.7914591051517</v>
      </c>
      <c r="L46" s="11">
        <f>ave_other_primary_care_2014+('2014 inpatient total'!L46+'2014 outpatient total'!L46+'2014 GP and pharma total'!L46)/'2014 population'!L46</f>
        <v>981.65602037086126</v>
      </c>
      <c r="M46" s="11">
        <f>ave_other_primary_care_2014+('2014 inpatient total'!M46+'2014 outpatient total'!M46+'2014 GP and pharma total'!M46)/'2014 population'!M46</f>
        <v>848.31353364574363</v>
      </c>
      <c r="N46" s="11">
        <f>ave_other_primary_care_2014+('2014 inpatient total'!N46+'2014 outpatient total'!N46+'2014 GP and pharma total'!N46)/'2014 population'!N46</f>
        <v>781.11885587955146</v>
      </c>
      <c r="O46" s="96">
        <f>(J46*'2014 population'!J46+'2014 overall results'!K46*'2014 population'!K46+'2014 overall results'!L46*'2014 population'!L46+'2014 overall results'!M46*'2014 population'!M46+'2014 overall results'!N46*'2014 population'!N46)/SUM('2014 population'!J46:N46)</f>
        <v>1028.2465308074788</v>
      </c>
      <c r="P46" s="2">
        <f>(D46*'2014 population'!D46+'2014 overall results'!J46*'2014 population'!J46)/('2014 population'!D46+'2014 population'!J46)</f>
        <v>1679.6728594670303</v>
      </c>
      <c r="Q46" s="2">
        <f>(E46*'2014 population'!E46+'2014 overall results'!K46*'2014 population'!K46)/('2014 population'!E46+'2014 population'!K46)</f>
        <v>1454.178276075022</v>
      </c>
      <c r="R46" s="2">
        <f>(F46*'2014 population'!F46+'2014 overall results'!L46*'2014 population'!L46)/('2014 population'!F46+'2014 population'!L46)</f>
        <v>1257.7606618583379</v>
      </c>
      <c r="S46" s="2">
        <f>(G46*'2014 population'!G46+'2014 overall results'!M46*'2014 population'!M46)/('2014 population'!G46+'2014 population'!M46)</f>
        <v>1115.1622997380839</v>
      </c>
      <c r="T46" s="2">
        <f>(H46*'2014 population'!H46+'2014 overall results'!N46*'2014 population'!N46)/('2014 population'!H46+'2014 population'!N46)</f>
        <v>1076.1636284722977</v>
      </c>
      <c r="U46" s="56">
        <f>(I46*SUM('2014 population'!D46:H46)+'2014 overall results'!O46*SUM('2014 population'!J46:N46))/SUM('2014 population'!D46:N46)</f>
        <v>1315.7168033134685</v>
      </c>
      <c r="W46" s="99">
        <f>H46*SUM('2014 population'!D46:H46)+'2014 overall results'!N46*SUM('2014 population'!J46:N46)</f>
        <v>812792649.40484118</v>
      </c>
    </row>
    <row r="47" spans="2:23" x14ac:dyDescent="0.25">
      <c r="B47">
        <v>43</v>
      </c>
      <c r="C47" s="67"/>
      <c r="D47" s="11">
        <f>ave_other_primary_care_2014+('2014 inpatient total'!D47+'2014 outpatient total'!D47+'2014 GP and pharma total'!D47)/'2014 population'!D47</f>
        <v>1962.7898639430357</v>
      </c>
      <c r="E47" s="11">
        <f>ave_other_primary_care_2014+('2014 inpatient total'!E47+'2014 outpatient total'!E47+'2014 GP and pharma total'!E47)/'2014 population'!E47</f>
        <v>1739.4391511651365</v>
      </c>
      <c r="F47" s="11">
        <f>ave_other_primary_care_2014+('2014 inpatient total'!F47+'2014 outpatient total'!F47+'2014 GP and pharma total'!F47)/'2014 population'!F47</f>
        <v>1484.8190845974457</v>
      </c>
      <c r="G47" s="11">
        <f>ave_other_primary_care_2014+('2014 inpatient total'!G47+'2014 outpatient total'!G47+'2014 GP and pharma total'!G47)/'2014 population'!G47</f>
        <v>1345.0596289488255</v>
      </c>
      <c r="H47" s="11">
        <f>ave_other_primary_care_2014+('2014 inpatient total'!H47+'2014 outpatient total'!H47+'2014 GP and pharma total'!H47)/'2014 population'!H47</f>
        <v>1358.51151847594</v>
      </c>
      <c r="I47" s="96">
        <f>(D47*'2014 population'!D47+'2014 overall results'!E47*'2014 population'!E47+'2014 overall results'!F47*'2014 population'!F47+'2014 overall results'!G47*'2014 population'!G47+'2014 overall results'!H47*'2014 population'!H47)/SUM('2014 population'!D47:H47)</f>
        <v>1574.7860735375189</v>
      </c>
      <c r="J47" s="11">
        <f>ave_other_primary_care_2014+('2014 inpatient total'!J47+'2014 outpatient total'!J47+'2014 GP and pharma total'!J47)/'2014 population'!J47</f>
        <v>1407.7097656903629</v>
      </c>
      <c r="K47" s="11">
        <f>ave_other_primary_care_2014+('2014 inpatient total'!K47+'2014 outpatient total'!K47+'2014 GP and pharma total'!K47)/'2014 population'!K47</f>
        <v>1153.4938628363477</v>
      </c>
      <c r="L47" s="11">
        <f>ave_other_primary_care_2014+('2014 inpatient total'!L47+'2014 outpatient total'!L47+'2014 GP and pharma total'!L47)/'2014 population'!L47</f>
        <v>1018.5237770884854</v>
      </c>
      <c r="M47" s="11">
        <f>ave_other_primary_care_2014+('2014 inpatient total'!M47+'2014 outpatient total'!M47+'2014 GP and pharma total'!M47)/'2014 population'!M47</f>
        <v>871.53991820238696</v>
      </c>
      <c r="N47" s="11">
        <f>ave_other_primary_care_2014+('2014 inpatient total'!N47+'2014 outpatient total'!N47+'2014 GP and pharma total'!N47)/'2014 population'!N47</f>
        <v>799.04059246868155</v>
      </c>
      <c r="O47" s="96">
        <f>(J47*'2014 population'!J47+'2014 overall results'!K47*'2014 population'!K47+'2014 overall results'!L47*'2014 population'!L47+'2014 overall results'!M47*'2014 population'!M47+'2014 overall results'!N47*'2014 population'!N47)/SUM('2014 population'!J47:N47)</f>
        <v>1049.7057803295691</v>
      </c>
      <c r="P47" s="2">
        <f>(D47*'2014 population'!D47+'2014 overall results'!J47*'2014 population'!J47)/('2014 population'!D47+'2014 population'!J47)</f>
        <v>1685.1824900337554</v>
      </c>
      <c r="Q47" s="2">
        <f>(E47*'2014 population'!E47+'2014 overall results'!K47*'2014 population'!K47)/('2014 population'!E47+'2014 population'!K47)</f>
        <v>1449.7355709584585</v>
      </c>
      <c r="R47" s="2">
        <f>(F47*'2014 population'!F47+'2014 overall results'!L47*'2014 population'!L47)/('2014 population'!F47+'2014 population'!L47)</f>
        <v>1256.8901000779952</v>
      </c>
      <c r="S47" s="2">
        <f>(G47*'2014 population'!G47+'2014 overall results'!M47*'2014 population'!M47)/('2014 population'!G47+'2014 population'!M47)</f>
        <v>1114.7594839778571</v>
      </c>
      <c r="T47" s="2">
        <f>(H47*'2014 population'!H47+'2014 overall results'!N47*'2014 population'!N47)/('2014 population'!H47+'2014 population'!N47)</f>
        <v>1078.3861970010278</v>
      </c>
      <c r="U47" s="56">
        <f>(I47*SUM('2014 population'!D47:H47)+'2014 overall results'!O47*SUM('2014 population'!J47:N47))/SUM('2014 population'!D47:N47)</f>
        <v>1315.4181075425256</v>
      </c>
      <c r="W47" s="99">
        <f>H47*SUM('2014 population'!D47:H47)+'2014 overall results'!N47*SUM('2014 population'!J47:N47)</f>
        <v>841532121.29209173</v>
      </c>
    </row>
    <row r="48" spans="2:23" x14ac:dyDescent="0.25">
      <c r="B48">
        <v>44</v>
      </c>
      <c r="C48" s="67"/>
      <c r="D48" s="11">
        <f>ave_other_primary_care_2014+('2014 inpatient total'!D48+'2014 outpatient total'!D48+'2014 GP and pharma total'!D48)/'2014 population'!D48</f>
        <v>1956.4676973869271</v>
      </c>
      <c r="E48" s="11">
        <f>ave_other_primary_care_2014+('2014 inpatient total'!E48+'2014 outpatient total'!E48+'2014 GP and pharma total'!E48)/'2014 population'!E48</f>
        <v>1703.9812396438963</v>
      </c>
      <c r="F48" s="11">
        <f>ave_other_primary_care_2014+('2014 inpatient total'!F48+'2014 outpatient total'!F48+'2014 GP and pharma total'!F48)/'2014 population'!F48</f>
        <v>1516.5441477207185</v>
      </c>
      <c r="G48" s="11">
        <f>ave_other_primary_care_2014+('2014 inpatient total'!G48+'2014 outpatient total'!G48+'2014 GP and pharma total'!G48)/'2014 population'!G48</f>
        <v>1362.8592321436097</v>
      </c>
      <c r="H48" s="11">
        <f>ave_other_primary_care_2014+('2014 inpatient total'!H48+'2014 outpatient total'!H48+'2014 GP and pharma total'!H48)/'2014 population'!H48</f>
        <v>1350.1670363563078</v>
      </c>
      <c r="I48" s="96">
        <f>(D48*'2014 population'!D48+'2014 overall results'!E48*'2014 population'!E48+'2014 overall results'!F48*'2014 population'!F48+'2014 overall results'!G48*'2014 population'!G48+'2014 overall results'!H48*'2014 population'!H48)/SUM('2014 population'!D48:H48)</f>
        <v>1575.101085454545</v>
      </c>
      <c r="J48" s="11">
        <f>ave_other_primary_care_2014+('2014 inpatient total'!J48+'2014 outpatient total'!J48+'2014 GP and pharma total'!J48)/'2014 population'!J48</f>
        <v>1484.2210583512294</v>
      </c>
      <c r="K48" s="11">
        <f>ave_other_primary_care_2014+('2014 inpatient total'!K48+'2014 outpatient total'!K48+'2014 GP and pharma total'!K48)/'2014 population'!K48</f>
        <v>1182.7494894043803</v>
      </c>
      <c r="L48" s="11">
        <f>ave_other_primary_care_2014+('2014 inpatient total'!L48+'2014 outpatient total'!L48+'2014 GP and pharma total'!L48)/'2014 population'!L48</f>
        <v>1047.099577417644</v>
      </c>
      <c r="M48" s="11">
        <f>ave_other_primary_care_2014+('2014 inpatient total'!M48+'2014 outpatient total'!M48+'2014 GP and pharma total'!M48)/'2014 population'!M48</f>
        <v>900.13243574657201</v>
      </c>
      <c r="N48" s="11">
        <f>ave_other_primary_care_2014+('2014 inpatient total'!N48+'2014 outpatient total'!N48+'2014 GP and pharma total'!N48)/'2014 population'!N48</f>
        <v>843.21674506218596</v>
      </c>
      <c r="O48" s="96">
        <f>(J48*'2014 population'!J48+'2014 overall results'!K48*'2014 population'!K48+'2014 overall results'!L48*'2014 population'!L48+'2014 overall results'!M48*'2014 population'!M48+'2014 overall results'!N48*'2014 population'!N48)/SUM('2014 population'!J48:N48)</f>
        <v>1091.0288720612493</v>
      </c>
      <c r="P48" s="2">
        <f>(D48*'2014 population'!D48+'2014 overall results'!J48*'2014 population'!J48)/('2014 population'!D48+'2014 population'!J48)</f>
        <v>1719.8766809349122</v>
      </c>
      <c r="Q48" s="2">
        <f>(E48*'2014 population'!E48+'2014 overall results'!K48*'2014 population'!K48)/('2014 population'!E48+'2014 population'!K48)</f>
        <v>1446.7306407658364</v>
      </c>
      <c r="R48" s="2">
        <f>(F48*'2014 population'!F48+'2014 overall results'!L48*'2014 population'!L48)/('2014 population'!F48+'2014 population'!L48)</f>
        <v>1285.5822114043006</v>
      </c>
      <c r="S48" s="2">
        <f>(G48*'2014 population'!G48+'2014 overall results'!M48*'2014 population'!M48)/('2014 population'!G48+'2014 population'!M48)</f>
        <v>1136.828050055726</v>
      </c>
      <c r="T48" s="2">
        <f>(H48*'2014 population'!H48+'2014 overall results'!N48*'2014 population'!N48)/('2014 population'!H48+'2014 population'!N48)</f>
        <v>1097.5919682085967</v>
      </c>
      <c r="U48" s="56">
        <f>(I48*SUM('2014 population'!D48:H48)+'2014 overall results'!O48*SUM('2014 population'!J48:N48))/SUM('2014 population'!D48:N48)</f>
        <v>1335.697081866504</v>
      </c>
      <c r="W48" s="99">
        <f>H48*SUM('2014 population'!D48:H48)+'2014 overall results'!N48*SUM('2014 population'!J48:N48)</f>
        <v>834279030.64230752</v>
      </c>
    </row>
    <row r="49" spans="2:23" x14ac:dyDescent="0.25">
      <c r="B49">
        <v>45</v>
      </c>
      <c r="C49" s="67"/>
      <c r="D49" s="11">
        <f>ave_other_primary_care_2014+('2014 inpatient total'!D49+'2014 outpatient total'!D49+'2014 GP and pharma total'!D49)/'2014 population'!D49</f>
        <v>2037.6294269792722</v>
      </c>
      <c r="E49" s="11">
        <f>ave_other_primary_care_2014+('2014 inpatient total'!E49+'2014 outpatient total'!E49+'2014 GP and pharma total'!E49)/'2014 population'!E49</f>
        <v>1817.6011861423453</v>
      </c>
      <c r="F49" s="11">
        <f>ave_other_primary_care_2014+('2014 inpatient total'!F49+'2014 outpatient total'!F49+'2014 GP and pharma total'!F49)/'2014 population'!F49</f>
        <v>1602.0554304298498</v>
      </c>
      <c r="G49" s="11">
        <f>ave_other_primary_care_2014+('2014 inpatient total'!G49+'2014 outpatient total'!G49+'2014 GP and pharma total'!G49)/'2014 population'!G49</f>
        <v>1463.7838115411255</v>
      </c>
      <c r="H49" s="11">
        <f>ave_other_primary_care_2014+('2014 inpatient total'!H49+'2014 outpatient total'!H49+'2014 GP and pharma total'!H49)/'2014 population'!H49</f>
        <v>1427.6789376253823</v>
      </c>
      <c r="I49" s="96">
        <f>(D49*'2014 population'!D49+'2014 overall results'!E49*'2014 population'!E49+'2014 overall results'!F49*'2014 population'!F49+'2014 overall results'!G49*'2014 population'!G49+'2014 overall results'!H49*'2014 population'!H49)/SUM('2014 population'!D49:H49)</f>
        <v>1668.0878359036988</v>
      </c>
      <c r="J49" s="11">
        <f>ave_other_primary_care_2014+('2014 inpatient total'!J49+'2014 outpatient total'!J49+'2014 GP and pharma total'!J49)/'2014 population'!J49</f>
        <v>1643.4858881463695</v>
      </c>
      <c r="K49" s="11">
        <f>ave_other_primary_care_2014+('2014 inpatient total'!K49+'2014 outpatient total'!K49+'2014 GP and pharma total'!K49)/'2014 population'!K49</f>
        <v>1359.8946449788593</v>
      </c>
      <c r="L49" s="11">
        <f>ave_other_primary_care_2014+('2014 inpatient total'!L49+'2014 outpatient total'!L49+'2014 GP and pharma total'!L49)/'2014 population'!L49</f>
        <v>1184.1880015794272</v>
      </c>
      <c r="M49" s="11">
        <f>ave_other_primary_care_2014+('2014 inpatient total'!M49+'2014 outpatient total'!M49+'2014 GP and pharma total'!M49)/'2014 population'!M49</f>
        <v>1044.8930754621883</v>
      </c>
      <c r="N49" s="11">
        <f>ave_other_primary_care_2014+('2014 inpatient total'!N49+'2014 outpatient total'!N49+'2014 GP and pharma total'!N49)/'2014 population'!N49</f>
        <v>967.80832198745577</v>
      </c>
      <c r="O49" s="96">
        <f>(J49*'2014 population'!J49+'2014 overall results'!K49*'2014 population'!K49+'2014 overall results'!L49*'2014 population'!L49+'2014 overall results'!M49*'2014 population'!M49+'2014 overall results'!N49*'2014 population'!N49)/SUM('2014 population'!J49:N49)</f>
        <v>1238.9691818141298</v>
      </c>
      <c r="P49" s="2">
        <f>(D49*'2014 population'!D49+'2014 overall results'!J49*'2014 population'!J49)/('2014 population'!D49+'2014 population'!J49)</f>
        <v>1842.2428293748644</v>
      </c>
      <c r="Q49" s="2">
        <f>(E49*'2014 population'!E49+'2014 overall results'!K49*'2014 population'!K49)/('2014 population'!E49+'2014 population'!K49)</f>
        <v>1591.4926435165607</v>
      </c>
      <c r="R49" s="2">
        <f>(F49*'2014 population'!F49+'2014 overall results'!L49*'2014 population'!L49)/('2014 population'!F49+'2014 population'!L49)</f>
        <v>1397.0556749083944</v>
      </c>
      <c r="S49" s="2">
        <f>(G49*'2014 population'!G49+'2014 overall results'!M49*'2014 population'!M49)/('2014 population'!G49+'2014 population'!M49)</f>
        <v>1258.0132455339112</v>
      </c>
      <c r="T49" s="2">
        <f>(H49*'2014 population'!H49+'2014 overall results'!N49*'2014 population'!N49)/('2014 population'!H49+'2014 population'!N49)</f>
        <v>1198.8345308030382</v>
      </c>
      <c r="U49" s="56">
        <f>(I49*SUM('2014 population'!D49:H49)+'2014 overall results'!O49*SUM('2014 population'!J49:N49))/SUM('2014 population'!D49:N49)</f>
        <v>1456.2014534301584</v>
      </c>
      <c r="W49" s="99">
        <f>H49*SUM('2014 population'!D49:H49)+'2014 overall results'!N49*SUM('2014 population'!J49:N49)</f>
        <v>932512331.30910206</v>
      </c>
    </row>
    <row r="50" spans="2:23" x14ac:dyDescent="0.25">
      <c r="B50">
        <v>46</v>
      </c>
      <c r="C50" s="67"/>
      <c r="D50" s="11">
        <f>ave_other_primary_care_2014+('2014 inpatient total'!D50+'2014 outpatient total'!D50+'2014 GP and pharma total'!D50)/'2014 population'!D50</f>
        <v>2078.6883714234882</v>
      </c>
      <c r="E50" s="11">
        <f>ave_other_primary_care_2014+('2014 inpatient total'!E50+'2014 outpatient total'!E50+'2014 GP and pharma total'!E50)/'2014 population'!E50</f>
        <v>1863.1358826581829</v>
      </c>
      <c r="F50" s="11">
        <f>ave_other_primary_care_2014+('2014 inpatient total'!F50+'2014 outpatient total'!F50+'2014 GP and pharma total'!F50)/'2014 population'!F50</f>
        <v>1648.5659685988924</v>
      </c>
      <c r="G50" s="11">
        <f>ave_other_primary_care_2014+('2014 inpatient total'!G50+'2014 outpatient total'!G50+'2014 GP and pharma total'!G50)/'2014 population'!G50</f>
        <v>1511.3152291307204</v>
      </c>
      <c r="H50" s="11">
        <f>ave_other_primary_care_2014+('2014 inpatient total'!H50+'2014 outpatient total'!H50+'2014 GP and pharma total'!H50)/'2014 population'!H50</f>
        <v>1477.2664568129505</v>
      </c>
      <c r="I50" s="96">
        <f>(D50*'2014 population'!D50+'2014 overall results'!E50*'2014 population'!E50+'2014 overall results'!F50*'2014 population'!F50+'2014 overall results'!G50*'2014 population'!G50+'2014 overall results'!H50*'2014 population'!H50)/SUM('2014 population'!D50:H50)</f>
        <v>1713.7588391631134</v>
      </c>
      <c r="J50" s="11">
        <f>ave_other_primary_care_2014+('2014 inpatient total'!J50+'2014 outpatient total'!J50+'2014 GP and pharma total'!J50)/'2014 population'!J50</f>
        <v>1677.5789890162032</v>
      </c>
      <c r="K50" s="11">
        <f>ave_other_primary_care_2014+('2014 inpatient total'!K50+'2014 outpatient total'!K50+'2014 GP and pharma total'!K50)/'2014 population'!K50</f>
        <v>1402.2895512490095</v>
      </c>
      <c r="L50" s="11">
        <f>ave_other_primary_care_2014+('2014 inpatient total'!L50+'2014 outpatient total'!L50+'2014 GP and pharma total'!L50)/'2014 population'!L50</f>
        <v>1202.5917825381969</v>
      </c>
      <c r="M50" s="11">
        <f>ave_other_primary_care_2014+('2014 inpatient total'!M50+'2014 outpatient total'!M50+'2014 GP and pharma total'!M50)/'2014 population'!M50</f>
        <v>1067.4807420932925</v>
      </c>
      <c r="N50" s="11">
        <f>ave_other_primary_care_2014+('2014 inpatient total'!N50+'2014 outpatient total'!N50+'2014 GP and pharma total'!N50)/'2014 population'!N50</f>
        <v>1016.0495321185776</v>
      </c>
      <c r="O50" s="96">
        <f>(J50*'2014 population'!J50+'2014 overall results'!K50*'2014 population'!K50+'2014 overall results'!L50*'2014 population'!L50+'2014 overall results'!M50*'2014 population'!M50+'2014 overall results'!N50*'2014 population'!N50)/SUM('2014 population'!J50:N50)</f>
        <v>1271.5779892545538</v>
      </c>
      <c r="P50" s="2">
        <f>(D50*'2014 population'!D50+'2014 overall results'!J50*'2014 population'!J50)/('2014 population'!D50+'2014 population'!J50)</f>
        <v>1878.948624343803</v>
      </c>
      <c r="Q50" s="2">
        <f>(E50*'2014 population'!E50+'2014 overall results'!K50*'2014 population'!K50)/('2014 population'!E50+'2014 population'!K50)</f>
        <v>1637.133319417967</v>
      </c>
      <c r="R50" s="2">
        <f>(F50*'2014 population'!F50+'2014 overall results'!L50*'2014 population'!L50)/('2014 population'!F50+'2014 population'!L50)</f>
        <v>1428.8863067289731</v>
      </c>
      <c r="S50" s="2">
        <f>(G50*'2014 population'!G50+'2014 overall results'!M50*'2014 population'!M50)/('2014 population'!G50+'2014 population'!M50)</f>
        <v>1293.9494818967003</v>
      </c>
      <c r="T50" s="2">
        <f>(H50*'2014 population'!H50+'2014 overall results'!N50*'2014 population'!N50)/('2014 population'!H50+'2014 population'!N50)</f>
        <v>1246.9358136718686</v>
      </c>
      <c r="U50" s="56">
        <f>(I50*SUM('2014 population'!D50:H50)+'2014 overall results'!O50*SUM('2014 population'!J50:N50))/SUM('2014 population'!D50:N50)</f>
        <v>1495.3579109565619</v>
      </c>
      <c r="W50" s="99">
        <f>H50*SUM('2014 population'!D50:H50)+'2014 overall results'!N50*SUM('2014 population'!J50:N50)</f>
        <v>969398580.98988473</v>
      </c>
    </row>
    <row r="51" spans="2:23" x14ac:dyDescent="0.25">
      <c r="B51">
        <v>47</v>
      </c>
      <c r="C51" s="67"/>
      <c r="D51" s="11">
        <f>ave_other_primary_care_2014+('2014 inpatient total'!D51+'2014 outpatient total'!D51+'2014 GP and pharma total'!D51)/'2014 population'!D51</f>
        <v>2136.4115924182679</v>
      </c>
      <c r="E51" s="11">
        <f>ave_other_primary_care_2014+('2014 inpatient total'!E51+'2014 outpatient total'!E51+'2014 GP and pharma total'!E51)/'2014 population'!E51</f>
        <v>1877.5671621966935</v>
      </c>
      <c r="F51" s="11">
        <f>ave_other_primary_care_2014+('2014 inpatient total'!F51+'2014 outpatient total'!F51+'2014 GP and pharma total'!F51)/'2014 population'!F51</f>
        <v>1662.4367425259825</v>
      </c>
      <c r="G51" s="11">
        <f>ave_other_primary_care_2014+('2014 inpatient total'!G51+'2014 outpatient total'!G51+'2014 GP and pharma total'!G51)/'2014 population'!G51</f>
        <v>1520.0382936256885</v>
      </c>
      <c r="H51" s="11">
        <f>ave_other_primary_care_2014+('2014 inpatient total'!H51+'2014 outpatient total'!H51+'2014 GP and pharma total'!H51)/'2014 population'!H51</f>
        <v>1527.3951759207098</v>
      </c>
      <c r="I51" s="96">
        <f>(D51*'2014 population'!D51+'2014 overall results'!E51*'2014 population'!E51+'2014 overall results'!F51*'2014 population'!F51+'2014 overall results'!G51*'2014 population'!G51+'2014 overall results'!H51*'2014 population'!H51)/SUM('2014 population'!D51:H51)</f>
        <v>1742.1027413352178</v>
      </c>
      <c r="J51" s="11">
        <f>ave_other_primary_care_2014+('2014 inpatient total'!J51+'2014 outpatient total'!J51+'2014 GP and pharma total'!J51)/'2014 population'!J51</f>
        <v>1720.5524564155578</v>
      </c>
      <c r="K51" s="11">
        <f>ave_other_primary_care_2014+('2014 inpatient total'!K51+'2014 outpatient total'!K51+'2014 GP and pharma total'!K51)/'2014 population'!K51</f>
        <v>1424.2934592566924</v>
      </c>
      <c r="L51" s="11">
        <f>ave_other_primary_care_2014+('2014 inpatient total'!L51+'2014 outpatient total'!L51+'2014 GP and pharma total'!L51)/'2014 population'!L51</f>
        <v>1220.9428153091596</v>
      </c>
      <c r="M51" s="11">
        <f>ave_other_primary_care_2014+('2014 inpatient total'!M51+'2014 outpatient total'!M51+'2014 GP and pharma total'!M51)/'2014 population'!M51</f>
        <v>1105.5319516015613</v>
      </c>
      <c r="N51" s="11">
        <f>ave_other_primary_care_2014+('2014 inpatient total'!N51+'2014 outpatient total'!N51+'2014 GP and pharma total'!N51)/'2014 population'!N51</f>
        <v>1076.1557595273339</v>
      </c>
      <c r="O51" s="96">
        <f>(J51*'2014 population'!J51+'2014 overall results'!K51*'2014 population'!K51+'2014 overall results'!L51*'2014 population'!L51+'2014 overall results'!M51*'2014 population'!M51+'2014 overall results'!N51*'2014 population'!N51)/SUM('2014 population'!J51:N51)</f>
        <v>1308.5961471937808</v>
      </c>
      <c r="P51" s="2">
        <f>(D51*'2014 population'!D51+'2014 overall results'!J51*'2014 population'!J51)/('2014 population'!D51+'2014 population'!J51)</f>
        <v>1928.4165451008992</v>
      </c>
      <c r="Q51" s="2">
        <f>(E51*'2014 population'!E51+'2014 overall results'!K51*'2014 population'!K51)/('2014 population'!E51+'2014 population'!K51)</f>
        <v>1652.9276919540346</v>
      </c>
      <c r="R51" s="2">
        <f>(F51*'2014 population'!F51+'2014 overall results'!L51*'2014 population'!L51)/('2014 population'!F51+'2014 population'!L51)</f>
        <v>1445.1558466273357</v>
      </c>
      <c r="S51" s="2">
        <f>(G51*'2014 population'!G51+'2014 overall results'!M51*'2014 population'!M51)/('2014 population'!G51+'2014 population'!M51)</f>
        <v>1315.9925015991525</v>
      </c>
      <c r="T51" s="2">
        <f>(H51*'2014 population'!H51+'2014 overall results'!N51*'2014 population'!N51)/('2014 population'!H51+'2014 population'!N51)</f>
        <v>1302.2183827645845</v>
      </c>
      <c r="U51" s="56">
        <f>(I51*SUM('2014 population'!D51:H51)+'2014 overall results'!O51*SUM('2014 population'!J51:N51))/SUM('2014 population'!D51:N51)</f>
        <v>1527.2042632856419</v>
      </c>
      <c r="W51" s="99">
        <f>H51*SUM('2014 population'!D51:H51)+'2014 overall results'!N51*SUM('2014 population'!J51:N51)</f>
        <v>1026080628.8314284</v>
      </c>
    </row>
    <row r="52" spans="2:23" x14ac:dyDescent="0.25">
      <c r="B52">
        <v>48</v>
      </c>
      <c r="C52" s="67"/>
      <c r="D52" s="11">
        <f>ave_other_primary_care_2014+('2014 inpatient total'!D52+'2014 outpatient total'!D52+'2014 GP and pharma total'!D52)/'2014 population'!D52</f>
        <v>2142.2223835322447</v>
      </c>
      <c r="E52" s="11">
        <f>ave_other_primary_care_2014+('2014 inpatient total'!E52+'2014 outpatient total'!E52+'2014 GP and pharma total'!E52)/'2014 population'!E52</f>
        <v>1875.4999720610672</v>
      </c>
      <c r="F52" s="11">
        <f>ave_other_primary_care_2014+('2014 inpatient total'!F52+'2014 outpatient total'!F52+'2014 GP and pharma total'!F52)/'2014 population'!F52</f>
        <v>1655.8273513429858</v>
      </c>
      <c r="G52" s="11">
        <f>ave_other_primary_care_2014+('2014 inpatient total'!G52+'2014 outpatient total'!G52+'2014 GP and pharma total'!G52)/'2014 population'!G52</f>
        <v>1527.6561690067313</v>
      </c>
      <c r="H52" s="11">
        <f>ave_other_primary_care_2014+('2014 inpatient total'!H52+'2014 outpatient total'!H52+'2014 GP and pharma total'!H52)/'2014 population'!H52</f>
        <v>1554.2416382718498</v>
      </c>
      <c r="I52" s="96">
        <f>(D52*'2014 population'!D52+'2014 overall results'!E52*'2014 population'!E52+'2014 overall results'!F52*'2014 population'!F52+'2014 overall results'!G52*'2014 population'!G52+'2014 overall results'!H52*'2014 population'!H52)/SUM('2014 population'!D52:H52)</f>
        <v>1747.9118702967601</v>
      </c>
      <c r="J52" s="11">
        <f>ave_other_primary_care_2014+('2014 inpatient total'!J52+'2014 outpatient total'!J52+'2014 GP and pharma total'!J52)/'2014 population'!J52</f>
        <v>1746.0916242996118</v>
      </c>
      <c r="K52" s="11">
        <f>ave_other_primary_care_2014+('2014 inpatient total'!K52+'2014 outpatient total'!K52+'2014 GP and pharma total'!K52)/'2014 population'!K52</f>
        <v>1466.8300713108099</v>
      </c>
      <c r="L52" s="11">
        <f>ave_other_primary_care_2014+('2014 inpatient total'!L52+'2014 outpatient total'!L52+'2014 GP and pharma total'!L52)/'2014 population'!L52</f>
        <v>1234.1064108766955</v>
      </c>
      <c r="M52" s="11">
        <f>ave_other_primary_care_2014+('2014 inpatient total'!M52+'2014 outpatient total'!M52+'2014 GP and pharma total'!M52)/'2014 population'!M52</f>
        <v>1128.0276723872782</v>
      </c>
      <c r="N52" s="11">
        <f>ave_other_primary_care_2014+('2014 inpatient total'!N52+'2014 outpatient total'!N52+'2014 GP and pharma total'!N52)/'2014 population'!N52</f>
        <v>1092.5101261745674</v>
      </c>
      <c r="O52" s="96">
        <f>(J52*'2014 population'!J52+'2014 overall results'!K52*'2014 population'!K52+'2014 overall results'!L52*'2014 population'!L52+'2014 overall results'!M52*'2014 population'!M52+'2014 overall results'!N52*'2014 population'!N52)/SUM('2014 population'!J52:N52)</f>
        <v>1333.0038675771468</v>
      </c>
      <c r="P52" s="2">
        <f>(D52*'2014 population'!D52+'2014 overall results'!J52*'2014 population'!J52)/('2014 population'!D52+'2014 population'!J52)</f>
        <v>1945.4241238064994</v>
      </c>
      <c r="Q52" s="2">
        <f>(E52*'2014 population'!E52+'2014 overall results'!K52*'2014 population'!K52)/('2014 population'!E52+'2014 population'!K52)</f>
        <v>1673.3591212950398</v>
      </c>
      <c r="R52" s="2">
        <f>(F52*'2014 population'!F52+'2014 overall results'!L52*'2014 population'!L52)/('2014 population'!F52+'2014 population'!L52)</f>
        <v>1449.0128209832997</v>
      </c>
      <c r="S52" s="2">
        <f>(G52*'2014 population'!G52+'2014 overall results'!M52*'2014 population'!M52)/('2014 population'!G52+'2014 population'!M52)</f>
        <v>1332.1066980362912</v>
      </c>
      <c r="T52" s="2">
        <f>(H52*'2014 population'!H52+'2014 overall results'!N52*'2014 population'!N52)/('2014 population'!H52+'2014 population'!N52)</f>
        <v>1326.2064454634683</v>
      </c>
      <c r="U52" s="56">
        <f>(I52*SUM('2014 population'!D52:H52)+'2014 overall results'!O52*SUM('2014 population'!J52:N52))/SUM('2014 population'!D52:N52)</f>
        <v>1543.3931423970762</v>
      </c>
      <c r="W52" s="99">
        <f>H52*SUM('2014 population'!D52:H52)+'2014 overall results'!N52*SUM('2014 population'!J52:N52)</f>
        <v>1044790596.2851267</v>
      </c>
    </row>
    <row r="53" spans="2:23" x14ac:dyDescent="0.25">
      <c r="B53">
        <v>49</v>
      </c>
      <c r="C53" s="67"/>
      <c r="D53" s="11">
        <f>ave_other_primary_care_2014+('2014 inpatient total'!D53+'2014 outpatient total'!D53+'2014 GP and pharma total'!D53)/'2014 population'!D53</f>
        <v>2104.8305203032132</v>
      </c>
      <c r="E53" s="11">
        <f>ave_other_primary_care_2014+('2014 inpatient total'!E53+'2014 outpatient total'!E53+'2014 GP and pharma total'!E53)/'2014 population'!E53</f>
        <v>1899.7643255819901</v>
      </c>
      <c r="F53" s="11">
        <f>ave_other_primary_care_2014+('2014 inpatient total'!F53+'2014 outpatient total'!F53+'2014 GP and pharma total'!F53)/'2014 population'!F53</f>
        <v>1638.4153541739813</v>
      </c>
      <c r="G53" s="11">
        <f>ave_other_primary_care_2014+('2014 inpatient total'!G53+'2014 outpatient total'!G53+'2014 GP and pharma total'!G53)/'2014 population'!G53</f>
        <v>1568.7480384440569</v>
      </c>
      <c r="H53" s="11">
        <f>ave_other_primary_care_2014+('2014 inpatient total'!H53+'2014 outpatient total'!H53+'2014 GP and pharma total'!H53)/'2014 population'!H53</f>
        <v>1595.0394426094138</v>
      </c>
      <c r="I53" s="96">
        <f>(D53*'2014 population'!D53+'2014 overall results'!E53*'2014 population'!E53+'2014 overall results'!F53*'2014 population'!F53+'2014 overall results'!G53*'2014 population'!G53+'2014 overall results'!H53*'2014 population'!H53)/SUM('2014 population'!D53:H53)</f>
        <v>1758.8842162455635</v>
      </c>
      <c r="J53" s="11">
        <f>ave_other_primary_care_2014+('2014 inpatient total'!J53+'2014 outpatient total'!J53+'2014 GP and pharma total'!J53)/'2014 population'!J53</f>
        <v>1788.6107386229041</v>
      </c>
      <c r="K53" s="11">
        <f>ave_other_primary_care_2014+('2014 inpatient total'!K53+'2014 outpatient total'!K53+'2014 GP and pharma total'!K53)/'2014 population'!K53</f>
        <v>1477.8872331691407</v>
      </c>
      <c r="L53" s="11">
        <f>ave_other_primary_care_2014+('2014 inpatient total'!L53+'2014 outpatient total'!L53+'2014 GP and pharma total'!L53)/'2014 population'!L53</f>
        <v>1255.3098159670778</v>
      </c>
      <c r="M53" s="11">
        <f>ave_other_primary_care_2014+('2014 inpatient total'!M53+'2014 outpatient total'!M53+'2014 GP and pharma total'!M53)/'2014 population'!M53</f>
        <v>1138.279549846736</v>
      </c>
      <c r="N53" s="11">
        <f>ave_other_primary_care_2014+('2014 inpatient total'!N53+'2014 outpatient total'!N53+'2014 GP and pharma total'!N53)/'2014 population'!N53</f>
        <v>1134.0524440938198</v>
      </c>
      <c r="O53" s="96">
        <f>(J53*'2014 population'!J53+'2014 overall results'!K53*'2014 population'!K53+'2014 overall results'!L53*'2014 population'!L53+'2014 overall results'!M53*'2014 population'!M53+'2014 overall results'!N53*'2014 population'!N53)/SUM('2014 population'!J53:N53)</f>
        <v>1358.1571346573942</v>
      </c>
      <c r="P53" s="2">
        <f>(D53*'2014 population'!D53+'2014 overall results'!J53*'2014 population'!J53)/('2014 population'!D53+'2014 population'!J53)</f>
        <v>1948.0190747376712</v>
      </c>
      <c r="Q53" s="2">
        <f>(E53*'2014 population'!E53+'2014 overall results'!K53*'2014 population'!K53)/('2014 population'!E53+'2014 population'!K53)</f>
        <v>1691.0595742573182</v>
      </c>
      <c r="R53" s="2">
        <f>(F53*'2014 population'!F53+'2014 overall results'!L53*'2014 population'!L53)/('2014 population'!F53+'2014 population'!L53)</f>
        <v>1450.1476524601858</v>
      </c>
      <c r="S53" s="2">
        <f>(G53*'2014 population'!G53+'2014 overall results'!M53*'2014 population'!M53)/('2014 population'!G53+'2014 population'!M53)</f>
        <v>1358.21092560016</v>
      </c>
      <c r="T53" s="2">
        <f>(H53*'2014 population'!H53+'2014 overall results'!N53*'2014 population'!N53)/('2014 population'!H53+'2014 population'!N53)</f>
        <v>1366.9598748198039</v>
      </c>
      <c r="U53" s="56">
        <f>(I53*SUM('2014 population'!D53:H53)+'2014 overall results'!O53*SUM('2014 population'!J53:N53))/SUM('2014 population'!D53:N53)</f>
        <v>1561.2892896135882</v>
      </c>
      <c r="W53" s="99">
        <f>H53*SUM('2014 population'!D53:H53)+'2014 overall results'!N53*SUM('2014 population'!J53:N53)</f>
        <v>1082171933.0882215</v>
      </c>
    </row>
    <row r="54" spans="2:23" x14ac:dyDescent="0.25">
      <c r="B54">
        <v>50</v>
      </c>
      <c r="C54" s="67"/>
      <c r="D54" s="11">
        <f>ave_other_primary_care_2014+('2014 inpatient total'!D54+'2014 outpatient total'!D54+'2014 GP and pharma total'!D54)/'2014 population'!D54</f>
        <v>2187.9912542748916</v>
      </c>
      <c r="E54" s="11">
        <f>ave_other_primary_care_2014+('2014 inpatient total'!E54+'2014 outpatient total'!E54+'2014 GP and pharma total'!E54)/'2014 population'!E54</f>
        <v>1864.7702839064671</v>
      </c>
      <c r="F54" s="11">
        <f>ave_other_primary_care_2014+('2014 inpatient total'!F54+'2014 outpatient total'!F54+'2014 GP and pharma total'!F54)/'2014 population'!F54</f>
        <v>1692.7900917520044</v>
      </c>
      <c r="G54" s="11">
        <f>ave_other_primary_care_2014+('2014 inpatient total'!G54+'2014 outpatient total'!G54+'2014 GP and pharma total'!G54)/'2014 population'!G54</f>
        <v>1566.1843192294752</v>
      </c>
      <c r="H54" s="11">
        <f>ave_other_primary_care_2014+('2014 inpatient total'!H54+'2014 outpatient total'!H54+'2014 GP and pharma total'!H54)/'2014 population'!H54</f>
        <v>1613.7975067481639</v>
      </c>
      <c r="I54" s="96">
        <f>(D54*'2014 population'!D54+'2014 overall results'!E54*'2014 population'!E54+'2014 overall results'!F54*'2014 population'!F54+'2014 overall results'!G54*'2014 population'!G54+'2014 overall results'!H54*'2014 population'!H54)/SUM('2014 population'!D54:H54)</f>
        <v>1781.483243575929</v>
      </c>
      <c r="J54" s="11">
        <f>ave_other_primary_care_2014+('2014 inpatient total'!J54+'2014 outpatient total'!J54+'2014 GP and pharma total'!J54)/'2014 population'!J54</f>
        <v>1831.3071146458392</v>
      </c>
      <c r="K54" s="11">
        <f>ave_other_primary_care_2014+('2014 inpatient total'!K54+'2014 outpatient total'!K54+'2014 GP and pharma total'!K54)/'2014 population'!K54</f>
        <v>1502.3016616595833</v>
      </c>
      <c r="L54" s="11">
        <f>ave_other_primary_care_2014+('2014 inpatient total'!L54+'2014 outpatient total'!L54+'2014 GP and pharma total'!L54)/'2014 population'!L54</f>
        <v>1299.8305456631726</v>
      </c>
      <c r="M54" s="11">
        <f>ave_other_primary_care_2014+('2014 inpatient total'!M54+'2014 outpatient total'!M54+'2014 GP and pharma total'!M54)/'2014 population'!M54</f>
        <v>1182.4777086243407</v>
      </c>
      <c r="N54" s="11">
        <f>ave_other_primary_care_2014+('2014 inpatient total'!N54+'2014 outpatient total'!N54+'2014 GP and pharma total'!N54)/'2014 population'!N54</f>
        <v>1179.7472516532723</v>
      </c>
      <c r="O54" s="96">
        <f>(J54*'2014 population'!J54+'2014 overall results'!K54*'2014 population'!K54+'2014 overall results'!L54*'2014 population'!L54+'2014 overall results'!M54*'2014 population'!M54+'2014 overall results'!N54*'2014 population'!N54)/SUM('2014 population'!J54:N54)</f>
        <v>1398.3659691497703</v>
      </c>
      <c r="P54" s="2">
        <f>(D54*'2014 population'!D54+'2014 overall results'!J54*'2014 population'!J54)/('2014 population'!D54+'2014 population'!J54)</f>
        <v>2010.1810009455355</v>
      </c>
      <c r="Q54" s="2">
        <f>(E54*'2014 population'!E54+'2014 overall results'!K54*'2014 population'!K54)/('2014 population'!E54+'2014 population'!K54)</f>
        <v>1685.820638877902</v>
      </c>
      <c r="R54" s="2">
        <f>(F54*'2014 population'!F54+'2014 overall results'!L54*'2014 population'!L54)/('2014 population'!F54+'2014 population'!L54)</f>
        <v>1499.6842502625923</v>
      </c>
      <c r="S54" s="2">
        <f>(G54*'2014 population'!G54+'2014 overall results'!M54*'2014 population'!M54)/('2014 population'!G54+'2014 population'!M54)</f>
        <v>1378.9719668935895</v>
      </c>
      <c r="T54" s="2">
        <f>(H54*'2014 population'!H54+'2014 overall results'!N54*'2014 population'!N54)/('2014 population'!H54+'2014 population'!N54)</f>
        <v>1397.8168891806044</v>
      </c>
      <c r="U54" s="56">
        <f>(I54*SUM('2014 population'!D54:H54)+'2014 overall results'!O54*SUM('2014 population'!J54:N54))/SUM('2014 population'!D54:N54)</f>
        <v>1592.3551681708657</v>
      </c>
      <c r="W54" s="99">
        <f>H54*SUM('2014 population'!D54:H54)+'2014 overall results'!N54*SUM('2014 population'!J54:N54)</f>
        <v>1096493686.5872316</v>
      </c>
    </row>
    <row r="55" spans="2:23" x14ac:dyDescent="0.25">
      <c r="B55">
        <v>51</v>
      </c>
      <c r="C55" s="67"/>
      <c r="D55" s="11">
        <f>ave_other_primary_care_2014+('2014 inpatient total'!D55+'2014 outpatient total'!D55+'2014 GP and pharma total'!D55)/'2014 population'!D55</f>
        <v>2219.809692048656</v>
      </c>
      <c r="E55" s="11">
        <f>ave_other_primary_care_2014+('2014 inpatient total'!E55+'2014 outpatient total'!E55+'2014 GP and pharma total'!E55)/'2014 population'!E55</f>
        <v>1917.3423014172718</v>
      </c>
      <c r="F55" s="11">
        <f>ave_other_primary_care_2014+('2014 inpatient total'!F55+'2014 outpatient total'!F55+'2014 GP and pharma total'!F55)/'2014 population'!F55</f>
        <v>1713.725782613755</v>
      </c>
      <c r="G55" s="11">
        <f>ave_other_primary_care_2014+('2014 inpatient total'!G55+'2014 outpatient total'!G55+'2014 GP and pharma total'!G55)/'2014 population'!G55</f>
        <v>1608.076180459261</v>
      </c>
      <c r="H55" s="11">
        <f>ave_other_primary_care_2014+('2014 inpatient total'!H55+'2014 outpatient total'!H55+'2014 GP and pharma total'!H55)/'2014 population'!H55</f>
        <v>1694.4543986708513</v>
      </c>
      <c r="I55" s="96">
        <f>(D55*'2014 population'!D55+'2014 overall results'!E55*'2014 population'!E55+'2014 overall results'!F55*'2014 population'!F55+'2014 overall results'!G55*'2014 population'!G55+'2014 overall results'!H55*'2014 population'!H55)/SUM('2014 population'!D55:H55)</f>
        <v>1826.9790352277755</v>
      </c>
      <c r="J55" s="11">
        <f>ave_other_primary_care_2014+('2014 inpatient total'!J55+'2014 outpatient total'!J55+'2014 GP and pharma total'!J55)/'2014 population'!J55</f>
        <v>1853.4107099664159</v>
      </c>
      <c r="K55" s="11">
        <f>ave_other_primary_care_2014+('2014 inpatient total'!K55+'2014 outpatient total'!K55+'2014 GP and pharma total'!K55)/'2014 population'!K55</f>
        <v>1567.8809996921289</v>
      </c>
      <c r="L55" s="11">
        <f>ave_other_primary_care_2014+('2014 inpatient total'!L55+'2014 outpatient total'!L55+'2014 GP and pharma total'!L55)/'2014 population'!L55</f>
        <v>1356.2318287992762</v>
      </c>
      <c r="M55" s="11">
        <f>ave_other_primary_care_2014+('2014 inpatient total'!M55+'2014 outpatient total'!M55+'2014 GP and pharma total'!M55)/'2014 population'!M55</f>
        <v>1213.178663277617</v>
      </c>
      <c r="N55" s="11">
        <f>ave_other_primary_care_2014+('2014 inpatient total'!N55+'2014 outpatient total'!N55+'2014 GP and pharma total'!N55)/'2014 population'!N55</f>
        <v>1209.7454867267977</v>
      </c>
      <c r="O55" s="96">
        <f>(J55*'2014 population'!J55+'2014 overall results'!K55*'2014 population'!K55+'2014 overall results'!L55*'2014 population'!L55+'2014 overall results'!M55*'2014 population'!M55+'2014 overall results'!N55*'2014 population'!N55)/SUM('2014 population'!J55:N55)</f>
        <v>1439.842368396937</v>
      </c>
      <c r="P55" s="2">
        <f>(D55*'2014 population'!D55+'2014 overall results'!J55*'2014 population'!J55)/('2014 population'!D55+'2014 population'!J55)</f>
        <v>2037.5024762485746</v>
      </c>
      <c r="Q55" s="2">
        <f>(E55*'2014 population'!E55+'2014 overall results'!K55*'2014 population'!K55)/('2014 population'!E55+'2014 population'!K55)</f>
        <v>1744.3490562005022</v>
      </c>
      <c r="R55" s="2">
        <f>(F55*'2014 population'!F55+'2014 overall results'!L55*'2014 population'!L55)/('2014 population'!F55+'2014 population'!L55)</f>
        <v>1538.2044156978779</v>
      </c>
      <c r="S55" s="2">
        <f>(G55*'2014 population'!G55+'2014 overall results'!M55*'2014 population'!M55)/('2014 population'!G55+'2014 population'!M55)</f>
        <v>1413.556403471882</v>
      </c>
      <c r="T55" s="2">
        <f>(H55*'2014 population'!H55+'2014 overall results'!N55*'2014 population'!N55)/('2014 population'!H55+'2014 population'!N55)</f>
        <v>1454.7022748854781</v>
      </c>
      <c r="U55" s="56">
        <f>(I55*SUM('2014 population'!D55:H55)+'2014 overall results'!O55*SUM('2014 population'!J55:N55))/SUM('2014 population'!D55:N55)</f>
        <v>1635.6991984041754</v>
      </c>
      <c r="W55" s="99">
        <f>H55*SUM('2014 population'!D55:H55)+'2014 overall results'!N55*SUM('2014 population'!J55:N55)</f>
        <v>1115466547.0582967</v>
      </c>
    </row>
    <row r="56" spans="2:23" x14ac:dyDescent="0.25">
      <c r="B56">
        <v>52</v>
      </c>
      <c r="C56" s="67"/>
      <c r="D56" s="11">
        <f>ave_other_primary_care_2014+('2014 inpatient total'!D56+'2014 outpatient total'!D56+'2014 GP and pharma total'!D56)/'2014 population'!D56</f>
        <v>2198.4936007974065</v>
      </c>
      <c r="E56" s="11">
        <f>ave_other_primary_care_2014+('2014 inpatient total'!E56+'2014 outpatient total'!E56+'2014 GP and pharma total'!E56)/'2014 population'!E56</f>
        <v>1910.6005793288891</v>
      </c>
      <c r="F56" s="11">
        <f>ave_other_primary_care_2014+('2014 inpatient total'!F56+'2014 outpatient total'!F56+'2014 GP and pharma total'!F56)/'2014 population'!F56</f>
        <v>1762.4778085065152</v>
      </c>
      <c r="G56" s="11">
        <f>ave_other_primary_care_2014+('2014 inpatient total'!G56+'2014 outpatient total'!G56+'2014 GP and pharma total'!G56)/'2014 population'!G56</f>
        <v>1596.9938415567901</v>
      </c>
      <c r="H56" s="11">
        <f>ave_other_primary_care_2014+('2014 inpatient total'!H56+'2014 outpatient total'!H56+'2014 GP and pharma total'!H56)/'2014 population'!H56</f>
        <v>1671.1828653752095</v>
      </c>
      <c r="I56" s="96">
        <f>(D56*'2014 population'!D56+'2014 overall results'!E56*'2014 population'!E56+'2014 overall results'!F56*'2014 population'!F56+'2014 overall results'!G56*'2014 population'!G56+'2014 overall results'!H56*'2014 population'!H56)/SUM('2014 population'!D56:H56)</f>
        <v>1826.1287664369761</v>
      </c>
      <c r="J56" s="11">
        <f>ave_other_primary_care_2014+('2014 inpatient total'!J56+'2014 outpatient total'!J56+'2014 GP and pharma total'!J56)/'2014 population'!J56</f>
        <v>1899.407052620744</v>
      </c>
      <c r="K56" s="11">
        <f>ave_other_primary_care_2014+('2014 inpatient total'!K56+'2014 outpatient total'!K56+'2014 GP and pharma total'!K56)/'2014 population'!K56</f>
        <v>1549.698298244688</v>
      </c>
      <c r="L56" s="11">
        <f>ave_other_primary_care_2014+('2014 inpatient total'!L56+'2014 outpatient total'!L56+'2014 GP and pharma total'!L56)/'2014 population'!L56</f>
        <v>1379.3363840203124</v>
      </c>
      <c r="M56" s="11">
        <f>ave_other_primary_care_2014+('2014 inpatient total'!M56+'2014 outpatient total'!M56+'2014 GP and pharma total'!M56)/'2014 population'!M56</f>
        <v>1232.0922321276082</v>
      </c>
      <c r="N56" s="11">
        <f>ave_other_primary_care_2014+('2014 inpatient total'!N56+'2014 outpatient total'!N56+'2014 GP and pharma total'!N56)/'2014 population'!N56</f>
        <v>1217.5367838370357</v>
      </c>
      <c r="O56" s="96">
        <f>(J56*'2014 population'!J56+'2014 overall results'!K56*'2014 population'!K56+'2014 overall results'!L56*'2014 population'!L56+'2014 overall results'!M56*'2014 population'!M56+'2014 overall results'!N56*'2014 population'!N56)/SUM('2014 population'!J56:N56)</f>
        <v>1454.9403160390088</v>
      </c>
      <c r="P56" s="2">
        <f>(D56*'2014 population'!D56+'2014 overall results'!J56*'2014 population'!J56)/('2014 population'!D56+'2014 population'!J56)</f>
        <v>2050.1182326475064</v>
      </c>
      <c r="Q56" s="2">
        <f>(E56*'2014 population'!E56+'2014 overall results'!K56*'2014 population'!K56)/('2014 population'!E56+'2014 population'!K56)</f>
        <v>1731.8265835633151</v>
      </c>
      <c r="R56" s="2">
        <f>(F56*'2014 population'!F56+'2014 overall results'!L56*'2014 population'!L56)/('2014 population'!F56+'2014 population'!L56)</f>
        <v>1573.229002390246</v>
      </c>
      <c r="S56" s="2">
        <f>(G56*'2014 population'!G56+'2014 overall results'!M56*'2014 population'!M56)/('2014 population'!G56+'2014 population'!M56)</f>
        <v>1416.7080108947525</v>
      </c>
      <c r="T56" s="2">
        <f>(H56*'2014 population'!H56+'2014 overall results'!N56*'2014 population'!N56)/('2014 population'!H56+'2014 population'!N56)</f>
        <v>1445.1113327687549</v>
      </c>
      <c r="U56" s="56">
        <f>(I56*SUM('2014 population'!D56:H56)+'2014 overall results'!O56*SUM('2014 population'!J56:N56))/SUM('2014 population'!D56:N56)</f>
        <v>1642.2125286993639</v>
      </c>
      <c r="W56" s="99">
        <f>H56*SUM('2014 population'!D56:H56)+'2014 overall results'!N56*SUM('2014 population'!J56:N56)</f>
        <v>1084508519.3642721</v>
      </c>
    </row>
    <row r="57" spans="2:23" x14ac:dyDescent="0.25">
      <c r="B57">
        <v>53</v>
      </c>
      <c r="C57" s="67"/>
      <c r="D57" s="11">
        <f>ave_other_primary_care_2014+('2014 inpatient total'!D57+'2014 outpatient total'!D57+'2014 GP and pharma total'!D57)/'2014 population'!D57</f>
        <v>2199.814704094154</v>
      </c>
      <c r="E57" s="11">
        <f>ave_other_primary_care_2014+('2014 inpatient total'!E57+'2014 outpatient total'!E57+'2014 GP and pharma total'!E57)/'2014 population'!E57</f>
        <v>1964.7234847221396</v>
      </c>
      <c r="F57" s="11">
        <f>ave_other_primary_care_2014+('2014 inpatient total'!F57+'2014 outpatient total'!F57+'2014 GP and pharma total'!F57)/'2014 population'!F57</f>
        <v>1789.0392145173757</v>
      </c>
      <c r="G57" s="11">
        <f>ave_other_primary_care_2014+('2014 inpatient total'!G57+'2014 outpatient total'!G57+'2014 GP and pharma total'!G57)/'2014 population'!G57</f>
        <v>1653.9121732846586</v>
      </c>
      <c r="H57" s="11">
        <f>ave_other_primary_care_2014+('2014 inpatient total'!H57+'2014 outpatient total'!H57+'2014 GP and pharma total'!H57)/'2014 population'!H57</f>
        <v>1728.3020946034894</v>
      </c>
      <c r="I57" s="96">
        <f>(D57*'2014 population'!D57+'2014 overall results'!E57*'2014 population'!E57+'2014 overall results'!F57*'2014 population'!F57+'2014 overall results'!G57*'2014 population'!G57+'2014 overall results'!H57*'2014 population'!H57)/SUM('2014 population'!D57:H57)</f>
        <v>1864.7788483831346</v>
      </c>
      <c r="J57" s="11">
        <f>ave_other_primary_care_2014+('2014 inpatient total'!J57+'2014 outpatient total'!J57+'2014 GP and pharma total'!J57)/'2014 population'!J57</f>
        <v>1984.7186240855012</v>
      </c>
      <c r="K57" s="11">
        <f>ave_other_primary_care_2014+('2014 inpatient total'!K57+'2014 outpatient total'!K57+'2014 GP and pharma total'!K57)/'2014 population'!K57</f>
        <v>1633.3273385281964</v>
      </c>
      <c r="L57" s="11">
        <f>ave_other_primary_care_2014+('2014 inpatient total'!L57+'2014 outpatient total'!L57+'2014 GP and pharma total'!L57)/'2014 population'!L57</f>
        <v>1418.0754973658634</v>
      </c>
      <c r="M57" s="11">
        <f>ave_other_primary_care_2014+('2014 inpatient total'!M57+'2014 outpatient total'!M57+'2014 GP and pharma total'!M57)/'2014 population'!M57</f>
        <v>1270.5301364844615</v>
      </c>
      <c r="N57" s="11">
        <f>ave_other_primary_care_2014+('2014 inpatient total'!N57+'2014 outpatient total'!N57+'2014 GP and pharma total'!N57)/'2014 population'!N57</f>
        <v>1280.8500265186574</v>
      </c>
      <c r="O57" s="96">
        <f>(J57*'2014 population'!J57+'2014 overall results'!K57*'2014 population'!K57+'2014 overall results'!L57*'2014 population'!L57+'2014 overall results'!M57*'2014 population'!M57+'2014 overall results'!N57*'2014 population'!N57)/SUM('2014 population'!J57:N57)</f>
        <v>1516.7837770199012</v>
      </c>
      <c r="P57" s="2">
        <f>(D57*'2014 population'!D57+'2014 overall results'!J57*'2014 population'!J57)/('2014 population'!D57+'2014 population'!J57)</f>
        <v>2092.6707638287521</v>
      </c>
      <c r="Q57" s="2">
        <f>(E57*'2014 population'!E57+'2014 overall results'!K57*'2014 population'!K57)/('2014 population'!E57+'2014 population'!K57)</f>
        <v>1800.2794733722105</v>
      </c>
      <c r="R57" s="2">
        <f>(F57*'2014 population'!F57+'2014 overall results'!L57*'2014 population'!L57)/('2014 population'!F57+'2014 population'!L57)</f>
        <v>1605.3945866285399</v>
      </c>
      <c r="S57" s="2">
        <f>(G57*'2014 population'!G57+'2014 overall results'!M57*'2014 population'!M57)/('2014 population'!G57+'2014 population'!M57)</f>
        <v>1465.2707646330878</v>
      </c>
      <c r="T57" s="2">
        <f>(H57*'2014 population'!H57+'2014 overall results'!N57*'2014 population'!N57)/('2014 population'!H57+'2014 population'!N57)</f>
        <v>1505.2032202137568</v>
      </c>
      <c r="U57" s="56">
        <f>(I57*SUM('2014 population'!D57:H57)+'2014 overall results'!O57*SUM('2014 population'!J57:N57))/SUM('2014 population'!D57:N57)</f>
        <v>1692.2083480760705</v>
      </c>
      <c r="W57" s="99">
        <f>H57*SUM('2014 population'!D57:H57)+'2014 overall results'!N57*SUM('2014 population'!J57:N57)</f>
        <v>1089748220.802278</v>
      </c>
    </row>
    <row r="58" spans="2:23" x14ac:dyDescent="0.25">
      <c r="B58">
        <v>54</v>
      </c>
      <c r="C58" s="67"/>
      <c r="D58" s="11">
        <f>ave_other_primary_care_2014+('2014 inpatient total'!D58+'2014 outpatient total'!D58+'2014 GP and pharma total'!D58)/'2014 population'!D58</f>
        <v>2227.4456183353959</v>
      </c>
      <c r="E58" s="11">
        <f>ave_other_primary_care_2014+('2014 inpatient total'!E58+'2014 outpatient total'!E58+'2014 GP and pharma total'!E58)/'2014 population'!E58</f>
        <v>1966.6379878126309</v>
      </c>
      <c r="F58" s="11">
        <f>ave_other_primary_care_2014+('2014 inpatient total'!F58+'2014 outpatient total'!F58+'2014 GP and pharma total'!F58)/'2014 population'!F58</f>
        <v>1812.0033359841625</v>
      </c>
      <c r="G58" s="11">
        <f>ave_other_primary_care_2014+('2014 inpatient total'!G58+'2014 outpatient total'!G58+'2014 GP and pharma total'!G58)/'2014 population'!G58</f>
        <v>1752.742256894951</v>
      </c>
      <c r="H58" s="11">
        <f>ave_other_primary_care_2014+('2014 inpatient total'!H58+'2014 outpatient total'!H58+'2014 GP and pharma total'!H58)/'2014 population'!H58</f>
        <v>1782.7886898024447</v>
      </c>
      <c r="I58" s="96">
        <f>(D58*'2014 population'!D58+'2014 overall results'!E58*'2014 population'!E58+'2014 overall results'!F58*'2014 population'!F58+'2014 overall results'!G58*'2014 population'!G58+'2014 overall results'!H58*'2014 population'!H58)/SUM('2014 population'!D58:H58)</f>
        <v>1906.8826220922665</v>
      </c>
      <c r="J58" s="11">
        <f>ave_other_primary_care_2014+('2014 inpatient total'!J58+'2014 outpatient total'!J58+'2014 GP and pharma total'!J58)/'2014 population'!J58</f>
        <v>2012.6583720546687</v>
      </c>
      <c r="K58" s="11">
        <f>ave_other_primary_care_2014+('2014 inpatient total'!K58+'2014 outpatient total'!K58+'2014 GP and pharma total'!K58)/'2014 population'!K58</f>
        <v>1674.751717915447</v>
      </c>
      <c r="L58" s="11">
        <f>ave_other_primary_care_2014+('2014 inpatient total'!L58+'2014 outpatient total'!L58+'2014 GP and pharma total'!L58)/'2014 population'!L58</f>
        <v>1473.8927059750429</v>
      </c>
      <c r="M58" s="11">
        <f>ave_other_primary_care_2014+('2014 inpatient total'!M58+'2014 outpatient total'!M58+'2014 GP and pharma total'!M58)/'2014 population'!M58</f>
        <v>1342.6224984943819</v>
      </c>
      <c r="N58" s="11">
        <f>ave_other_primary_care_2014+('2014 inpatient total'!N58+'2014 outpatient total'!N58+'2014 GP and pharma total'!N58)/'2014 population'!N58</f>
        <v>1372.1773483987831</v>
      </c>
      <c r="O58" s="96">
        <f>(J58*'2014 population'!J58+'2014 overall results'!K58*'2014 population'!K58+'2014 overall results'!L58*'2014 population'!L58+'2014 overall results'!M58*'2014 population'!M58+'2014 overall results'!N58*'2014 population'!N58)/SUM('2014 population'!J58:N58)</f>
        <v>1573.8310394220723</v>
      </c>
      <c r="P58" s="2">
        <f>(D58*'2014 population'!D58+'2014 overall results'!J58*'2014 population'!J58)/('2014 population'!D58+'2014 population'!J58)</f>
        <v>2120.854414414986</v>
      </c>
      <c r="Q58" s="2">
        <f>(E58*'2014 population'!E58+'2014 overall results'!K58*'2014 population'!K58)/('2014 population'!E58+'2014 population'!K58)</f>
        <v>1822.4118550416911</v>
      </c>
      <c r="R58" s="2">
        <f>(F58*'2014 population'!F58+'2014 overall results'!L58*'2014 population'!L58)/('2014 population'!F58+'2014 population'!L58)</f>
        <v>1644.6936850821885</v>
      </c>
      <c r="S58" s="2">
        <f>(G58*'2014 population'!G58+'2014 overall results'!M58*'2014 population'!M58)/('2014 population'!G58+'2014 population'!M58)</f>
        <v>1549.2337521444842</v>
      </c>
      <c r="T58" s="2">
        <f>(H58*'2014 population'!H58+'2014 overall results'!N58*'2014 population'!N58)/('2014 population'!H58+'2014 population'!N58)</f>
        <v>1578.4692636555926</v>
      </c>
      <c r="U58" s="56">
        <f>(I58*SUM('2014 population'!D58:H58)+'2014 overall results'!O58*SUM('2014 population'!J58:N58))/SUM('2014 population'!D58:N58)</f>
        <v>1741.7695203182332</v>
      </c>
      <c r="W58" s="99">
        <f>H58*SUM('2014 population'!D58:H58)+'2014 overall results'!N58*SUM('2014 population'!J58:N58)</f>
        <v>1095904553.0713117</v>
      </c>
    </row>
    <row r="59" spans="2:23" x14ac:dyDescent="0.25">
      <c r="B59">
        <v>55</v>
      </c>
      <c r="C59" s="67"/>
      <c r="D59" s="11">
        <f>ave_other_primary_care_2014+('2014 inpatient total'!D59+'2014 outpatient total'!D59+'2014 GP and pharma total'!D59)/'2014 population'!D59</f>
        <v>2278.981100451867</v>
      </c>
      <c r="E59" s="11">
        <f>ave_other_primary_care_2014+('2014 inpatient total'!E59+'2014 outpatient total'!E59+'2014 GP and pharma total'!E59)/'2014 population'!E59</f>
        <v>2006.3212822947721</v>
      </c>
      <c r="F59" s="11">
        <f>ave_other_primary_care_2014+('2014 inpatient total'!F59+'2014 outpatient total'!F59+'2014 GP and pharma total'!F59)/'2014 population'!F59</f>
        <v>1842.3483730971939</v>
      </c>
      <c r="G59" s="11">
        <f>ave_other_primary_care_2014+('2014 inpatient total'!G59+'2014 outpatient total'!G59+'2014 GP and pharma total'!G59)/'2014 population'!G59</f>
        <v>1759.1831787102881</v>
      </c>
      <c r="H59" s="11">
        <f>ave_other_primary_care_2014+('2014 inpatient total'!H59+'2014 outpatient total'!H59+'2014 GP and pharma total'!H59)/'2014 population'!H59</f>
        <v>1791.5518849346965</v>
      </c>
      <c r="I59" s="96">
        <f>(D59*'2014 population'!D59+'2014 overall results'!E59*'2014 population'!E59+'2014 overall results'!F59*'2014 population'!F59+'2014 overall results'!G59*'2014 population'!G59+'2014 overall results'!H59*'2014 population'!H59)/SUM('2014 population'!D59:H59)</f>
        <v>1934.6259456058817</v>
      </c>
      <c r="J59" s="11">
        <f>ave_other_primary_care_2014+('2014 inpatient total'!J59+'2014 outpatient total'!J59+'2014 GP and pharma total'!J59)/'2014 population'!J59</f>
        <v>2054.4976860416191</v>
      </c>
      <c r="K59" s="11">
        <f>ave_other_primary_care_2014+('2014 inpatient total'!K59+'2014 outpatient total'!K59+'2014 GP and pharma total'!K59)/'2014 population'!K59</f>
        <v>1745.3962958323239</v>
      </c>
      <c r="L59" s="11">
        <f>ave_other_primary_care_2014+('2014 inpatient total'!L59+'2014 outpatient total'!L59+'2014 GP and pharma total'!L59)/'2014 population'!L59</f>
        <v>1528.6877433994121</v>
      </c>
      <c r="M59" s="11">
        <f>ave_other_primary_care_2014+('2014 inpatient total'!M59+'2014 outpatient total'!M59+'2014 GP and pharma total'!M59)/'2014 population'!M59</f>
        <v>1406.8083713804172</v>
      </c>
      <c r="N59" s="11">
        <f>ave_other_primary_care_2014+('2014 inpatient total'!N59+'2014 outpatient total'!N59+'2014 GP and pharma total'!N59)/'2014 population'!N59</f>
        <v>1426.7460950858506</v>
      </c>
      <c r="O59" s="96">
        <f>(J59*'2014 population'!J59+'2014 overall results'!K59*'2014 population'!K59+'2014 overall results'!L59*'2014 population'!L59+'2014 overall results'!M59*'2014 population'!M59+'2014 overall results'!N59*'2014 population'!N59)/SUM('2014 population'!J59:N59)</f>
        <v>1631.8291990098389</v>
      </c>
      <c r="P59" s="2">
        <f>(D59*'2014 population'!D59+'2014 overall results'!J59*'2014 population'!J59)/('2014 population'!D59+'2014 population'!J59)</f>
        <v>2167.5677516059736</v>
      </c>
      <c r="Q59" s="2">
        <f>(E59*'2014 population'!E59+'2014 overall results'!K59*'2014 population'!K59)/('2014 population'!E59+'2014 population'!K59)</f>
        <v>1877.4581933507829</v>
      </c>
      <c r="R59" s="2">
        <f>(F59*'2014 population'!F59+'2014 overall results'!L59*'2014 population'!L59)/('2014 population'!F59+'2014 population'!L59)</f>
        <v>1686.9093322528531</v>
      </c>
      <c r="S59" s="2">
        <f>(G59*'2014 population'!G59+'2014 overall results'!M59*'2014 population'!M59)/('2014 population'!G59+'2014 population'!M59)</f>
        <v>1585.3155885334447</v>
      </c>
      <c r="T59" s="2">
        <f>(H59*'2014 population'!H59+'2014 overall results'!N59*'2014 population'!N59)/('2014 population'!H59+'2014 population'!N59)</f>
        <v>1609.3200480392259</v>
      </c>
      <c r="U59" s="56">
        <f>(I59*SUM('2014 population'!D59:H59)+'2014 overall results'!O59*SUM('2014 population'!J59:N59))/SUM('2014 population'!D59:N59)</f>
        <v>1784.5508331943402</v>
      </c>
      <c r="W59" s="99">
        <f>H59*SUM('2014 population'!D59:H59)+'2014 overall results'!N59*SUM('2014 population'!J59:N59)</f>
        <v>1092103244.5701678</v>
      </c>
    </row>
    <row r="60" spans="2:23" x14ac:dyDescent="0.25">
      <c r="B60">
        <v>56</v>
      </c>
      <c r="C60" s="67"/>
      <c r="D60" s="11">
        <f>ave_other_primary_care_2014+('2014 inpatient total'!D60+'2014 outpatient total'!D60+'2014 GP and pharma total'!D60)/'2014 population'!D60</f>
        <v>2274.2145520931026</v>
      </c>
      <c r="E60" s="11">
        <f>ave_other_primary_care_2014+('2014 inpatient total'!E60+'2014 outpatient total'!E60+'2014 GP and pharma total'!E60)/'2014 population'!E60</f>
        <v>2032.1316874441386</v>
      </c>
      <c r="F60" s="11">
        <f>ave_other_primary_care_2014+('2014 inpatient total'!F60+'2014 outpatient total'!F60+'2014 GP and pharma total'!F60)/'2014 population'!F60</f>
        <v>1857.2253032409117</v>
      </c>
      <c r="G60" s="11">
        <f>ave_other_primary_care_2014+('2014 inpatient total'!G60+'2014 outpatient total'!G60+'2014 GP and pharma total'!G60)/'2014 population'!G60</f>
        <v>1769.6414572202618</v>
      </c>
      <c r="H60" s="11">
        <f>ave_other_primary_care_2014+('2014 inpatient total'!H60+'2014 outpatient total'!H60+'2014 GP and pharma total'!H60)/'2014 population'!H60</f>
        <v>1836.3770073319483</v>
      </c>
      <c r="I60" s="96">
        <f>(D60*'2014 population'!D60+'2014 overall results'!E60*'2014 population'!E60+'2014 overall results'!F60*'2014 population'!F60+'2014 overall results'!G60*'2014 population'!G60+'2014 overall results'!H60*'2014 population'!H60)/SUM('2014 population'!D60:H60)</f>
        <v>1952.2265392434017</v>
      </c>
      <c r="J60" s="11">
        <f>ave_other_primary_care_2014+('2014 inpatient total'!J60+'2014 outpatient total'!J60+'2014 GP and pharma total'!J60)/'2014 population'!J60</f>
        <v>2148.3923558687748</v>
      </c>
      <c r="K60" s="11">
        <f>ave_other_primary_care_2014+('2014 inpatient total'!K60+'2014 outpatient total'!K60+'2014 GP and pharma total'!K60)/'2014 population'!K60</f>
        <v>1776.5822805293517</v>
      </c>
      <c r="L60" s="11">
        <f>ave_other_primary_care_2014+('2014 inpatient total'!L60+'2014 outpatient total'!L60+'2014 GP and pharma total'!L60)/'2014 population'!L60</f>
        <v>1602.0155439943137</v>
      </c>
      <c r="M60" s="11">
        <f>ave_other_primary_care_2014+('2014 inpatient total'!M60+'2014 outpatient total'!M60+'2014 GP and pharma total'!M60)/'2014 population'!M60</f>
        <v>1452.4923141636996</v>
      </c>
      <c r="N60" s="11">
        <f>ave_other_primary_care_2014+('2014 inpatient total'!N60+'2014 outpatient total'!N60+'2014 GP and pharma total'!N60)/'2014 population'!N60</f>
        <v>1463.9670200261601</v>
      </c>
      <c r="O60" s="96">
        <f>(J60*'2014 population'!J60+'2014 overall results'!K60*'2014 population'!K60+'2014 overall results'!L60*'2014 population'!L60+'2014 overall results'!M60*'2014 population'!M60+'2014 overall results'!N60*'2014 population'!N60)/SUM('2014 population'!J60:N60)</f>
        <v>1688.2213716177505</v>
      </c>
      <c r="P60" s="2">
        <f>(D60*'2014 population'!D60+'2014 overall results'!J60*'2014 population'!J60)/('2014 population'!D60+'2014 population'!J60)</f>
        <v>2211.7888934545949</v>
      </c>
      <c r="Q60" s="2">
        <f>(E60*'2014 population'!E60+'2014 overall results'!K60*'2014 population'!K60)/('2014 population'!E60+'2014 population'!K60)</f>
        <v>1905.7280152812846</v>
      </c>
      <c r="R60" s="2">
        <f>(F60*'2014 population'!F60+'2014 overall results'!L60*'2014 population'!L60)/('2014 population'!F60+'2014 population'!L60)</f>
        <v>1731.0696416922565</v>
      </c>
      <c r="S60" s="2">
        <f>(G60*'2014 population'!G60+'2014 overall results'!M60*'2014 population'!M60)/('2014 population'!G60+'2014 population'!M60)</f>
        <v>1612.8394303436296</v>
      </c>
      <c r="T60" s="2">
        <f>(H60*'2014 population'!H60+'2014 overall results'!N60*'2014 population'!N60)/('2014 population'!H60+'2014 population'!N60)</f>
        <v>1650.7591437133353</v>
      </c>
      <c r="U60" s="56">
        <f>(I60*SUM('2014 population'!D60:H60)+'2014 overall results'!O60*SUM('2014 population'!J60:N60))/SUM('2014 population'!D60:N60)</f>
        <v>1821.414007508615</v>
      </c>
      <c r="W60" s="99">
        <f>H60*SUM('2014 population'!D60:H60)+'2014 overall results'!N60*SUM('2014 population'!J60:N60)</f>
        <v>1094958983.405477</v>
      </c>
    </row>
    <row r="61" spans="2:23" x14ac:dyDescent="0.25">
      <c r="B61">
        <v>57</v>
      </c>
      <c r="C61" s="67"/>
      <c r="D61" s="11">
        <f>ave_other_primary_care_2014+('2014 inpatient total'!D61+'2014 outpatient total'!D61+'2014 GP and pharma total'!D61)/'2014 population'!D61</f>
        <v>2262.1698786098987</v>
      </c>
      <c r="E61" s="11">
        <f>ave_other_primary_care_2014+('2014 inpatient total'!E61+'2014 outpatient total'!E61+'2014 GP and pharma total'!E61)/'2014 population'!E61</f>
        <v>2003.7241620821987</v>
      </c>
      <c r="F61" s="11">
        <f>ave_other_primary_care_2014+('2014 inpatient total'!F61+'2014 outpatient total'!F61+'2014 GP and pharma total'!F61)/'2014 population'!F61</f>
        <v>1924.1955063144071</v>
      </c>
      <c r="G61" s="11">
        <f>ave_other_primary_care_2014+('2014 inpatient total'!G61+'2014 outpatient total'!G61+'2014 GP and pharma total'!G61)/'2014 population'!G61</f>
        <v>1846.1271237768995</v>
      </c>
      <c r="H61" s="11">
        <f>ave_other_primary_care_2014+('2014 inpatient total'!H61+'2014 outpatient total'!H61+'2014 GP and pharma total'!H61)/'2014 population'!H61</f>
        <v>1917.4572517147524</v>
      </c>
      <c r="I61" s="96">
        <f>(D61*'2014 population'!D61+'2014 overall results'!E61*'2014 population'!E61+'2014 overall results'!F61*'2014 population'!F61+'2014 overall results'!G61*'2014 population'!G61+'2014 overall results'!H61*'2014 population'!H61)/SUM('2014 population'!D61:H61)</f>
        <v>1989.4706688758013</v>
      </c>
      <c r="J61" s="11">
        <f>ave_other_primary_care_2014+('2014 inpatient total'!J61+'2014 outpatient total'!J61+'2014 GP and pharma total'!J61)/'2014 population'!J61</f>
        <v>2165.6296885190723</v>
      </c>
      <c r="K61" s="11">
        <f>ave_other_primary_care_2014+('2014 inpatient total'!K61+'2014 outpatient total'!K61+'2014 GP and pharma total'!K61)/'2014 population'!K61</f>
        <v>1843.4297409748715</v>
      </c>
      <c r="L61" s="11">
        <f>ave_other_primary_care_2014+('2014 inpatient total'!L61+'2014 outpatient total'!L61+'2014 GP and pharma total'!L61)/'2014 population'!L61</f>
        <v>1642.4710615231859</v>
      </c>
      <c r="M61" s="11">
        <f>ave_other_primary_care_2014+('2014 inpatient total'!M61+'2014 outpatient total'!M61+'2014 GP and pharma total'!M61)/'2014 population'!M61</f>
        <v>1520.4747572907918</v>
      </c>
      <c r="N61" s="11">
        <f>ave_other_primary_care_2014+('2014 inpatient total'!N61+'2014 outpatient total'!N61+'2014 GP and pharma total'!N61)/'2014 population'!N61</f>
        <v>1563.815608446936</v>
      </c>
      <c r="O61" s="96">
        <f>(J61*'2014 population'!J61+'2014 overall results'!K61*'2014 population'!K61+'2014 overall results'!L61*'2014 population'!L61+'2014 overall results'!M61*'2014 population'!M61+'2014 overall results'!N61*'2014 population'!N61)/SUM('2014 population'!J61:N61)</f>
        <v>1746.127475010788</v>
      </c>
      <c r="P61" s="2">
        <f>(D61*'2014 population'!D61+'2014 overall results'!J61*'2014 population'!J61)/('2014 population'!D61+'2014 population'!J61)</f>
        <v>2214.6226354215928</v>
      </c>
      <c r="Q61" s="2">
        <f>(E61*'2014 population'!E61+'2014 overall results'!K61*'2014 population'!K61)/('2014 population'!E61+'2014 population'!K61)</f>
        <v>1924.7054967886893</v>
      </c>
      <c r="R61" s="2">
        <f>(F61*'2014 population'!F61+'2014 overall results'!L61*'2014 population'!L61)/('2014 population'!F61+'2014 population'!L61)</f>
        <v>1784.9899448007664</v>
      </c>
      <c r="S61" s="2">
        <f>(G61*'2014 population'!G61+'2014 overall results'!M61*'2014 population'!M61)/('2014 population'!G61+'2014 population'!M61)</f>
        <v>1684.3752313219707</v>
      </c>
      <c r="T61" s="2">
        <f>(H61*'2014 population'!H61+'2014 overall results'!N61*'2014 population'!N61)/('2014 population'!H61+'2014 population'!N61)</f>
        <v>1742.1178116402937</v>
      </c>
      <c r="U61" s="56">
        <f>(I61*SUM('2014 population'!D61:H61)+'2014 overall results'!O61*SUM('2014 population'!J61:N61))/SUM('2014 population'!D61:N61)</f>
        <v>1869.1610460784329</v>
      </c>
      <c r="W61" s="99">
        <f>H61*SUM('2014 population'!D61:H61)+'2014 overall results'!N61*SUM('2014 population'!J61:N61)</f>
        <v>1111527447.5935326</v>
      </c>
    </row>
    <row r="62" spans="2:23" x14ac:dyDescent="0.25">
      <c r="B62">
        <v>58</v>
      </c>
      <c r="C62" s="67"/>
      <c r="D62" s="11">
        <f>ave_other_primary_care_2014+('2014 inpatient total'!D62+'2014 outpatient total'!D62+'2014 GP and pharma total'!D62)/'2014 population'!D62</f>
        <v>2367.2519326154506</v>
      </c>
      <c r="E62" s="11">
        <f>ave_other_primary_care_2014+('2014 inpatient total'!E62+'2014 outpatient total'!E62+'2014 GP and pharma total'!E62)/'2014 population'!E62</f>
        <v>2127.3877348559272</v>
      </c>
      <c r="F62" s="11">
        <f>ave_other_primary_care_2014+('2014 inpatient total'!F62+'2014 outpatient total'!F62+'2014 GP and pharma total'!F62)/'2014 population'!F62</f>
        <v>1987.7948423566681</v>
      </c>
      <c r="G62" s="11">
        <f>ave_other_primary_care_2014+('2014 inpatient total'!G62+'2014 outpatient total'!G62+'2014 GP and pharma total'!G62)/'2014 population'!G62</f>
        <v>1941.9352794116853</v>
      </c>
      <c r="H62" s="11">
        <f>ave_other_primary_care_2014+('2014 inpatient total'!H62+'2014 outpatient total'!H62+'2014 GP and pharma total'!H62)/'2014 population'!H62</f>
        <v>1983.5853761013739</v>
      </c>
      <c r="I62" s="96">
        <f>(D62*'2014 population'!D62+'2014 overall results'!E62*'2014 population'!E62+'2014 overall results'!F62*'2014 population'!F62+'2014 overall results'!G62*'2014 population'!G62+'2014 overall results'!H62*'2014 population'!H62)/SUM('2014 population'!D62:H62)</f>
        <v>2080.4487621827589</v>
      </c>
      <c r="J62" s="11">
        <f>ave_other_primary_care_2014+('2014 inpatient total'!J62+'2014 outpatient total'!J62+'2014 GP and pharma total'!J62)/'2014 population'!J62</f>
        <v>2288.4627726225908</v>
      </c>
      <c r="K62" s="11">
        <f>ave_other_primary_care_2014+('2014 inpatient total'!K62+'2014 outpatient total'!K62+'2014 GP and pharma total'!K62)/'2014 population'!K62</f>
        <v>1942.466799240937</v>
      </c>
      <c r="L62" s="11">
        <f>ave_other_primary_care_2014+('2014 inpatient total'!L62+'2014 outpatient total'!L62+'2014 GP and pharma total'!L62)/'2014 population'!L62</f>
        <v>1773.8307183890538</v>
      </c>
      <c r="M62" s="11">
        <f>ave_other_primary_care_2014+('2014 inpatient total'!M62+'2014 outpatient total'!M62+'2014 GP and pharma total'!M62)/'2014 population'!M62</f>
        <v>1657.0100071085883</v>
      </c>
      <c r="N62" s="11">
        <f>ave_other_primary_care_2014+('2014 inpatient total'!N62+'2014 outpatient total'!N62+'2014 GP and pharma total'!N62)/'2014 population'!N62</f>
        <v>1681.7191667932864</v>
      </c>
      <c r="O62" s="96">
        <f>(J62*'2014 population'!J62+'2014 overall results'!K62*'2014 population'!K62+'2014 overall results'!L62*'2014 population'!L62+'2014 overall results'!M62*'2014 population'!M62+'2014 overall results'!N62*'2014 population'!N62)/SUM('2014 population'!J62:N62)</f>
        <v>1868.7957422355241</v>
      </c>
      <c r="P62" s="2">
        <f>(D62*'2014 population'!D62+'2014 overall results'!J62*'2014 population'!J62)/('2014 population'!D62+'2014 population'!J62)</f>
        <v>2328.2303439250163</v>
      </c>
      <c r="Q62" s="2">
        <f>(E62*'2014 population'!E62+'2014 overall results'!K62*'2014 population'!K62)/('2014 population'!E62+'2014 population'!K62)</f>
        <v>2035.7975664860783</v>
      </c>
      <c r="R62" s="2">
        <f>(F62*'2014 population'!F62+'2014 overall results'!L62*'2014 population'!L62)/('2014 population'!F62+'2014 population'!L62)</f>
        <v>1882.3131019258644</v>
      </c>
      <c r="S62" s="2">
        <f>(G62*'2014 population'!G62+'2014 overall results'!M62*'2014 population'!M62)/('2014 population'!G62+'2014 population'!M62)</f>
        <v>1800.641245553496</v>
      </c>
      <c r="T62" s="2">
        <f>(H62*'2014 population'!H62+'2014 overall results'!N62*'2014 population'!N62)/('2014 population'!H62+'2014 population'!N62)</f>
        <v>1834.6193713962489</v>
      </c>
      <c r="U62" s="56">
        <f>(I62*SUM('2014 population'!D62:H62)+'2014 overall results'!O62*SUM('2014 population'!J62:N62))/SUM('2014 population'!D62:N62)</f>
        <v>1975.7639821174039</v>
      </c>
      <c r="W62" s="99">
        <f>H62*SUM('2014 population'!D62:H62)+'2014 overall results'!N62*SUM('2014 population'!J62:N62)</f>
        <v>1128414600.0168288</v>
      </c>
    </row>
    <row r="63" spans="2:23" x14ac:dyDescent="0.25">
      <c r="B63">
        <v>59</v>
      </c>
      <c r="C63" s="67"/>
      <c r="D63" s="11">
        <f>ave_other_primary_care_2014+('2014 inpatient total'!D63+'2014 outpatient total'!D63+'2014 GP and pharma total'!D63)/'2014 population'!D63</f>
        <v>2391.1875231196136</v>
      </c>
      <c r="E63" s="11">
        <f>ave_other_primary_care_2014+('2014 inpatient total'!E63+'2014 outpatient total'!E63+'2014 GP and pharma total'!E63)/'2014 population'!E63</f>
        <v>2158.5449015439654</v>
      </c>
      <c r="F63" s="11">
        <f>ave_other_primary_care_2014+('2014 inpatient total'!F63+'2014 outpatient total'!F63+'2014 GP and pharma total'!F63)/'2014 population'!F63</f>
        <v>2048.4650455228575</v>
      </c>
      <c r="G63" s="11">
        <f>ave_other_primary_care_2014+('2014 inpatient total'!G63+'2014 outpatient total'!G63+'2014 GP and pharma total'!G63)/'2014 population'!G63</f>
        <v>2001.1198261965164</v>
      </c>
      <c r="H63" s="11">
        <f>ave_other_primary_care_2014+('2014 inpatient total'!H63+'2014 outpatient total'!H63+'2014 GP and pharma total'!H63)/'2014 population'!H63</f>
        <v>2098.5739103257288</v>
      </c>
      <c r="I63" s="96">
        <f>(D63*'2014 population'!D63+'2014 overall results'!E63*'2014 population'!E63+'2014 overall results'!F63*'2014 population'!F63+'2014 overall results'!G63*'2014 population'!G63+'2014 overall results'!H63*'2014 population'!H63)/SUM('2014 population'!D63:H63)</f>
        <v>2137.0049348295502</v>
      </c>
      <c r="J63" s="11">
        <f>ave_other_primary_care_2014+('2014 inpatient total'!J63+'2014 outpatient total'!J63+'2014 GP and pharma total'!J63)/'2014 population'!J63</f>
        <v>2350.5038501466242</v>
      </c>
      <c r="K63" s="11">
        <f>ave_other_primary_care_2014+('2014 inpatient total'!K63+'2014 outpatient total'!K63+'2014 GP and pharma total'!K63)/'2014 population'!K63</f>
        <v>2034.0703438440582</v>
      </c>
      <c r="L63" s="11">
        <f>ave_other_primary_care_2014+('2014 inpatient total'!L63+'2014 outpatient total'!L63+'2014 GP and pharma total'!L63)/'2014 population'!L63</f>
        <v>1860.9139287516457</v>
      </c>
      <c r="M63" s="11">
        <f>ave_other_primary_care_2014+('2014 inpatient total'!M63+'2014 outpatient total'!M63+'2014 GP and pharma total'!M63)/'2014 population'!M63</f>
        <v>1782.790125334039</v>
      </c>
      <c r="N63" s="11">
        <f>ave_other_primary_care_2014+('2014 inpatient total'!N63+'2014 outpatient total'!N63+'2014 GP and pharma total'!N63)/'2014 population'!N63</f>
        <v>1762.7506597824558</v>
      </c>
      <c r="O63" s="96">
        <f>(J63*'2014 population'!J63+'2014 overall results'!K63*'2014 population'!K63+'2014 overall results'!L63*'2014 population'!L63+'2014 overall results'!M63*'2014 population'!M63+'2014 overall results'!N63*'2014 population'!N63)/SUM('2014 population'!J63:N63)</f>
        <v>1958.8618090135681</v>
      </c>
      <c r="P63" s="2">
        <f>(D63*'2014 population'!D63+'2014 overall results'!J63*'2014 population'!J63)/('2014 population'!D63+'2014 population'!J63)</f>
        <v>2371.1298644505118</v>
      </c>
      <c r="Q63" s="2">
        <f>(E63*'2014 population'!E63+'2014 overall results'!K63*'2014 population'!K63)/('2014 population'!E63+'2014 population'!K63)</f>
        <v>2097.2294893591084</v>
      </c>
      <c r="R63" s="2">
        <f>(F63*'2014 population'!F63+'2014 overall results'!L63*'2014 population'!L63)/('2014 population'!F63+'2014 population'!L63)</f>
        <v>1956.6373826988083</v>
      </c>
      <c r="S63" s="2">
        <f>(G63*'2014 population'!G63+'2014 overall results'!M63*'2014 population'!M63)/('2014 population'!G63+'2014 population'!M63)</f>
        <v>1893.4419990915198</v>
      </c>
      <c r="T63" s="2">
        <f>(H63*'2014 population'!H63+'2014 overall results'!N63*'2014 population'!N63)/('2014 population'!H63+'2014 population'!N63)</f>
        <v>1932.0576097464163</v>
      </c>
      <c r="U63" s="56">
        <f>(I63*SUM('2014 population'!D63:H63)+'2014 overall results'!O63*SUM('2014 population'!J63:N63))/SUM('2014 population'!D63:N63)</f>
        <v>2049.2276576113418</v>
      </c>
      <c r="W63" s="99">
        <f>H63*SUM('2014 population'!D63:H63)+'2014 overall results'!N63*SUM('2014 population'!J63:N63)</f>
        <v>1145691671.3998482</v>
      </c>
    </row>
    <row r="64" spans="2:23" x14ac:dyDescent="0.25">
      <c r="B64">
        <v>60</v>
      </c>
      <c r="C64" s="67"/>
      <c r="D64" s="11">
        <f>ave_other_primary_care_2014+('2014 inpatient total'!D64+'2014 outpatient total'!D64+'2014 GP and pharma total'!D64)/'2014 population'!D64</f>
        <v>2328.9552400183848</v>
      </c>
      <c r="E64" s="11">
        <f>ave_other_primary_care_2014+('2014 inpatient total'!E64+'2014 outpatient total'!E64+'2014 GP and pharma total'!E64)/'2014 population'!E64</f>
        <v>2140.0913557902404</v>
      </c>
      <c r="F64" s="11">
        <f>ave_other_primary_care_2014+('2014 inpatient total'!F64+'2014 outpatient total'!F64+'2014 GP and pharma total'!F64)/'2014 population'!F64</f>
        <v>2086.7853020632269</v>
      </c>
      <c r="G64" s="11">
        <f>ave_other_primary_care_2014+('2014 inpatient total'!G64+'2014 outpatient total'!G64+'2014 GP and pharma total'!G64)/'2014 population'!G64</f>
        <v>2031.8751023145046</v>
      </c>
      <c r="H64" s="11">
        <f>ave_other_primary_care_2014+('2014 inpatient total'!H64+'2014 outpatient total'!H64+'2014 GP and pharma total'!H64)/'2014 population'!H64</f>
        <v>2168.6562223743294</v>
      </c>
      <c r="I64" s="96">
        <f>(D64*'2014 population'!D64+'2014 overall results'!E64*'2014 population'!E64+'2014 overall results'!F64*'2014 population'!F64+'2014 overall results'!G64*'2014 population'!G64+'2014 overall results'!H64*'2014 population'!H64)/SUM('2014 population'!D64:H64)</f>
        <v>2147.9764318785833</v>
      </c>
      <c r="J64" s="11">
        <f>ave_other_primary_care_2014+('2014 inpatient total'!J64+'2014 outpatient total'!J64+'2014 GP and pharma total'!J64)/'2014 population'!J64</f>
        <v>2373.0782625824668</v>
      </c>
      <c r="K64" s="11">
        <f>ave_other_primary_care_2014+('2014 inpatient total'!K64+'2014 outpatient total'!K64+'2014 GP and pharma total'!K64)/'2014 population'!K64</f>
        <v>2065.3720667572561</v>
      </c>
      <c r="L64" s="11">
        <f>ave_other_primary_care_2014+('2014 inpatient total'!L64+'2014 outpatient total'!L64+'2014 GP and pharma total'!L64)/'2014 population'!L64</f>
        <v>1893.405531574567</v>
      </c>
      <c r="M64" s="11">
        <f>ave_other_primary_care_2014+('2014 inpatient total'!M64+'2014 outpatient total'!M64+'2014 GP and pharma total'!M64)/'2014 population'!M64</f>
        <v>1825.3524666759793</v>
      </c>
      <c r="N64" s="11">
        <f>ave_other_primary_care_2014+('2014 inpatient total'!N64+'2014 outpatient total'!N64+'2014 GP and pharma total'!N64)/'2014 population'!N64</f>
        <v>1892.2392321388045</v>
      </c>
      <c r="O64" s="96">
        <f>(J64*'2014 population'!J64+'2014 overall results'!K64*'2014 population'!K64+'2014 overall results'!L64*'2014 population'!L64+'2014 overall results'!M64*'2014 population'!M64+'2014 overall results'!N64*'2014 population'!N64)/SUM('2014 population'!J64:N64)</f>
        <v>2008.539058064177</v>
      </c>
      <c r="P64" s="2">
        <f>(D64*'2014 population'!D64+'2014 overall results'!J64*'2014 population'!J64)/('2014 population'!D64+'2014 population'!J64)</f>
        <v>2350.6187553981458</v>
      </c>
      <c r="Q64" s="2">
        <f>(E64*'2014 population'!E64+'2014 overall results'!K64*'2014 population'!K64)/('2014 population'!E64+'2014 population'!K64)</f>
        <v>2103.6895277334124</v>
      </c>
      <c r="R64" s="2">
        <f>(F64*'2014 population'!F64+'2014 overall results'!L64*'2014 population'!L64)/('2014 population'!F64+'2014 population'!L64)</f>
        <v>1991.7654642984849</v>
      </c>
      <c r="S64" s="2">
        <f>(G64*'2014 population'!G64+'2014 overall results'!M64*'2014 population'!M64)/('2014 population'!G64+'2014 population'!M64)</f>
        <v>1930.4553695615066</v>
      </c>
      <c r="T64" s="2">
        <f>(H64*'2014 population'!H64+'2014 overall results'!N64*'2014 population'!N64)/('2014 population'!H64+'2014 population'!N64)</f>
        <v>2032.1029107634597</v>
      </c>
      <c r="U64" s="56">
        <f>(I64*SUM('2014 population'!D64:H64)+'2014 overall results'!O64*SUM('2014 population'!J64:N64))/SUM('2014 population'!D64:N64)</f>
        <v>2079.5388652806628</v>
      </c>
      <c r="W64" s="99">
        <f>H64*SUM('2014 population'!D64:H64)+'2014 overall results'!N64*SUM('2014 population'!J64:N64)</f>
        <v>1208027533.9144974</v>
      </c>
    </row>
    <row r="65" spans="2:23" x14ac:dyDescent="0.25">
      <c r="B65">
        <v>61</v>
      </c>
      <c r="C65" s="67"/>
      <c r="D65" s="11">
        <f>ave_other_primary_care_2014+('2014 inpatient total'!D65+'2014 outpatient total'!D65+'2014 GP and pharma total'!D65)/'2014 population'!D65</f>
        <v>2400.9516121920879</v>
      </c>
      <c r="E65" s="11">
        <f>ave_other_primary_care_2014+('2014 inpatient total'!E65+'2014 outpatient total'!E65+'2014 GP and pharma total'!E65)/'2014 population'!E65</f>
        <v>2164.8745007196103</v>
      </c>
      <c r="F65" s="11">
        <f>ave_other_primary_care_2014+('2014 inpatient total'!F65+'2014 outpatient total'!F65+'2014 GP and pharma total'!F65)/'2014 population'!F65</f>
        <v>2126.3351612822007</v>
      </c>
      <c r="G65" s="11">
        <f>ave_other_primary_care_2014+('2014 inpatient total'!G65+'2014 outpatient total'!G65+'2014 GP and pharma total'!G65)/'2014 population'!G65</f>
        <v>2063.2207252411081</v>
      </c>
      <c r="H65" s="11">
        <f>ave_other_primary_care_2014+('2014 inpatient total'!H65+'2014 outpatient total'!H65+'2014 GP and pharma total'!H65)/'2014 population'!H65</f>
        <v>2220.1965445517299</v>
      </c>
      <c r="I65" s="96">
        <f>(D65*'2014 population'!D65+'2014 overall results'!E65*'2014 population'!E65+'2014 overall results'!F65*'2014 population'!F65+'2014 overall results'!G65*'2014 population'!G65+'2014 overall results'!H65*'2014 population'!H65)/SUM('2014 population'!D65:H65)</f>
        <v>2190.6905208471958</v>
      </c>
      <c r="J65" s="11">
        <f>ave_other_primary_care_2014+('2014 inpatient total'!J65+'2014 outpatient total'!J65+'2014 GP and pharma total'!J65)/'2014 population'!J65</f>
        <v>2396.8590809904654</v>
      </c>
      <c r="K65" s="11">
        <f>ave_other_primary_care_2014+('2014 inpatient total'!K65+'2014 outpatient total'!K65+'2014 GP and pharma total'!K65)/'2014 population'!K65</f>
        <v>2139.7266660795312</v>
      </c>
      <c r="L65" s="11">
        <f>ave_other_primary_care_2014+('2014 inpatient total'!L65+'2014 outpatient total'!L65+'2014 GP and pharma total'!L65)/'2014 population'!L65</f>
        <v>1994.8173571040036</v>
      </c>
      <c r="M65" s="11">
        <f>ave_other_primary_care_2014+('2014 inpatient total'!M65+'2014 outpatient total'!M65+'2014 GP and pharma total'!M65)/'2014 population'!M65</f>
        <v>1891.3502959333478</v>
      </c>
      <c r="N65" s="11">
        <f>ave_other_primary_care_2014+('2014 inpatient total'!N65+'2014 outpatient total'!N65+'2014 GP and pharma total'!N65)/'2014 population'!N65</f>
        <v>1988.8751063892591</v>
      </c>
      <c r="O65" s="96">
        <f>(J65*'2014 population'!J65+'2014 overall results'!K65*'2014 population'!K65+'2014 overall results'!L65*'2014 population'!L65+'2014 overall results'!M65*'2014 population'!M65+'2014 overall results'!N65*'2014 population'!N65)/SUM('2014 population'!J65:N65)</f>
        <v>2080.9381770002574</v>
      </c>
      <c r="P65" s="2">
        <f>(D65*'2014 population'!D65+'2014 overall results'!J65*'2014 population'!J65)/('2014 population'!D65+'2014 population'!J65)</f>
        <v>2398.9415305670859</v>
      </c>
      <c r="Q65" s="2">
        <f>(E65*'2014 population'!E65+'2014 overall results'!K65*'2014 population'!K65)/('2014 population'!E65+'2014 population'!K65)</f>
        <v>2152.5384929893185</v>
      </c>
      <c r="R65" s="2">
        <f>(F65*'2014 population'!F65+'2014 overall results'!L65*'2014 population'!L65)/('2014 population'!F65+'2014 population'!L65)</f>
        <v>2061.9720738607652</v>
      </c>
      <c r="S65" s="2">
        <f>(G65*'2014 population'!G65+'2014 overall results'!M65*'2014 population'!M65)/('2014 population'!G65+'2014 population'!M65)</f>
        <v>1978.7701872055186</v>
      </c>
      <c r="T65" s="2">
        <f>(H65*'2014 population'!H65+'2014 overall results'!N65*'2014 population'!N65)/('2014 population'!H65+'2014 population'!N65)</f>
        <v>2105.1350320227975</v>
      </c>
      <c r="U65" s="56">
        <f>(I65*SUM('2014 population'!D65:H65)+'2014 overall results'!O65*SUM('2014 population'!J65:N65))/SUM('2014 population'!D65:N65)</f>
        <v>2136.7190347766332</v>
      </c>
      <c r="W65" s="99">
        <f>H65*SUM('2014 population'!D65:H65)+'2014 overall results'!N65*SUM('2014 population'!J65:N65)</f>
        <v>1236321717.9462745</v>
      </c>
    </row>
    <row r="66" spans="2:23" x14ac:dyDescent="0.25">
      <c r="B66">
        <v>62</v>
      </c>
      <c r="C66" s="67"/>
      <c r="D66" s="11">
        <f>ave_other_primary_care_2014+('2014 inpatient total'!D66+'2014 outpatient total'!D66+'2014 GP and pharma total'!D66)/'2014 population'!D66</f>
        <v>2461.6395951773256</v>
      </c>
      <c r="E66" s="11">
        <f>ave_other_primary_care_2014+('2014 inpatient total'!E66+'2014 outpatient total'!E66+'2014 GP and pharma total'!E66)/'2014 population'!E66</f>
        <v>2248.1670997225756</v>
      </c>
      <c r="F66" s="11">
        <f>ave_other_primary_care_2014+('2014 inpatient total'!F66+'2014 outpatient total'!F66+'2014 GP and pharma total'!F66)/'2014 population'!F66</f>
        <v>2163.3139187265451</v>
      </c>
      <c r="G66" s="11">
        <f>ave_other_primary_care_2014+('2014 inpatient total'!G66+'2014 outpatient total'!G66+'2014 GP and pharma total'!G66)/'2014 population'!G66</f>
        <v>2188.3936884831137</v>
      </c>
      <c r="H66" s="11">
        <f>ave_other_primary_care_2014+('2014 inpatient total'!H66+'2014 outpatient total'!H66+'2014 GP and pharma total'!H66)/'2014 population'!H66</f>
        <v>2439.8809452239284</v>
      </c>
      <c r="I66" s="96">
        <f>(D66*'2014 population'!D66+'2014 overall results'!E66*'2014 population'!E66+'2014 overall results'!F66*'2014 population'!F66+'2014 overall results'!G66*'2014 population'!G66+'2014 overall results'!H66*'2014 population'!H66)/SUM('2014 population'!D66:H66)</f>
        <v>2290.3380875504222</v>
      </c>
      <c r="J66" s="11">
        <f>ave_other_primary_care_2014+('2014 inpatient total'!J66+'2014 outpatient total'!J66+'2014 GP and pharma total'!J66)/'2014 population'!J66</f>
        <v>2484.2234443260731</v>
      </c>
      <c r="K66" s="11">
        <f>ave_other_primary_care_2014+('2014 inpatient total'!K66+'2014 outpatient total'!K66+'2014 GP and pharma total'!K66)/'2014 population'!K66</f>
        <v>2255.1270166847989</v>
      </c>
      <c r="L66" s="11">
        <f>ave_other_primary_care_2014+('2014 inpatient total'!L66+'2014 outpatient total'!L66+'2014 GP and pharma total'!L66)/'2014 population'!L66</f>
        <v>2102.6443078081161</v>
      </c>
      <c r="M66" s="11">
        <f>ave_other_primary_care_2014+('2014 inpatient total'!M66+'2014 outpatient total'!M66+'2014 GP and pharma total'!M66)/'2014 population'!M66</f>
        <v>2042.6986894960478</v>
      </c>
      <c r="N66" s="11">
        <f>ave_other_primary_care_2014+('2014 inpatient total'!N66+'2014 outpatient total'!N66+'2014 GP and pharma total'!N66)/'2014 population'!N66</f>
        <v>2161.1047283605294</v>
      </c>
      <c r="O66" s="96">
        <f>(J66*'2014 population'!J66+'2014 overall results'!K66*'2014 population'!K66+'2014 overall results'!L66*'2014 population'!L66+'2014 overall results'!M66*'2014 population'!M66+'2014 overall results'!N66*'2014 population'!N66)/SUM('2014 population'!J66:N66)</f>
        <v>2206.4917053914623</v>
      </c>
      <c r="P66" s="2">
        <f>(D66*'2014 population'!D66+'2014 overall results'!J66*'2014 population'!J66)/('2014 population'!D66+'2014 population'!J66)</f>
        <v>2472.7700369617119</v>
      </c>
      <c r="Q66" s="2">
        <f>(E66*'2014 population'!E66+'2014 overall results'!K66*'2014 population'!K66)/('2014 population'!E66+'2014 population'!K66)</f>
        <v>2251.5479213294993</v>
      </c>
      <c r="R66" s="2">
        <f>(F66*'2014 population'!F66+'2014 overall results'!L66*'2014 population'!L66)/('2014 population'!F66+'2014 population'!L66)</f>
        <v>2133.8616186556328</v>
      </c>
      <c r="S66" s="2">
        <f>(G66*'2014 population'!G66+'2014 overall results'!M66*'2014 population'!M66)/('2014 population'!G66+'2014 population'!M66)</f>
        <v>2117.2139016716301</v>
      </c>
      <c r="T66" s="2">
        <f>(H66*'2014 population'!H66+'2014 overall results'!N66*'2014 population'!N66)/('2014 population'!H66+'2014 population'!N66)</f>
        <v>2302.0820059074567</v>
      </c>
      <c r="U66" s="56">
        <f>(I66*SUM('2014 population'!D66:H66)+'2014 overall results'!O66*SUM('2014 population'!J66:N66))/SUM('2014 population'!D66:N66)</f>
        <v>2249.3290585549776</v>
      </c>
      <c r="W66" s="99">
        <f>H66*SUM('2014 population'!D66:H66)+'2014 overall results'!N66*SUM('2014 population'!J66:N66)</f>
        <v>1314575196.7362397</v>
      </c>
    </row>
    <row r="67" spans="2:23" x14ac:dyDescent="0.25">
      <c r="B67">
        <v>63</v>
      </c>
      <c r="C67" s="67"/>
      <c r="D67" s="11">
        <f>ave_other_primary_care_2014+('2014 inpatient total'!D67+'2014 outpatient total'!D67+'2014 GP and pharma total'!D67)/'2014 population'!D67</f>
        <v>2466.9276297103379</v>
      </c>
      <c r="E67" s="11">
        <f>ave_other_primary_care_2014+('2014 inpatient total'!E67+'2014 outpatient total'!E67+'2014 GP and pharma total'!E67)/'2014 population'!E67</f>
        <v>2250.4171836310015</v>
      </c>
      <c r="F67" s="11">
        <f>ave_other_primary_care_2014+('2014 inpatient total'!F67+'2014 outpatient total'!F67+'2014 GP and pharma total'!F67)/'2014 population'!F67</f>
        <v>2201.8818022371861</v>
      </c>
      <c r="G67" s="11">
        <f>ave_other_primary_care_2014+('2014 inpatient total'!G67+'2014 outpatient total'!G67+'2014 GP and pharma total'!G67)/'2014 population'!G67</f>
        <v>2244.8485760583771</v>
      </c>
      <c r="H67" s="11">
        <f>ave_other_primary_care_2014+('2014 inpatient total'!H67+'2014 outpatient total'!H67+'2014 GP and pharma total'!H67)/'2014 population'!H67</f>
        <v>2560.2385136988414</v>
      </c>
      <c r="I67" s="96">
        <f>(D67*'2014 population'!D67+'2014 overall results'!E67*'2014 population'!E67+'2014 overall results'!F67*'2014 population'!F67+'2014 overall results'!G67*'2014 population'!G67+'2014 overall results'!H67*'2014 population'!H67)/SUM('2014 population'!D67:H67)</f>
        <v>2331.50027474849</v>
      </c>
      <c r="J67" s="11">
        <f>ave_other_primary_care_2014+('2014 inpatient total'!J67+'2014 outpatient total'!J67+'2014 GP and pharma total'!J67)/'2014 population'!J67</f>
        <v>2490.7613202727161</v>
      </c>
      <c r="K67" s="11">
        <f>ave_other_primary_care_2014+('2014 inpatient total'!K67+'2014 outpatient total'!K67+'2014 GP and pharma total'!K67)/'2014 population'!K67</f>
        <v>2254.1396070772862</v>
      </c>
      <c r="L67" s="11">
        <f>ave_other_primary_care_2014+('2014 inpatient total'!L67+'2014 outpatient total'!L67+'2014 GP and pharma total'!L67)/'2014 population'!L67</f>
        <v>2201.7500264466435</v>
      </c>
      <c r="M67" s="11">
        <f>ave_other_primary_care_2014+('2014 inpatient total'!M67+'2014 outpatient total'!M67+'2014 GP and pharma total'!M67)/'2014 population'!M67</f>
        <v>2178.3623077609973</v>
      </c>
      <c r="N67" s="11">
        <f>ave_other_primary_care_2014+('2014 inpatient total'!N67+'2014 outpatient total'!N67+'2014 GP and pharma total'!N67)/'2014 population'!N67</f>
        <v>2333.0013260949299</v>
      </c>
      <c r="O67" s="96">
        <f>(J67*'2014 population'!J67+'2014 overall results'!K67*'2014 population'!K67+'2014 overall results'!L67*'2014 population'!L67+'2014 overall results'!M67*'2014 population'!M67+'2014 overall results'!N67*'2014 population'!N67)/SUM('2014 population'!J67:N67)</f>
        <v>2286.2671319834458</v>
      </c>
      <c r="P67" s="2">
        <f>(D67*'2014 population'!D67+'2014 overall results'!J67*'2014 population'!J67)/('2014 population'!D67+'2014 population'!J67)</f>
        <v>2478.593768175303</v>
      </c>
      <c r="Q67" s="2">
        <f>(E67*'2014 population'!E67+'2014 overall results'!K67*'2014 population'!K67)/('2014 population'!E67+'2014 population'!K67)</f>
        <v>2252.2367010092239</v>
      </c>
      <c r="R67" s="2">
        <f>(F67*'2014 population'!F67+'2014 overall results'!L67*'2014 population'!L67)/('2014 population'!F67+'2014 population'!L67)</f>
        <v>2201.8178182814627</v>
      </c>
      <c r="S67" s="2">
        <f>(G67*'2014 population'!G67+'2014 overall results'!M67*'2014 population'!M67)/('2014 population'!G67+'2014 population'!M67)</f>
        <v>2212.4757329165695</v>
      </c>
      <c r="T67" s="2">
        <f>(H67*'2014 population'!H67+'2014 overall results'!N67*'2014 population'!N67)/('2014 population'!H67+'2014 population'!N67)</f>
        <v>2447.6652347170184</v>
      </c>
      <c r="U67" s="56">
        <f>(I67*SUM('2014 population'!D67:H67)+'2014 overall results'!O67*SUM('2014 population'!J67:N67))/SUM('2014 population'!D67:N67)</f>
        <v>2309.3845980560995</v>
      </c>
      <c r="W67" s="99">
        <f>H67*SUM('2014 population'!D67:H67)+'2014 overall results'!N67*SUM('2014 population'!J67:N67)</f>
        <v>1408179874.5165863</v>
      </c>
    </row>
    <row r="68" spans="2:23" x14ac:dyDescent="0.25">
      <c r="B68">
        <v>64</v>
      </c>
      <c r="C68" s="67"/>
      <c r="D68" s="11">
        <f>ave_other_primary_care_2014+('2014 inpatient total'!D68+'2014 outpatient total'!D68+'2014 GP and pharma total'!D68)/'2014 population'!D68</f>
        <v>2529.2511207367388</v>
      </c>
      <c r="E68" s="11">
        <f>ave_other_primary_care_2014+('2014 inpatient total'!E68+'2014 outpatient total'!E68+'2014 GP and pharma total'!E68)/'2014 population'!E68</f>
        <v>2360.6499784630423</v>
      </c>
      <c r="F68" s="11">
        <f>ave_other_primary_care_2014+('2014 inpatient total'!F68+'2014 outpatient total'!F68+'2014 GP and pharma total'!F68)/'2014 population'!F68</f>
        <v>2349.8798029882828</v>
      </c>
      <c r="G68" s="11">
        <f>ave_other_primary_care_2014+('2014 inpatient total'!G68+'2014 outpatient total'!G68+'2014 GP and pharma total'!G68)/'2014 population'!G68</f>
        <v>2426.3667556638129</v>
      </c>
      <c r="H68" s="11">
        <f>ave_other_primary_care_2014+('2014 inpatient total'!H68+'2014 outpatient total'!H68+'2014 GP and pharma total'!H68)/'2014 population'!H68</f>
        <v>2775.3646216187526</v>
      </c>
      <c r="I68" s="96">
        <f>(D68*'2014 population'!D68+'2014 overall results'!E68*'2014 population'!E68+'2014 overall results'!F68*'2014 population'!F68+'2014 overall results'!G68*'2014 population'!G68+'2014 overall results'!H68*'2014 population'!H68)/SUM('2014 population'!D68:H68)</f>
        <v>2471.9551949087481</v>
      </c>
      <c r="J68" s="11">
        <f>ave_other_primary_care_2014+('2014 inpatient total'!J68+'2014 outpatient total'!J68+'2014 GP and pharma total'!J68)/'2014 population'!J68</f>
        <v>2659.578304522237</v>
      </c>
      <c r="K68" s="11">
        <f>ave_other_primary_care_2014+('2014 inpatient total'!K68+'2014 outpatient total'!K68+'2014 GP and pharma total'!K68)/'2014 population'!K68</f>
        <v>2373.7011844206536</v>
      </c>
      <c r="L68" s="11">
        <f>ave_other_primary_care_2014+('2014 inpatient total'!L68+'2014 outpatient total'!L68+'2014 GP and pharma total'!L68)/'2014 population'!L68</f>
        <v>2367.7908064530093</v>
      </c>
      <c r="M68" s="11">
        <f>ave_other_primary_care_2014+('2014 inpatient total'!M68+'2014 outpatient total'!M68+'2014 GP and pharma total'!M68)/'2014 population'!M68</f>
        <v>2364.9724939805055</v>
      </c>
      <c r="N68" s="11">
        <f>ave_other_primary_care_2014+('2014 inpatient total'!N68+'2014 outpatient total'!N68+'2014 GP and pharma total'!N68)/'2014 population'!N68</f>
        <v>2590.3786604463548</v>
      </c>
      <c r="O68" s="96">
        <f>(J68*'2014 population'!J68+'2014 overall results'!K68*'2014 population'!K68+'2014 overall results'!L68*'2014 population'!L68+'2014 overall results'!M68*'2014 population'!M68+'2014 overall results'!N68*'2014 population'!N68)/SUM('2014 population'!J68:N68)</f>
        <v>2462.4489163268822</v>
      </c>
      <c r="P68" s="2">
        <f>(D68*'2014 population'!D68+'2014 overall results'!J68*'2014 population'!J68)/('2014 population'!D68+'2014 population'!J68)</f>
        <v>2593.0903844315299</v>
      </c>
      <c r="Q68" s="2">
        <f>(E68*'2014 population'!E68+'2014 overall results'!K68*'2014 population'!K68)/('2014 population'!E68+'2014 population'!K68)</f>
        <v>2366.9905175957738</v>
      </c>
      <c r="R68" s="2">
        <f>(F68*'2014 population'!F68+'2014 overall results'!L68*'2014 population'!L68)/('2014 population'!F68+'2014 population'!L68)</f>
        <v>2358.5587409288164</v>
      </c>
      <c r="S68" s="2">
        <f>(G68*'2014 population'!G68+'2014 overall results'!M68*'2014 population'!M68)/('2014 population'!G68+'2014 population'!M68)</f>
        <v>2396.8589075172886</v>
      </c>
      <c r="T68" s="2">
        <f>(H68*'2014 population'!H68+'2014 overall results'!N68*'2014 population'!N68)/('2014 population'!H68+'2014 population'!N68)</f>
        <v>2684.1902430741097</v>
      </c>
      <c r="U68" s="56">
        <f>(I68*SUM('2014 population'!D68:H68)+'2014 overall results'!O68*SUM('2014 population'!J68:N68))/SUM('2014 population'!D68:N68)</f>
        <v>2467.3314351454756</v>
      </c>
      <c r="W68" s="99">
        <f>H68*SUM('2014 population'!D68:H68)+'2014 overall results'!N68*SUM('2014 population'!J68:N68)</f>
        <v>1576715575.3614283</v>
      </c>
    </row>
    <row r="69" spans="2:23" x14ac:dyDescent="0.25">
      <c r="B69">
        <v>65</v>
      </c>
      <c r="C69" s="67"/>
      <c r="D69" s="11">
        <f>ave_other_primary_care_2014+('2014 inpatient total'!D69+'2014 outpatient total'!D69+'2014 GP and pharma total'!D69)/'2014 population'!D69</f>
        <v>2934.2158934121826</v>
      </c>
      <c r="E69" s="11">
        <f>ave_other_primary_care_2014+('2014 inpatient total'!E69+'2014 outpatient total'!E69+'2014 GP and pharma total'!E69)/'2014 population'!E69</f>
        <v>2621.0891164982795</v>
      </c>
      <c r="F69" s="11">
        <f>ave_other_primary_care_2014+('2014 inpatient total'!F69+'2014 outpatient total'!F69+'2014 GP and pharma total'!F69)/'2014 population'!F69</f>
        <v>2720.3277100476944</v>
      </c>
      <c r="G69" s="11">
        <f>ave_other_primary_care_2014+('2014 inpatient total'!G69+'2014 outpatient total'!G69+'2014 GP and pharma total'!G69)/'2014 population'!G69</f>
        <v>2799.6623611892164</v>
      </c>
      <c r="H69" s="11">
        <f>ave_other_primary_care_2014+('2014 inpatient total'!H69+'2014 outpatient total'!H69+'2014 GP and pharma total'!H69)/'2014 population'!H69</f>
        <v>3228.4920622504542</v>
      </c>
      <c r="I69" s="96">
        <f>(D69*'2014 population'!D69+'2014 overall results'!E69*'2014 population'!E69+'2014 overall results'!F69*'2014 population'!F69+'2014 overall results'!G69*'2014 population'!G69+'2014 overall results'!H69*'2014 population'!H69)/SUM('2014 population'!D69:H69)</f>
        <v>2837.8927417930336</v>
      </c>
      <c r="J69" s="11">
        <f>ave_other_primary_care_2014+('2014 inpatient total'!J69+'2014 outpatient total'!J69+'2014 GP and pharma total'!J69)/'2014 population'!J69</f>
        <v>3152.417616554786</v>
      </c>
      <c r="K69" s="11">
        <f>ave_other_primary_care_2014+('2014 inpatient total'!K69+'2014 outpatient total'!K69+'2014 GP and pharma total'!K69)/'2014 population'!K69</f>
        <v>2833.3964087133909</v>
      </c>
      <c r="L69" s="11">
        <f>ave_other_primary_care_2014+('2014 inpatient total'!L69+'2014 outpatient total'!L69+'2014 GP and pharma total'!L69)/'2014 population'!L69</f>
        <v>2852.8501102323098</v>
      </c>
      <c r="M69" s="11">
        <f>ave_other_primary_care_2014+('2014 inpatient total'!M69+'2014 outpatient total'!M69+'2014 GP and pharma total'!M69)/'2014 population'!M69</f>
        <v>2891.6756826678611</v>
      </c>
      <c r="N69" s="11">
        <f>ave_other_primary_care_2014+('2014 inpatient total'!N69+'2014 outpatient total'!N69+'2014 GP and pharma total'!N69)/'2014 population'!N69</f>
        <v>3219.21369940963</v>
      </c>
      <c r="O69" s="96">
        <f>(J69*'2014 population'!J69+'2014 overall results'!K69*'2014 population'!K69+'2014 overall results'!L69*'2014 population'!L69+'2014 overall results'!M69*'2014 population'!M69+'2014 overall results'!N69*'2014 population'!N69)/SUM('2014 population'!J69:N69)</f>
        <v>2973.3543218819623</v>
      </c>
      <c r="P69" s="2">
        <f>(D69*'2014 population'!D69+'2014 overall results'!J69*'2014 population'!J69)/('2014 population'!D69+'2014 population'!J69)</f>
        <v>3041.0458015872268</v>
      </c>
      <c r="Q69" s="2">
        <f>(E69*'2014 population'!E69+'2014 overall results'!K69*'2014 population'!K69)/('2014 population'!E69+'2014 population'!K69)</f>
        <v>2725.0528161982629</v>
      </c>
      <c r="R69" s="2">
        <f>(F69*'2014 population'!F69+'2014 overall results'!L69*'2014 population'!L69)/('2014 population'!F69+'2014 population'!L69)</f>
        <v>2784.701065847923</v>
      </c>
      <c r="S69" s="2">
        <f>(G69*'2014 population'!G69+'2014 overall results'!M69*'2014 population'!M69)/('2014 population'!G69+'2014 population'!M69)</f>
        <v>2844.169614345843</v>
      </c>
      <c r="T69" s="2">
        <f>(H69*'2014 population'!H69+'2014 overall results'!N69*'2014 population'!N69)/('2014 population'!H69+'2014 population'!N69)</f>
        <v>3223.941346709455</v>
      </c>
      <c r="U69" s="56">
        <f>(I69*SUM('2014 population'!D69:H69)+'2014 overall results'!O69*SUM('2014 population'!J69:N69))/SUM('2014 population'!D69:N69)</f>
        <v>2903.9506929547611</v>
      </c>
      <c r="W69" s="99">
        <f>H69*SUM('2014 population'!D69:H69)+'2014 overall results'!N69*SUM('2014 population'!J69:N69)</f>
        <v>1940644645.3556552</v>
      </c>
    </row>
    <row r="70" spans="2:23" x14ac:dyDescent="0.25">
      <c r="B70">
        <v>66</v>
      </c>
      <c r="C70" s="67"/>
      <c r="D70" s="11">
        <f>ave_other_primary_care_2014+('2014 inpatient total'!D70+'2014 outpatient total'!D70+'2014 GP and pharma total'!D70)/'2014 population'!D70</f>
        <v>2589.1943976779185</v>
      </c>
      <c r="E70" s="11">
        <f>ave_other_primary_care_2014+('2014 inpatient total'!E70+'2014 outpatient total'!E70+'2014 GP and pharma total'!E70)/'2014 population'!E70</f>
        <v>2310.544463117255</v>
      </c>
      <c r="F70" s="11">
        <f>ave_other_primary_care_2014+('2014 inpatient total'!F70+'2014 outpatient total'!F70+'2014 GP and pharma total'!F70)/'2014 population'!F70</f>
        <v>2365.4852646899435</v>
      </c>
      <c r="G70" s="11">
        <f>ave_other_primary_care_2014+('2014 inpatient total'!G70+'2014 outpatient total'!G70+'2014 GP and pharma total'!G70)/'2014 population'!G70</f>
        <v>2406.9828306580139</v>
      </c>
      <c r="H70" s="11">
        <f>ave_other_primary_care_2014+('2014 inpatient total'!H70+'2014 outpatient total'!H70+'2014 GP and pharma total'!H70)/'2014 population'!H70</f>
        <v>2805.4587999751866</v>
      </c>
      <c r="I70" s="96">
        <f>(D70*'2014 population'!D70+'2014 overall results'!E70*'2014 population'!E70+'2014 overall results'!F70*'2014 population'!F70+'2014 overall results'!G70*'2014 population'!G70+'2014 overall results'!H70*'2014 population'!H70)/SUM('2014 population'!D70:H70)</f>
        <v>2473.1985892060557</v>
      </c>
      <c r="J70" s="11">
        <f>ave_other_primary_care_2014+('2014 inpatient total'!J70+'2014 outpatient total'!J70+'2014 GP and pharma total'!J70)/'2014 population'!J70</f>
        <v>2747.3277546376085</v>
      </c>
      <c r="K70" s="11">
        <f>ave_other_primary_care_2014+('2014 inpatient total'!K70+'2014 outpatient total'!K70+'2014 GP and pharma total'!K70)/'2014 population'!K70</f>
        <v>2463.6400420806322</v>
      </c>
      <c r="L70" s="11">
        <f>ave_other_primary_care_2014+('2014 inpatient total'!L70+'2014 outpatient total'!L70+'2014 GP and pharma total'!L70)/'2014 population'!L70</f>
        <v>2460.9562344951173</v>
      </c>
      <c r="M70" s="11">
        <f>ave_other_primary_care_2014+('2014 inpatient total'!M70+'2014 outpatient total'!M70+'2014 GP and pharma total'!M70)/'2014 population'!M70</f>
        <v>2436.4538615041365</v>
      </c>
      <c r="N70" s="11">
        <f>ave_other_primary_care_2014+('2014 inpatient total'!N70+'2014 outpatient total'!N70+'2014 GP and pharma total'!N70)/'2014 population'!N70</f>
        <v>2863.7980626846193</v>
      </c>
      <c r="O70" s="96">
        <f>(J70*'2014 population'!J70+'2014 overall results'!K70*'2014 population'!K70+'2014 overall results'!L70*'2014 population'!L70+'2014 overall results'!M70*'2014 population'!M70+'2014 overall results'!N70*'2014 population'!N70)/SUM('2014 population'!J70:N70)</f>
        <v>2574.2662036042225</v>
      </c>
      <c r="P70" s="2">
        <f>(D70*'2014 population'!D70+'2014 overall results'!J70*'2014 population'!J70)/('2014 population'!D70+'2014 population'!J70)</f>
        <v>2666.4970673524972</v>
      </c>
      <c r="Q70" s="2">
        <f>(E70*'2014 population'!E70+'2014 overall results'!K70*'2014 population'!K70)/('2014 population'!E70+'2014 population'!K70)</f>
        <v>2385.0573267487325</v>
      </c>
      <c r="R70" s="2">
        <f>(F70*'2014 population'!F70+'2014 overall results'!L70*'2014 population'!L70)/('2014 population'!F70+'2014 population'!L70)</f>
        <v>2411.6805916375147</v>
      </c>
      <c r="S70" s="2">
        <f>(G70*'2014 population'!G70+'2014 overall results'!M70*'2014 population'!M70)/('2014 population'!G70+'2014 population'!M70)</f>
        <v>2421.2903256775348</v>
      </c>
      <c r="T70" s="2">
        <f>(H70*'2014 population'!H70+'2014 overall results'!N70*'2014 population'!N70)/('2014 population'!H70+'2014 population'!N70)</f>
        <v>2834.0448622202143</v>
      </c>
      <c r="U70" s="56">
        <f>(I70*SUM('2014 population'!D70:H70)+'2014 overall results'!O70*SUM('2014 population'!J70:N70))/SUM('2014 population'!D70:N70)</f>
        <v>2522.3910567981479</v>
      </c>
      <c r="W70" s="99">
        <f>H70*SUM('2014 population'!D70:H70)+'2014 overall results'!N70*SUM('2014 population'!J70:N70)</f>
        <v>1801625622.3173063</v>
      </c>
    </row>
    <row r="71" spans="2:23" x14ac:dyDescent="0.25">
      <c r="B71">
        <v>67</v>
      </c>
      <c r="C71" s="67"/>
      <c r="D71" s="11">
        <f>ave_other_primary_care_2014+('2014 inpatient total'!D71+'2014 outpatient total'!D71+'2014 GP and pharma total'!D71)/'2014 population'!D71</f>
        <v>2565.743406191461</v>
      </c>
      <c r="E71" s="11">
        <f>ave_other_primary_care_2014+('2014 inpatient total'!E71+'2014 outpatient total'!E71+'2014 GP and pharma total'!E71)/'2014 population'!E71</f>
        <v>2394.3321443395935</v>
      </c>
      <c r="F71" s="11">
        <f>ave_other_primary_care_2014+('2014 inpatient total'!F71+'2014 outpatient total'!F71+'2014 GP and pharma total'!F71)/'2014 population'!F71</f>
        <v>2323.246895683983</v>
      </c>
      <c r="G71" s="11">
        <f>ave_other_primary_care_2014+('2014 inpatient total'!G71+'2014 outpatient total'!G71+'2014 GP and pharma total'!G71)/'2014 population'!G71</f>
        <v>2413.2542462760921</v>
      </c>
      <c r="H71" s="11">
        <f>ave_other_primary_care_2014+('2014 inpatient total'!H71+'2014 outpatient total'!H71+'2014 GP and pharma total'!H71)/'2014 population'!H71</f>
        <v>2957.2214887943155</v>
      </c>
      <c r="I71" s="96">
        <f>(D71*'2014 population'!D71+'2014 overall results'!E71*'2014 population'!E71+'2014 overall results'!F71*'2014 population'!F71+'2014 overall results'!G71*'2014 population'!G71+'2014 overall results'!H71*'2014 population'!H71)/SUM('2014 population'!D71:H71)</f>
        <v>2500.0136158666401</v>
      </c>
      <c r="J71" s="11">
        <f>ave_other_primary_care_2014+('2014 inpatient total'!J71+'2014 outpatient total'!J71+'2014 GP and pharma total'!J71)/'2014 population'!J71</f>
        <v>2765.1461476271925</v>
      </c>
      <c r="K71" s="11">
        <f>ave_other_primary_care_2014+('2014 inpatient total'!K71+'2014 outpatient total'!K71+'2014 GP and pharma total'!K71)/'2014 population'!K71</f>
        <v>2531.0618630557874</v>
      </c>
      <c r="L71" s="11">
        <f>ave_other_primary_care_2014+('2014 inpatient total'!L71+'2014 outpatient total'!L71+'2014 GP and pharma total'!L71)/'2014 population'!L71</f>
        <v>2495.540408453151</v>
      </c>
      <c r="M71" s="11">
        <f>ave_other_primary_care_2014+('2014 inpatient total'!M71+'2014 outpatient total'!M71+'2014 GP and pharma total'!M71)/'2014 population'!M71</f>
        <v>2544.8534302368544</v>
      </c>
      <c r="N71" s="11">
        <f>ave_other_primary_care_2014+('2014 inpatient total'!N71+'2014 outpatient total'!N71+'2014 GP and pharma total'!N71)/'2014 population'!N71</f>
        <v>2982.2762573692598</v>
      </c>
      <c r="O71" s="96">
        <f>(J71*'2014 population'!J71+'2014 overall results'!K71*'2014 population'!K71+'2014 overall results'!L71*'2014 population'!L71+'2014 overall results'!M71*'2014 population'!M71+'2014 overall results'!N71*'2014 population'!N71)/SUM('2014 population'!J71:N71)</f>
        <v>2639.7113717090783</v>
      </c>
      <c r="P71" s="2">
        <f>(D71*'2014 population'!D71+'2014 overall results'!J71*'2014 population'!J71)/('2014 population'!D71+'2014 population'!J71)</f>
        <v>2663.3095603067873</v>
      </c>
      <c r="Q71" s="2">
        <f>(E71*'2014 population'!E71+'2014 overall results'!K71*'2014 population'!K71)/('2014 population'!E71+'2014 population'!K71)</f>
        <v>2460.9206565837626</v>
      </c>
      <c r="R71" s="2">
        <f>(F71*'2014 population'!F71+'2014 overall results'!L71*'2014 population'!L71)/('2014 population'!F71+'2014 population'!L71)</f>
        <v>2407.0090619619655</v>
      </c>
      <c r="S71" s="2">
        <f>(G71*'2014 population'!G71+'2014 overall results'!M71*'2014 population'!M71)/('2014 population'!G71+'2014 population'!M71)</f>
        <v>2477.1463940405097</v>
      </c>
      <c r="T71" s="2">
        <f>(H71*'2014 population'!H71+'2014 overall results'!N71*'2014 population'!N71)/('2014 population'!H71+'2014 population'!N71)</f>
        <v>2969.5102075875438</v>
      </c>
      <c r="U71" s="56">
        <f>(I71*SUM('2014 population'!D71:H71)+'2014 overall results'!O71*SUM('2014 population'!J71:N71))/SUM('2014 population'!D71:N71)</f>
        <v>2568.1092106374144</v>
      </c>
      <c r="W71" s="99">
        <f>H71*SUM('2014 population'!D71:H71)+'2014 overall results'!N71*SUM('2014 population'!J71:N71)</f>
        <v>2049530363.0081272</v>
      </c>
    </row>
    <row r="72" spans="2:23" x14ac:dyDescent="0.25">
      <c r="B72">
        <v>68</v>
      </c>
      <c r="C72" s="67"/>
      <c r="D72" s="11">
        <f>ave_other_primary_care_2014+('2014 inpatient total'!D72+'2014 outpatient total'!D72+'2014 GP and pharma total'!D72)/'2014 population'!D72</f>
        <v>2842.0598433174582</v>
      </c>
      <c r="E72" s="11">
        <f>ave_other_primary_care_2014+('2014 inpatient total'!E72+'2014 outpatient total'!E72+'2014 GP and pharma total'!E72)/'2014 population'!E72</f>
        <v>2645.2412643751586</v>
      </c>
      <c r="F72" s="11">
        <f>ave_other_primary_care_2014+('2014 inpatient total'!F72+'2014 outpatient total'!F72+'2014 GP and pharma total'!F72)/'2014 population'!F72</f>
        <v>2699.337628173188</v>
      </c>
      <c r="G72" s="11">
        <f>ave_other_primary_care_2014+('2014 inpatient total'!G72+'2014 outpatient total'!G72+'2014 GP and pharma total'!G72)/'2014 population'!G72</f>
        <v>2795.6034285839278</v>
      </c>
      <c r="H72" s="11">
        <f>ave_other_primary_care_2014+('2014 inpatient total'!H72+'2014 outpatient total'!H72+'2014 GP and pharma total'!H72)/'2014 population'!H72</f>
        <v>3365.0699527058068</v>
      </c>
      <c r="I72" s="96">
        <f>(D72*'2014 population'!D72+'2014 overall results'!E72*'2014 population'!E72+'2014 overall results'!F72*'2014 population'!F72+'2014 overall results'!G72*'2014 population'!G72+'2014 overall results'!H72*'2014 population'!H72)/SUM('2014 population'!D72:H72)</f>
        <v>2838.047643316072</v>
      </c>
      <c r="J72" s="11">
        <f>ave_other_primary_care_2014+('2014 inpatient total'!J72+'2014 outpatient total'!J72+'2014 GP and pharma total'!J72)/'2014 population'!J72</f>
        <v>3108.0781448923244</v>
      </c>
      <c r="K72" s="11">
        <f>ave_other_primary_care_2014+('2014 inpatient total'!K72+'2014 outpatient total'!K72+'2014 GP and pharma total'!K72)/'2014 population'!K72</f>
        <v>2843.0247374582086</v>
      </c>
      <c r="L72" s="11">
        <f>ave_other_primary_care_2014+('2014 inpatient total'!L72+'2014 outpatient total'!L72+'2014 GP and pharma total'!L72)/'2014 population'!L72</f>
        <v>2829.2117754528872</v>
      </c>
      <c r="M72" s="11">
        <f>ave_other_primary_care_2014+('2014 inpatient total'!M72+'2014 outpatient total'!M72+'2014 GP and pharma total'!M72)/'2014 population'!M72</f>
        <v>3006.7647226915687</v>
      </c>
      <c r="N72" s="11">
        <f>ave_other_primary_care_2014+('2014 inpatient total'!N72+'2014 outpatient total'!N72+'2014 GP and pharma total'!N72)/'2014 population'!N72</f>
        <v>3507.4637687851482</v>
      </c>
      <c r="O72" s="96">
        <f>(J72*'2014 population'!J72+'2014 overall results'!K72*'2014 population'!K72+'2014 overall results'!L72*'2014 population'!L72+'2014 overall results'!M72*'2014 population'!M72+'2014 overall results'!N72*'2014 population'!N72)/SUM('2014 population'!J72:N72)</f>
        <v>3028.1513630212771</v>
      </c>
      <c r="P72" s="2">
        <f>(D72*'2014 population'!D72+'2014 overall results'!J72*'2014 population'!J72)/('2014 population'!D72+'2014 population'!J72)</f>
        <v>2971.3047580102516</v>
      </c>
      <c r="Q72" s="2">
        <f>(E72*'2014 population'!E72+'2014 overall results'!K72*'2014 population'!K72)/('2014 population'!E72+'2014 population'!K72)</f>
        <v>2741.0806961140324</v>
      </c>
      <c r="R72" s="2">
        <f>(F72*'2014 population'!F72+'2014 overall results'!L72*'2014 population'!L72)/('2014 population'!F72+'2014 population'!L72)</f>
        <v>2762.4146722640935</v>
      </c>
      <c r="S72" s="2">
        <f>(G72*'2014 population'!G72+'2014 overall results'!M72*'2014 population'!M72)/('2014 population'!G72+'2014 population'!M72)</f>
        <v>2897.7316146549697</v>
      </c>
      <c r="T72" s="2">
        <f>(H72*'2014 population'!H72+'2014 overall results'!N72*'2014 population'!N72)/('2014 population'!H72+'2014 population'!N72)</f>
        <v>3434.2403074658691</v>
      </c>
      <c r="U72" s="56">
        <f>(I72*SUM('2014 population'!D72:H72)+'2014 overall results'!O72*SUM('2014 population'!J72:N72))/SUM('2014 population'!D72:N72)</f>
        <v>2930.2569793411326</v>
      </c>
      <c r="W72" s="99">
        <f>H72*SUM('2014 population'!D72:H72)+'2014 overall results'!N72*SUM('2014 population'!J72:N72)</f>
        <v>1826909754.3036799</v>
      </c>
    </row>
    <row r="73" spans="2:23" x14ac:dyDescent="0.25">
      <c r="B73">
        <v>69</v>
      </c>
      <c r="C73" s="67"/>
      <c r="D73" s="11">
        <f>ave_other_primary_care_2014+('2014 inpatient total'!D73+'2014 outpatient total'!D73+'2014 GP and pharma total'!D73)/'2014 population'!D73</f>
        <v>2955.6586046490165</v>
      </c>
      <c r="E73" s="11">
        <f>ave_other_primary_care_2014+('2014 inpatient total'!E73+'2014 outpatient total'!E73+'2014 GP and pharma total'!E73)/'2014 population'!E73</f>
        <v>2777.2222395613717</v>
      </c>
      <c r="F73" s="11">
        <f>ave_other_primary_care_2014+('2014 inpatient total'!F73+'2014 outpatient total'!F73+'2014 GP and pharma total'!F73)/'2014 population'!F73</f>
        <v>2773.8648836592456</v>
      </c>
      <c r="G73" s="11">
        <f>ave_other_primary_care_2014+('2014 inpatient total'!G73+'2014 outpatient total'!G73+'2014 GP and pharma total'!G73)/'2014 population'!G73</f>
        <v>2812.5525119080958</v>
      </c>
      <c r="H73" s="11">
        <f>ave_other_primary_care_2014+('2014 inpatient total'!H73+'2014 outpatient total'!H73+'2014 GP and pharma total'!H73)/'2014 population'!H73</f>
        <v>3454.6971624269163</v>
      </c>
      <c r="I73" s="96">
        <f>(D73*'2014 population'!D73+'2014 overall results'!E73*'2014 population'!E73+'2014 overall results'!F73*'2014 population'!F73+'2014 overall results'!G73*'2014 population'!G73+'2014 overall results'!H73*'2014 population'!H73)/SUM('2014 population'!D73:H73)</f>
        <v>2921.380942357539</v>
      </c>
      <c r="J73" s="11">
        <f>ave_other_primary_care_2014+('2014 inpatient total'!J73+'2014 outpatient total'!J73+'2014 GP and pharma total'!J73)/'2014 population'!J73</f>
        <v>3255.0700253023542</v>
      </c>
      <c r="K73" s="11">
        <f>ave_other_primary_care_2014+('2014 inpatient total'!K73+'2014 outpatient total'!K73+'2014 GP and pharma total'!K73)/'2014 population'!K73</f>
        <v>3058.0551324151747</v>
      </c>
      <c r="L73" s="11">
        <f>ave_other_primary_care_2014+('2014 inpatient total'!L73+'2014 outpatient total'!L73+'2014 GP and pharma total'!L73)/'2014 population'!L73</f>
        <v>2990.6384885735324</v>
      </c>
      <c r="M73" s="11">
        <f>ave_other_primary_care_2014+('2014 inpatient total'!M73+'2014 outpatient total'!M73+'2014 GP and pharma total'!M73)/'2014 population'!M73</f>
        <v>3091.938382555898</v>
      </c>
      <c r="N73" s="11">
        <f>ave_other_primary_care_2014+('2014 inpatient total'!N73+'2014 outpatient total'!N73+'2014 GP and pharma total'!N73)/'2014 population'!N73</f>
        <v>3652.3213682807709</v>
      </c>
      <c r="O73" s="96">
        <f>(J73*'2014 population'!J73+'2014 overall results'!K73*'2014 population'!K73+'2014 overall results'!L73*'2014 population'!L73+'2014 overall results'!M73*'2014 population'!M73+'2014 overall results'!N73*'2014 population'!N73)/SUM('2014 population'!J73:N73)</f>
        <v>3177.8828696398937</v>
      </c>
      <c r="P73" s="2">
        <f>(D73*'2014 population'!D73+'2014 overall results'!J73*'2014 population'!J73)/('2014 population'!D73+'2014 population'!J73)</f>
        <v>3100.1307957098593</v>
      </c>
      <c r="Q73" s="2">
        <f>(E73*'2014 population'!E73+'2014 overall results'!K73*'2014 population'!K73)/('2014 population'!E73+'2014 population'!K73)</f>
        <v>2912.9322783916441</v>
      </c>
      <c r="R73" s="2">
        <f>(F73*'2014 population'!F73+'2014 overall results'!L73*'2014 population'!L73)/('2014 population'!F73+'2014 population'!L73)</f>
        <v>2879.0389234597992</v>
      </c>
      <c r="S73" s="2">
        <f>(G73*'2014 population'!G73+'2014 overall results'!M73*'2014 population'!M73)/('2014 population'!G73+'2014 population'!M73)</f>
        <v>2947.2191348674119</v>
      </c>
      <c r="T73" s="2">
        <f>(H73*'2014 population'!H73+'2014 overall results'!N73*'2014 population'!N73)/('2014 population'!H73+'2014 population'!N73)</f>
        <v>3550.1210846746703</v>
      </c>
      <c r="U73" s="56">
        <f>(I73*SUM('2014 population'!D73:H73)+'2014 overall results'!O73*SUM('2014 population'!J73:N73))/SUM('2014 population'!D73:N73)</f>
        <v>3045.327214081547</v>
      </c>
      <c r="W73" s="99">
        <f>H73*SUM('2014 population'!D73:H73)+'2014 overall results'!N73*SUM('2014 population'!J73:N73)</f>
        <v>1830383489.0251267</v>
      </c>
    </row>
    <row r="74" spans="2:23" x14ac:dyDescent="0.25">
      <c r="B74">
        <v>70</v>
      </c>
      <c r="C74" s="67"/>
      <c r="D74" s="11">
        <f>ave_other_primary_care_2014+('2014 inpatient total'!D74+'2014 outpatient total'!D74+'2014 GP and pharma total'!D74)/'2014 population'!D74</f>
        <v>2950.6616944564839</v>
      </c>
      <c r="E74" s="11">
        <f>ave_other_primary_care_2014+('2014 inpatient total'!E74+'2014 outpatient total'!E74+'2014 GP and pharma total'!E74)/'2014 population'!E74</f>
        <v>2743.2472219127685</v>
      </c>
      <c r="F74" s="11">
        <f>ave_other_primary_care_2014+('2014 inpatient total'!F74+'2014 outpatient total'!F74+'2014 GP and pharma total'!F74)/'2014 population'!F74</f>
        <v>2703.9539439841365</v>
      </c>
      <c r="G74" s="11">
        <f>ave_other_primary_care_2014+('2014 inpatient total'!G74+'2014 outpatient total'!G74+'2014 GP and pharma total'!G74)/'2014 population'!G74</f>
        <v>2759.1534277119245</v>
      </c>
      <c r="H74" s="11">
        <f>ave_other_primary_care_2014+('2014 inpatient total'!H74+'2014 outpatient total'!H74+'2014 GP and pharma total'!H74)/'2014 population'!H74</f>
        <v>3242.2087987982959</v>
      </c>
      <c r="I74" s="96">
        <f>(D74*'2014 population'!D74+'2014 overall results'!E74*'2014 population'!E74+'2014 overall results'!F74*'2014 population'!F74+'2014 overall results'!G74*'2014 population'!G74+'2014 overall results'!H74*'2014 population'!H74)/SUM('2014 population'!D74:H74)</f>
        <v>2852.2055913780491</v>
      </c>
      <c r="J74" s="11">
        <f>ave_other_primary_care_2014+('2014 inpatient total'!J74+'2014 outpatient total'!J74+'2014 GP and pharma total'!J74)/'2014 population'!J74</f>
        <v>3216.4018371024949</v>
      </c>
      <c r="K74" s="11">
        <f>ave_other_primary_care_2014+('2014 inpatient total'!K74+'2014 outpatient total'!K74+'2014 GP and pharma total'!K74)/'2014 population'!K74</f>
        <v>2918.0575301786039</v>
      </c>
      <c r="L74" s="11">
        <f>ave_other_primary_care_2014+('2014 inpatient total'!L74+'2014 outpatient total'!L74+'2014 GP and pharma total'!L74)/'2014 population'!L74</f>
        <v>2907.2566604094227</v>
      </c>
      <c r="M74" s="11">
        <f>ave_other_primary_care_2014+('2014 inpatient total'!M74+'2014 outpatient total'!M74+'2014 GP and pharma total'!M74)/'2014 population'!M74</f>
        <v>2978.9784538293588</v>
      </c>
      <c r="N74" s="11">
        <f>ave_other_primary_care_2014+('2014 inpatient total'!N74+'2014 outpatient total'!N74+'2014 GP and pharma total'!N74)/'2014 population'!N74</f>
        <v>3496.2420332814272</v>
      </c>
      <c r="O74" s="96">
        <f>(J74*'2014 population'!J74+'2014 overall results'!K74*'2014 population'!K74+'2014 overall results'!L74*'2014 population'!L74+'2014 overall results'!M74*'2014 population'!M74+'2014 overall results'!N74*'2014 population'!N74)/SUM('2014 population'!J74:N74)</f>
        <v>3071.8397131706106</v>
      </c>
      <c r="P74" s="2">
        <f>(D74*'2014 population'!D74+'2014 overall results'!J74*'2014 population'!J74)/('2014 population'!D74+'2014 population'!J74)</f>
        <v>3079.6447414099007</v>
      </c>
      <c r="Q74" s="2">
        <f>(E74*'2014 population'!E74+'2014 overall results'!K74*'2014 population'!K74)/('2014 population'!E74+'2014 population'!K74)</f>
        <v>2827.810386818338</v>
      </c>
      <c r="R74" s="2">
        <f>(F74*'2014 population'!F74+'2014 overall results'!L74*'2014 population'!L74)/('2014 population'!F74+'2014 population'!L74)</f>
        <v>2801.964962685729</v>
      </c>
      <c r="S74" s="2">
        <f>(G74*'2014 population'!G74+'2014 overall results'!M74*'2014 population'!M74)/('2014 population'!G74+'2014 population'!M74)</f>
        <v>2865.0618132197196</v>
      </c>
      <c r="T74" s="2">
        <f>(H74*'2014 population'!H74+'2014 overall results'!N74*'2014 population'!N74)/('2014 population'!H74+'2014 population'!N74)</f>
        <v>3364.0352281969849</v>
      </c>
      <c r="U74" s="56">
        <f>(I74*SUM('2014 population'!D74:H74)+'2014 overall results'!O74*SUM('2014 population'!J74:N74))/SUM('2014 population'!D74:N74)</f>
        <v>2958.2052377576738</v>
      </c>
      <c r="W74" s="99">
        <f>H74*SUM('2014 population'!D74:H74)+'2014 overall results'!N74*SUM('2014 population'!J74:N74)</f>
        <v>1725306387.8887253</v>
      </c>
    </row>
    <row r="75" spans="2:23" x14ac:dyDescent="0.25">
      <c r="B75">
        <v>71</v>
      </c>
      <c r="C75" s="67"/>
      <c r="D75" s="11">
        <f>ave_other_primary_care_2014+('2014 inpatient total'!D75+'2014 outpatient total'!D75+'2014 GP and pharma total'!D75)/'2014 population'!D75</f>
        <v>3068.6279730477108</v>
      </c>
      <c r="E75" s="11">
        <f>ave_other_primary_care_2014+('2014 inpatient total'!E75+'2014 outpatient total'!E75+'2014 GP and pharma total'!E75)/'2014 population'!E75</f>
        <v>2800.0134806940914</v>
      </c>
      <c r="F75" s="11">
        <f>ave_other_primary_care_2014+('2014 inpatient total'!F75+'2014 outpatient total'!F75+'2014 GP and pharma total'!F75)/'2014 population'!F75</f>
        <v>2714.8019362185732</v>
      </c>
      <c r="G75" s="11">
        <f>ave_other_primary_care_2014+('2014 inpatient total'!G75+'2014 outpatient total'!G75+'2014 GP and pharma total'!G75)/'2014 population'!G75</f>
        <v>2725.8880328871946</v>
      </c>
      <c r="H75" s="11">
        <f>ave_other_primary_care_2014+('2014 inpatient total'!H75+'2014 outpatient total'!H75+'2014 GP and pharma total'!H75)/'2014 population'!H75</f>
        <v>3169.1259594954508</v>
      </c>
      <c r="I75" s="96">
        <f>(D75*'2014 population'!D75+'2014 overall results'!E75*'2014 population'!E75+'2014 overall results'!F75*'2014 population'!F75+'2014 overall results'!G75*'2014 population'!G75+'2014 overall results'!H75*'2014 population'!H75)/SUM('2014 population'!D75:H75)</f>
        <v>2872.8156458098538</v>
      </c>
      <c r="J75" s="11">
        <f>ave_other_primary_care_2014+('2014 inpatient total'!J75+'2014 outpatient total'!J75+'2014 GP and pharma total'!J75)/'2014 population'!J75</f>
        <v>3303.5075638196804</v>
      </c>
      <c r="K75" s="11">
        <f>ave_other_primary_care_2014+('2014 inpatient total'!K75+'2014 outpatient total'!K75+'2014 GP and pharma total'!K75)/'2014 population'!K75</f>
        <v>2998.1977641249641</v>
      </c>
      <c r="L75" s="11">
        <f>ave_other_primary_care_2014+('2014 inpatient total'!L75+'2014 outpatient total'!L75+'2014 GP and pharma total'!L75)/'2014 population'!L75</f>
        <v>2978.3175381408855</v>
      </c>
      <c r="M75" s="11">
        <f>ave_other_primary_care_2014+('2014 inpatient total'!M75+'2014 outpatient total'!M75+'2014 GP and pharma total'!M75)/'2014 population'!M75</f>
        <v>2999.7686449894918</v>
      </c>
      <c r="N75" s="11">
        <f>ave_other_primary_care_2014+('2014 inpatient total'!N75+'2014 outpatient total'!N75+'2014 GP and pharma total'!N75)/'2014 population'!N75</f>
        <v>3492.0186321346209</v>
      </c>
      <c r="O75" s="96">
        <f>(J75*'2014 population'!J75+'2014 overall results'!K75*'2014 population'!K75+'2014 overall results'!L75*'2014 population'!L75+'2014 overall results'!M75*'2014 population'!M75+'2014 overall results'!N75*'2014 population'!N75)/SUM('2014 population'!J75:N75)</f>
        <v>3127.5265569007129</v>
      </c>
      <c r="P75" s="2">
        <f>(D75*'2014 population'!D75+'2014 overall results'!J75*'2014 population'!J75)/('2014 population'!D75+'2014 population'!J75)</f>
        <v>3181.9494708059005</v>
      </c>
      <c r="Q75" s="2">
        <f>(E75*'2014 population'!E75+'2014 overall results'!K75*'2014 population'!K75)/('2014 population'!E75+'2014 population'!K75)</f>
        <v>2895.5554226523227</v>
      </c>
      <c r="R75" s="2">
        <f>(F75*'2014 population'!F75+'2014 overall results'!L75*'2014 population'!L75)/('2014 population'!F75+'2014 population'!L75)</f>
        <v>2840.4486088197773</v>
      </c>
      <c r="S75" s="2">
        <f>(G75*'2014 population'!G75+'2014 overall results'!M75*'2014 population'!M75)/('2014 population'!G75+'2014 population'!M75)</f>
        <v>2856.7399687158731</v>
      </c>
      <c r="T75" s="2">
        <f>(H75*'2014 population'!H75+'2014 overall results'!N75*'2014 population'!N75)/('2014 population'!H75+'2014 population'!N75)</f>
        <v>3321.7369461157423</v>
      </c>
      <c r="U75" s="56">
        <f>(I75*SUM('2014 population'!D75:H75)+'2014 overall results'!O75*SUM('2014 population'!J75:N75))/SUM('2014 population'!D75:N75)</f>
        <v>2994.7170294950279</v>
      </c>
      <c r="W75" s="99">
        <f>H75*SUM('2014 population'!D75:H75)+'2014 overall results'!N75*SUM('2014 population'!J75:N75)</f>
        <v>1581286920.3605206</v>
      </c>
    </row>
    <row r="76" spans="2:23" x14ac:dyDescent="0.25">
      <c r="B76">
        <v>72</v>
      </c>
      <c r="C76" s="67"/>
      <c r="D76" s="11">
        <f>ave_other_primary_care_2014+('2014 inpatient total'!D76+'2014 outpatient total'!D76+'2014 GP and pharma total'!D76)/'2014 population'!D76</f>
        <v>3347.9234627295282</v>
      </c>
      <c r="E76" s="11">
        <f>ave_other_primary_care_2014+('2014 inpatient total'!E76+'2014 outpatient total'!E76+'2014 GP and pharma total'!E76)/'2014 population'!E76</f>
        <v>3054.133086777807</v>
      </c>
      <c r="F76" s="11">
        <f>ave_other_primary_care_2014+('2014 inpatient total'!F76+'2014 outpatient total'!F76+'2014 GP and pharma total'!F76)/'2014 population'!F76</f>
        <v>3099.4232273194739</v>
      </c>
      <c r="G76" s="11">
        <f>ave_other_primary_care_2014+('2014 inpatient total'!G76+'2014 outpatient total'!G76+'2014 GP and pharma total'!G76)/'2014 population'!G76</f>
        <v>3112.6408483760406</v>
      </c>
      <c r="H76" s="11">
        <f>ave_other_primary_care_2014+('2014 inpatient total'!H76+'2014 outpatient total'!H76+'2014 GP and pharma total'!H76)/'2014 population'!H76</f>
        <v>3495.8270904500368</v>
      </c>
      <c r="I76" s="96">
        <f>(D76*'2014 population'!D76+'2014 overall results'!E76*'2014 population'!E76+'2014 overall results'!F76*'2014 population'!F76+'2014 overall results'!G76*'2014 population'!G76+'2014 overall results'!H76*'2014 population'!H76)/SUM('2014 population'!D76:H76)</f>
        <v>3203.719406009121</v>
      </c>
      <c r="J76" s="11">
        <f>ave_other_primary_care_2014+('2014 inpatient total'!J76+'2014 outpatient total'!J76+'2014 GP and pharma total'!J76)/'2014 population'!J76</f>
        <v>3653.3641804938952</v>
      </c>
      <c r="K76" s="11">
        <f>ave_other_primary_care_2014+('2014 inpatient total'!K76+'2014 outpatient total'!K76+'2014 GP and pharma total'!K76)/'2014 population'!K76</f>
        <v>3364.1809006450558</v>
      </c>
      <c r="L76" s="11">
        <f>ave_other_primary_care_2014+('2014 inpatient total'!L76+'2014 outpatient total'!L76+'2014 GP and pharma total'!L76)/'2014 population'!L76</f>
        <v>3330.8980386280982</v>
      </c>
      <c r="M76" s="11">
        <f>ave_other_primary_care_2014+('2014 inpatient total'!M76+'2014 outpatient total'!M76+'2014 GP and pharma total'!M76)/'2014 population'!M76</f>
        <v>3419.5725542409127</v>
      </c>
      <c r="N76" s="11">
        <f>ave_other_primary_care_2014+('2014 inpatient total'!N76+'2014 outpatient total'!N76+'2014 GP and pharma total'!N76)/'2014 population'!N76</f>
        <v>3935.5807243061781</v>
      </c>
      <c r="O76" s="96">
        <f>(J76*'2014 population'!J76+'2014 overall results'!K76*'2014 population'!K76+'2014 overall results'!L76*'2014 population'!L76+'2014 overall results'!M76*'2014 population'!M76+'2014 overall results'!N76*'2014 population'!N76)/SUM('2014 population'!J76:N76)</f>
        <v>3513.1523895470614</v>
      </c>
      <c r="P76" s="2">
        <f>(D76*'2014 population'!D76+'2014 overall results'!J76*'2014 population'!J76)/('2014 population'!D76+'2014 population'!J76)</f>
        <v>3492.7922823077461</v>
      </c>
      <c r="Q76" s="2">
        <f>(E76*'2014 population'!E76+'2014 overall results'!K76*'2014 population'!K76)/('2014 population'!E76+'2014 population'!K76)</f>
        <v>3201.6195740092808</v>
      </c>
      <c r="R76" s="2">
        <f>(F76*'2014 population'!F76+'2014 overall results'!L76*'2014 population'!L76)/('2014 population'!F76+'2014 population'!L76)</f>
        <v>3209.3698631827933</v>
      </c>
      <c r="S76" s="2">
        <f>(G76*'2014 population'!G76+'2014 overall results'!M76*'2014 population'!M76)/('2014 population'!G76+'2014 population'!M76)</f>
        <v>3259.3416885919269</v>
      </c>
      <c r="T76" s="2">
        <f>(H76*'2014 population'!H76+'2014 overall results'!N76*'2014 population'!N76)/('2014 population'!H76+'2014 population'!N76)</f>
        <v>3701.5429926753091</v>
      </c>
      <c r="U76" s="56">
        <f>(I76*SUM('2014 population'!D76:H76)+'2014 overall results'!O76*SUM('2014 population'!J76:N76))/SUM('2014 population'!D76:N76)</f>
        <v>3350.5422253085776</v>
      </c>
      <c r="W76" s="99">
        <f>H76*SUM('2014 population'!D76:H76)+'2014 overall results'!N76*SUM('2014 population'!J76:N76)</f>
        <v>1569134956.0848641</v>
      </c>
    </row>
    <row r="77" spans="2:23" x14ac:dyDescent="0.25">
      <c r="B77">
        <v>73</v>
      </c>
      <c r="C77" s="67"/>
      <c r="D77" s="11">
        <f>ave_other_primary_care_2014+('2014 inpatient total'!D77+'2014 outpatient total'!D77+'2014 GP and pharma total'!D77)/'2014 population'!D77</f>
        <v>3520.2817664362565</v>
      </c>
      <c r="E77" s="11">
        <f>ave_other_primary_care_2014+('2014 inpatient total'!E77+'2014 outpatient total'!E77+'2014 GP and pharma total'!E77)/'2014 population'!E77</f>
        <v>3345.0503225136672</v>
      </c>
      <c r="F77" s="11">
        <f>ave_other_primary_care_2014+('2014 inpatient total'!F77+'2014 outpatient total'!F77+'2014 GP and pharma total'!F77)/'2014 population'!F77</f>
        <v>3266.6026944010164</v>
      </c>
      <c r="G77" s="11">
        <f>ave_other_primary_care_2014+('2014 inpatient total'!G77+'2014 outpatient total'!G77+'2014 GP and pharma total'!G77)/'2014 population'!G77</f>
        <v>3393.7078992110301</v>
      </c>
      <c r="H77" s="11">
        <f>ave_other_primary_care_2014+('2014 inpatient total'!H77+'2014 outpatient total'!H77+'2014 GP and pharma total'!H77)/'2014 population'!H77</f>
        <v>3838.7242307203041</v>
      </c>
      <c r="I77" s="96">
        <f>(D77*'2014 population'!D77+'2014 overall results'!E77*'2014 population'!E77+'2014 overall results'!F77*'2014 population'!F77+'2014 overall results'!G77*'2014 population'!G77+'2014 overall results'!H77*'2014 population'!H77)/SUM('2014 population'!D77:H77)</f>
        <v>3452.318546948075</v>
      </c>
      <c r="J77" s="11">
        <f>ave_other_primary_care_2014+('2014 inpatient total'!J77+'2014 outpatient total'!J77+'2014 GP and pharma total'!J77)/'2014 population'!J77</f>
        <v>3915.2642792960842</v>
      </c>
      <c r="K77" s="11">
        <f>ave_other_primary_care_2014+('2014 inpatient total'!K77+'2014 outpatient total'!K77+'2014 GP and pharma total'!K77)/'2014 population'!K77</f>
        <v>3638.147064530478</v>
      </c>
      <c r="L77" s="11">
        <f>ave_other_primary_care_2014+('2014 inpatient total'!L77+'2014 outpatient total'!L77+'2014 GP and pharma total'!L77)/'2014 population'!L77</f>
        <v>3686.4889647482878</v>
      </c>
      <c r="M77" s="11">
        <f>ave_other_primary_care_2014+('2014 inpatient total'!M77+'2014 outpatient total'!M77+'2014 GP and pharma total'!M77)/'2014 population'!M77</f>
        <v>3871.6322794176631</v>
      </c>
      <c r="N77" s="11">
        <f>ave_other_primary_care_2014+('2014 inpatient total'!N77+'2014 outpatient total'!N77+'2014 GP and pharma total'!N77)/'2014 population'!N77</f>
        <v>4342.2135735169722</v>
      </c>
      <c r="O77" s="96">
        <f>(J77*'2014 population'!J77+'2014 overall results'!K77*'2014 population'!K77+'2014 overall results'!L77*'2014 population'!L77+'2014 overall results'!M77*'2014 population'!M77+'2014 overall results'!N77*'2014 population'!N77)/SUM('2014 population'!J77:N77)</f>
        <v>3865.0494254513687</v>
      </c>
      <c r="P77" s="2">
        <f>(D77*'2014 population'!D77+'2014 overall results'!J77*'2014 population'!J77)/('2014 population'!D77+'2014 population'!J77)</f>
        <v>3705.7976497686027</v>
      </c>
      <c r="Q77" s="2">
        <f>(E77*'2014 population'!E77+'2014 overall results'!K77*'2014 population'!K77)/('2014 population'!E77+'2014 population'!K77)</f>
        <v>3483.3727643366151</v>
      </c>
      <c r="R77" s="2">
        <f>(F77*'2014 population'!F77+'2014 overall results'!L77*'2014 population'!L77)/('2014 population'!F77+'2014 population'!L77)</f>
        <v>3465.5525558883983</v>
      </c>
      <c r="S77" s="2">
        <f>(G77*'2014 population'!G77+'2014 overall results'!M77*'2014 population'!M77)/('2014 population'!G77+'2014 population'!M77)</f>
        <v>3617.3071477481885</v>
      </c>
      <c r="T77" s="2">
        <f>(H77*'2014 population'!H77+'2014 overall results'!N77*'2014 population'!N77)/('2014 population'!H77+'2014 population'!N77)</f>
        <v>4074.7847900866977</v>
      </c>
      <c r="U77" s="56">
        <f>(I77*SUM('2014 population'!D77:H77)+'2014 overall results'!O77*SUM('2014 population'!J77:N77))/SUM('2014 population'!D77:N77)</f>
        <v>3646.5321402918125</v>
      </c>
      <c r="W77" s="99">
        <f>H77*SUM('2014 population'!D77:H77)+'2014 overall results'!N77*SUM('2014 population'!J77:N77)</f>
        <v>1550175611.9844177</v>
      </c>
    </row>
    <row r="78" spans="2:23" x14ac:dyDescent="0.25">
      <c r="B78">
        <v>74</v>
      </c>
      <c r="C78" s="67"/>
      <c r="D78" s="11">
        <f>ave_other_primary_care_2014+('2014 inpatient total'!D78+'2014 outpatient total'!D78+'2014 GP and pharma total'!D78)/'2014 population'!D78</f>
        <v>3619.9086837449977</v>
      </c>
      <c r="E78" s="11">
        <f>ave_other_primary_care_2014+('2014 inpatient total'!E78+'2014 outpatient total'!E78+'2014 GP and pharma total'!E78)/'2014 population'!E78</f>
        <v>3323.292708826586</v>
      </c>
      <c r="F78" s="11">
        <f>ave_other_primary_care_2014+('2014 inpatient total'!F78+'2014 outpatient total'!F78+'2014 GP and pharma total'!F78)/'2014 population'!F78</f>
        <v>3285.3772598215146</v>
      </c>
      <c r="G78" s="11">
        <f>ave_other_primary_care_2014+('2014 inpatient total'!G78+'2014 outpatient total'!G78+'2014 GP and pharma total'!G78)/'2014 population'!G78</f>
        <v>3364.4501403749919</v>
      </c>
      <c r="H78" s="11">
        <f>ave_other_primary_care_2014+('2014 inpatient total'!H78+'2014 outpatient total'!H78+'2014 GP and pharma total'!H78)/'2014 population'!H78</f>
        <v>3800.3019947340345</v>
      </c>
      <c r="I78" s="96">
        <f>(D78*'2014 population'!D78+'2014 overall results'!E78*'2014 population'!E78+'2014 overall results'!F78*'2014 population'!F78+'2014 overall results'!G78*'2014 population'!G78+'2014 overall results'!H78*'2014 population'!H78)/SUM('2014 population'!D78:H78)</f>
        <v>3458.7547826335262</v>
      </c>
      <c r="J78" s="11">
        <f>ave_other_primary_care_2014+('2014 inpatient total'!J78+'2014 outpatient total'!J78+'2014 GP and pharma total'!J78)/'2014 population'!J78</f>
        <v>3976.9559538327749</v>
      </c>
      <c r="K78" s="11">
        <f>ave_other_primary_care_2014+('2014 inpatient total'!K78+'2014 outpatient total'!K78+'2014 GP and pharma total'!K78)/'2014 population'!K78</f>
        <v>3688.1396193684677</v>
      </c>
      <c r="L78" s="11">
        <f>ave_other_primary_care_2014+('2014 inpatient total'!L78+'2014 outpatient total'!L78+'2014 GP and pharma total'!L78)/'2014 population'!L78</f>
        <v>3702.0773168996657</v>
      </c>
      <c r="M78" s="11">
        <f>ave_other_primary_care_2014+('2014 inpatient total'!M78+'2014 outpatient total'!M78+'2014 GP and pharma total'!M78)/'2014 population'!M78</f>
        <v>3893.1016459628809</v>
      </c>
      <c r="N78" s="11">
        <f>ave_other_primary_care_2014+('2014 inpatient total'!N78+'2014 outpatient total'!N78+'2014 GP and pharma total'!N78)/'2014 population'!N78</f>
        <v>4486.3137262292485</v>
      </c>
      <c r="O78" s="96">
        <f>(J78*'2014 population'!J78+'2014 overall results'!K78*'2014 population'!K78+'2014 overall results'!L78*'2014 population'!L78+'2014 overall results'!M78*'2014 population'!M78+'2014 overall results'!N78*'2014 population'!N78)/SUM('2014 population'!J78:N78)</f>
        <v>3916.7243374998261</v>
      </c>
      <c r="P78" s="2">
        <f>(D78*'2014 population'!D78+'2014 overall results'!J78*'2014 population'!J78)/('2014 population'!D78+'2014 population'!J78)</f>
        <v>3786.9728795834435</v>
      </c>
      <c r="Q78" s="2">
        <f>(E78*'2014 population'!E78+'2014 overall results'!K78*'2014 population'!K78)/('2014 population'!E78+'2014 population'!K78)</f>
        <v>3495.3245461124029</v>
      </c>
      <c r="R78" s="2">
        <f>(F78*'2014 population'!F78+'2014 overall results'!L78*'2014 population'!L78)/('2014 population'!F78+'2014 population'!L78)</f>
        <v>3482.679780398501</v>
      </c>
      <c r="S78" s="2">
        <f>(G78*'2014 population'!G78+'2014 overall results'!M78*'2014 population'!M78)/('2014 population'!G78+'2014 population'!M78)</f>
        <v>3613.3013310801898</v>
      </c>
      <c r="T78" s="2">
        <f>(H78*'2014 population'!H78+'2014 overall results'!N78*'2014 population'!N78)/('2014 population'!H78+'2014 population'!N78)</f>
        <v>4117.2682044035892</v>
      </c>
      <c r="U78" s="56">
        <f>(I78*SUM('2014 population'!D78:H78)+'2014 overall results'!O78*SUM('2014 population'!J78:N78))/SUM('2014 population'!D78:N78)</f>
        <v>3673.8004689430504</v>
      </c>
      <c r="W78" s="99">
        <f>H78*SUM('2014 population'!D78:H78)+'2014 overall results'!N78*SUM('2014 population'!J78:N78)</f>
        <v>1628222985.7006826</v>
      </c>
    </row>
    <row r="79" spans="2:23" x14ac:dyDescent="0.25">
      <c r="B79">
        <v>75</v>
      </c>
      <c r="C79" s="67"/>
      <c r="D79" s="11">
        <f>ave_other_primary_care_2014+('2014 inpatient total'!D79+'2014 outpatient total'!D79+'2014 GP and pharma total'!D79)/'2014 population'!D79</f>
        <v>3833.9398557954837</v>
      </c>
      <c r="E79" s="11">
        <f>ave_other_primary_care_2014+('2014 inpatient total'!E79+'2014 outpatient total'!E79+'2014 GP and pharma total'!E79)/'2014 population'!E79</f>
        <v>3523.0780411766455</v>
      </c>
      <c r="F79" s="11">
        <f>ave_other_primary_care_2014+('2014 inpatient total'!F79+'2014 outpatient total'!F79+'2014 GP and pharma total'!F79)/'2014 population'!F79</f>
        <v>3511.1064794987678</v>
      </c>
      <c r="G79" s="11">
        <f>ave_other_primary_care_2014+('2014 inpatient total'!G79+'2014 outpatient total'!G79+'2014 GP and pharma total'!G79)/'2014 population'!G79</f>
        <v>3560.8179737339551</v>
      </c>
      <c r="H79" s="11">
        <f>ave_other_primary_care_2014+('2014 inpatient total'!H79+'2014 outpatient total'!H79+'2014 GP and pharma total'!H79)/'2014 population'!H79</f>
        <v>4118.4616745468229</v>
      </c>
      <c r="I79" s="96">
        <f>(D79*'2014 population'!D79+'2014 overall results'!E79*'2014 population'!E79+'2014 overall results'!F79*'2014 population'!F79+'2014 overall results'!G79*'2014 population'!G79+'2014 overall results'!H79*'2014 population'!H79)/SUM('2014 population'!D79:H79)</f>
        <v>3684.7728160413612</v>
      </c>
      <c r="J79" s="11">
        <f>ave_other_primary_care_2014+('2014 inpatient total'!J79+'2014 outpatient total'!J79+'2014 GP and pharma total'!J79)/'2014 population'!J79</f>
        <v>4306.7297290800589</v>
      </c>
      <c r="K79" s="11">
        <f>ave_other_primary_care_2014+('2014 inpatient total'!K79+'2014 outpatient total'!K79+'2014 GP and pharma total'!K79)/'2014 population'!K79</f>
        <v>3983.0159607436981</v>
      </c>
      <c r="L79" s="11">
        <f>ave_other_primary_care_2014+('2014 inpatient total'!L79+'2014 outpatient total'!L79+'2014 GP and pharma total'!L79)/'2014 population'!L79</f>
        <v>4011.256636141472</v>
      </c>
      <c r="M79" s="11">
        <f>ave_other_primary_care_2014+('2014 inpatient total'!M79+'2014 outpatient total'!M79+'2014 GP and pharma total'!M79)/'2014 population'!M79</f>
        <v>4059.7302592604601</v>
      </c>
      <c r="N79" s="11">
        <f>ave_other_primary_care_2014+('2014 inpatient total'!N79+'2014 outpatient total'!N79+'2014 GP and pharma total'!N79)/'2014 population'!N79</f>
        <v>4809.2994186828128</v>
      </c>
      <c r="O79" s="96">
        <f>(J79*'2014 population'!J79+'2014 overall results'!K79*'2014 population'!K79+'2014 overall results'!L79*'2014 population'!L79+'2014 overall results'!M79*'2014 population'!M79+'2014 overall results'!N79*'2014 population'!N79)/SUM('2014 population'!J79:N79)</f>
        <v>4197.1855175368792</v>
      </c>
      <c r="P79" s="2">
        <f>(D79*'2014 population'!D79+'2014 overall results'!J79*'2014 population'!J79)/('2014 population'!D79+'2014 population'!J79)</f>
        <v>4054.0389341098416</v>
      </c>
      <c r="Q79" s="2">
        <f>(E79*'2014 population'!E79+'2014 overall results'!K79*'2014 population'!K79)/('2014 population'!E79+'2014 population'!K79)</f>
        <v>3739.0365877210975</v>
      </c>
      <c r="R79" s="2">
        <f>(F79*'2014 population'!F79+'2014 overall results'!L79*'2014 population'!L79)/('2014 population'!F79+'2014 population'!L79)</f>
        <v>3746.3823556371863</v>
      </c>
      <c r="S79" s="2">
        <f>(G79*'2014 population'!G79+'2014 overall results'!M79*'2014 population'!M79)/('2014 population'!G79+'2014 population'!M79)</f>
        <v>3793.9226478932396</v>
      </c>
      <c r="T79" s="2">
        <f>(H79*'2014 population'!H79+'2014 overall results'!N79*'2014 population'!N79)/('2014 population'!H79+'2014 population'!N79)</f>
        <v>4434.7475064745458</v>
      </c>
      <c r="U79" s="56">
        <f>(I79*SUM('2014 population'!D79:H79)+'2014 overall results'!O79*SUM('2014 population'!J79:N79))/SUM('2014 population'!D79:N79)</f>
        <v>3923.8635173873013</v>
      </c>
      <c r="W79" s="99">
        <f>H79*SUM('2014 population'!D79:H79)+'2014 overall results'!N79*SUM('2014 population'!J79:N79)</f>
        <v>1735528816.0327721</v>
      </c>
    </row>
    <row r="80" spans="2:23" x14ac:dyDescent="0.25">
      <c r="B80">
        <v>76</v>
      </c>
      <c r="C80" s="67"/>
      <c r="D80" s="11">
        <f>ave_other_primary_care_2014+('2014 inpatient total'!D80+'2014 outpatient total'!D80+'2014 GP and pharma total'!D80)/'2014 population'!D80</f>
        <v>3849.3244535250324</v>
      </c>
      <c r="E80" s="11">
        <f>ave_other_primary_care_2014+('2014 inpatient total'!E80+'2014 outpatient total'!E80+'2014 GP and pharma total'!E80)/'2014 population'!E80</f>
        <v>3684.9316044762863</v>
      </c>
      <c r="F80" s="11">
        <f>ave_other_primary_care_2014+('2014 inpatient total'!F80+'2014 outpatient total'!F80+'2014 GP and pharma total'!F80)/'2014 population'!F80</f>
        <v>3656.9538032754463</v>
      </c>
      <c r="G80" s="11">
        <f>ave_other_primary_care_2014+('2014 inpatient total'!G80+'2014 outpatient total'!G80+'2014 GP and pharma total'!G80)/'2014 population'!G80</f>
        <v>3661.1235181640377</v>
      </c>
      <c r="H80" s="11">
        <f>ave_other_primary_care_2014+('2014 inpatient total'!H80+'2014 outpatient total'!H80+'2014 GP and pharma total'!H80)/'2014 population'!H80</f>
        <v>4125.2048597437033</v>
      </c>
      <c r="I80" s="96">
        <f>(D80*'2014 population'!D80+'2014 overall results'!E80*'2014 population'!E80+'2014 overall results'!F80*'2014 population'!F80+'2014 overall results'!G80*'2014 population'!G80+'2014 overall results'!H80*'2014 population'!H80)/SUM('2014 population'!D80:H80)</f>
        <v>3777.8211355701501</v>
      </c>
      <c r="J80" s="11">
        <f>ave_other_primary_care_2014+('2014 inpatient total'!J80+'2014 outpatient total'!J80+'2014 GP and pharma total'!J80)/'2014 population'!J80</f>
        <v>4364.7354872259421</v>
      </c>
      <c r="K80" s="11">
        <f>ave_other_primary_care_2014+('2014 inpatient total'!K80+'2014 outpatient total'!K80+'2014 GP and pharma total'!K80)/'2014 population'!K80</f>
        <v>4065.2148158143073</v>
      </c>
      <c r="L80" s="11">
        <f>ave_other_primary_care_2014+('2014 inpatient total'!L80+'2014 outpatient total'!L80+'2014 GP and pharma total'!L80)/'2014 population'!L80</f>
        <v>4058.9516603838183</v>
      </c>
      <c r="M80" s="11">
        <f>ave_other_primary_care_2014+('2014 inpatient total'!M80+'2014 outpatient total'!M80+'2014 GP and pharma total'!M80)/'2014 population'!M80</f>
        <v>4224.8261611595753</v>
      </c>
      <c r="N80" s="11">
        <f>ave_other_primary_care_2014+('2014 inpatient total'!N80+'2014 outpatient total'!N80+'2014 GP and pharma total'!N80)/'2014 population'!N80</f>
        <v>4932.6291685907836</v>
      </c>
      <c r="O80" s="96">
        <f>(J80*'2014 population'!J80+'2014 overall results'!K80*'2014 population'!K80+'2014 overall results'!L80*'2014 population'!L80+'2014 overall results'!M80*'2014 population'!M80+'2014 overall results'!N80*'2014 population'!N80)/SUM('2014 population'!J80:N80)</f>
        <v>4291.6490312066562</v>
      </c>
      <c r="P80" s="2">
        <f>(D80*'2014 population'!D80+'2014 overall results'!J80*'2014 population'!J80)/('2014 population'!D80+'2014 population'!J80)</f>
        <v>4089.6402454760582</v>
      </c>
      <c r="Q80" s="2">
        <f>(E80*'2014 population'!E80+'2014 overall results'!K80*'2014 population'!K80)/('2014 population'!E80+'2014 population'!K80)</f>
        <v>3864.6423883470507</v>
      </c>
      <c r="R80" s="2">
        <f>(F80*'2014 population'!F80+'2014 overall results'!L80*'2014 population'!L80)/('2014 population'!F80+'2014 population'!L80)</f>
        <v>3844.1297470677409</v>
      </c>
      <c r="S80" s="2">
        <f>(G80*'2014 population'!G80+'2014 overall results'!M80*'2014 population'!M80)/('2014 population'!G80+'2014 population'!M80)</f>
        <v>3923.2874394245628</v>
      </c>
      <c r="T80" s="2">
        <f>(H80*'2014 population'!H80+'2014 overall results'!N80*'2014 population'!N80)/('2014 population'!H80+'2014 population'!N80)</f>
        <v>4490.4440614640907</v>
      </c>
      <c r="U80" s="56">
        <f>(I80*SUM('2014 population'!D80:H80)+'2014 overall results'!O80*SUM('2014 population'!J80:N80))/SUM('2014 population'!D80:N80)</f>
        <v>4016.7306980906528</v>
      </c>
      <c r="W80" s="99">
        <f>H80*SUM('2014 population'!D80:H80)+'2014 overall results'!N80*SUM('2014 population'!J80:N80)</f>
        <v>1704188695.1867287</v>
      </c>
    </row>
    <row r="81" spans="2:23" x14ac:dyDescent="0.25">
      <c r="B81">
        <v>77</v>
      </c>
      <c r="C81" s="67"/>
      <c r="D81" s="11">
        <f>ave_other_primary_care_2014+('2014 inpatient total'!D81+'2014 outpatient total'!D81+'2014 GP and pharma total'!D81)/'2014 population'!D81</f>
        <v>4090.9358714337468</v>
      </c>
      <c r="E81" s="11">
        <f>ave_other_primary_care_2014+('2014 inpatient total'!E81+'2014 outpatient total'!E81+'2014 GP and pharma total'!E81)/'2014 population'!E81</f>
        <v>3735.5218314096637</v>
      </c>
      <c r="F81" s="11">
        <f>ave_other_primary_care_2014+('2014 inpatient total'!F81+'2014 outpatient total'!F81+'2014 GP and pharma total'!F81)/'2014 population'!F81</f>
        <v>3866.0399126981656</v>
      </c>
      <c r="G81" s="11">
        <f>ave_other_primary_care_2014+('2014 inpatient total'!G81+'2014 outpatient total'!G81+'2014 GP and pharma total'!G81)/'2014 population'!G81</f>
        <v>3790.7274318287555</v>
      </c>
      <c r="H81" s="11">
        <f>ave_other_primary_care_2014+('2014 inpatient total'!H81+'2014 outpatient total'!H81+'2014 GP and pharma total'!H81)/'2014 population'!H81</f>
        <v>4284.6483932386509</v>
      </c>
      <c r="I81" s="96">
        <f>(D81*'2014 population'!D81+'2014 overall results'!E81*'2014 population'!E81+'2014 overall results'!F81*'2014 population'!F81+'2014 overall results'!G81*'2014 population'!G81+'2014 overall results'!H81*'2014 population'!H81)/SUM('2014 population'!D81:H81)</f>
        <v>3933.8060785230496</v>
      </c>
      <c r="J81" s="11">
        <f>ave_other_primary_care_2014+('2014 inpatient total'!J81+'2014 outpatient total'!J81+'2014 GP and pharma total'!J81)/'2014 population'!J81</f>
        <v>4563.8043608368853</v>
      </c>
      <c r="K81" s="11">
        <f>ave_other_primary_care_2014+('2014 inpatient total'!K81+'2014 outpatient total'!K81+'2014 GP and pharma total'!K81)/'2014 population'!K81</f>
        <v>4353.9838582326056</v>
      </c>
      <c r="L81" s="11">
        <f>ave_other_primary_care_2014+('2014 inpatient total'!L81+'2014 outpatient total'!L81+'2014 GP and pharma total'!L81)/'2014 population'!L81</f>
        <v>4315.5642390761959</v>
      </c>
      <c r="M81" s="11">
        <f>ave_other_primary_care_2014+('2014 inpatient total'!M81+'2014 outpatient total'!M81+'2014 GP and pharma total'!M81)/'2014 population'!M81</f>
        <v>4445.2586773748699</v>
      </c>
      <c r="N81" s="11">
        <f>ave_other_primary_care_2014+('2014 inpatient total'!N81+'2014 outpatient total'!N81+'2014 GP and pharma total'!N81)/'2014 population'!N81</f>
        <v>5321.8073677069242</v>
      </c>
      <c r="O81" s="96">
        <f>(J81*'2014 population'!J81+'2014 overall results'!K81*'2014 population'!K81+'2014 overall results'!L81*'2014 population'!L81+'2014 overall results'!M81*'2014 population'!M81+'2014 overall results'!N81*'2014 population'!N81)/SUM('2014 population'!J81:N81)</f>
        <v>4556.8851155296534</v>
      </c>
      <c r="P81" s="2">
        <f>(D81*'2014 population'!D81+'2014 overall results'!J81*'2014 population'!J81)/('2014 population'!D81+'2014 population'!J81)</f>
        <v>4307.9779008480127</v>
      </c>
      <c r="Q81" s="2">
        <f>(E81*'2014 population'!E81+'2014 overall results'!K81*'2014 population'!K81)/('2014 population'!E81+'2014 population'!K81)</f>
        <v>4020.810707110762</v>
      </c>
      <c r="R81" s="2">
        <f>(F81*'2014 population'!F81+'2014 overall results'!L81*'2014 population'!L81)/('2014 population'!F81+'2014 population'!L81)</f>
        <v>4075.6245878782884</v>
      </c>
      <c r="S81" s="2">
        <f>(G81*'2014 population'!G81+'2014 overall results'!M81*'2014 population'!M81)/('2014 population'!G81+'2014 population'!M81)</f>
        <v>4093.2343658647892</v>
      </c>
      <c r="T81" s="2">
        <f>(H81*'2014 population'!H81+'2014 overall results'!N81*'2014 population'!N81)/('2014 population'!H81+'2014 population'!N81)</f>
        <v>4749.5160657703464</v>
      </c>
      <c r="U81" s="56">
        <f>(I81*SUM('2014 population'!D81:H81)+'2014 overall results'!O81*SUM('2014 population'!J81:N81))/SUM('2014 population'!D81:N81)</f>
        <v>4220.439082842151</v>
      </c>
      <c r="W81" s="99">
        <f>H81*SUM('2014 population'!D81:H81)+'2014 overall results'!N81*SUM('2014 population'!J81:N81)</f>
        <v>1703827696.0116701</v>
      </c>
    </row>
    <row r="82" spans="2:23" x14ac:dyDescent="0.25">
      <c r="B82">
        <v>78</v>
      </c>
      <c r="C82" s="67"/>
      <c r="D82" s="11">
        <f>ave_other_primary_care_2014+('2014 inpatient total'!D82+'2014 outpatient total'!D82+'2014 GP and pharma total'!D82)/'2014 population'!D82</f>
        <v>3980.2643958331419</v>
      </c>
      <c r="E82" s="11">
        <f>ave_other_primary_care_2014+('2014 inpatient total'!E82+'2014 outpatient total'!E82+'2014 GP and pharma total'!E82)/'2014 population'!E82</f>
        <v>3833.3939839712439</v>
      </c>
      <c r="F82" s="11">
        <f>ave_other_primary_care_2014+('2014 inpatient total'!F82+'2014 outpatient total'!F82+'2014 GP and pharma total'!F82)/'2014 population'!F82</f>
        <v>3870.8762833334695</v>
      </c>
      <c r="G82" s="11">
        <f>ave_other_primary_care_2014+('2014 inpatient total'!G82+'2014 outpatient total'!G82+'2014 GP and pharma total'!G82)/'2014 population'!G82</f>
        <v>3873.2401403889189</v>
      </c>
      <c r="H82" s="11">
        <f>ave_other_primary_care_2014+('2014 inpatient total'!H82+'2014 outpatient total'!H82+'2014 GP and pharma total'!H82)/'2014 population'!H82</f>
        <v>4366.1589697133377</v>
      </c>
      <c r="I82" s="96">
        <f>(D82*'2014 population'!D82+'2014 overall results'!E82*'2014 population'!E82+'2014 overall results'!F82*'2014 population'!F82+'2014 overall results'!G82*'2014 population'!G82+'2014 overall results'!H82*'2014 population'!H82)/SUM('2014 population'!D82:H82)</f>
        <v>3965.9541400088874</v>
      </c>
      <c r="J82" s="11">
        <f>ave_other_primary_care_2014+('2014 inpatient total'!J82+'2014 outpatient total'!J82+'2014 GP and pharma total'!J82)/'2014 population'!J82</f>
        <v>4631.7912268851114</v>
      </c>
      <c r="K82" s="11">
        <f>ave_other_primary_care_2014+('2014 inpatient total'!K82+'2014 outpatient total'!K82+'2014 GP and pharma total'!K82)/'2014 population'!K82</f>
        <v>4342.9423220547151</v>
      </c>
      <c r="L82" s="11">
        <f>ave_other_primary_care_2014+('2014 inpatient total'!L82+'2014 outpatient total'!L82+'2014 GP and pharma total'!L82)/'2014 population'!L82</f>
        <v>4381.0053160777006</v>
      </c>
      <c r="M82" s="11">
        <f>ave_other_primary_care_2014+('2014 inpatient total'!M82+'2014 outpatient total'!M82+'2014 GP and pharma total'!M82)/'2014 population'!M82</f>
        <v>4496.7055093010185</v>
      </c>
      <c r="N82" s="11">
        <f>ave_other_primary_care_2014+('2014 inpatient total'!N82+'2014 outpatient total'!N82+'2014 GP and pharma total'!N82)/'2014 population'!N82</f>
        <v>5384.0395135211038</v>
      </c>
      <c r="O82" s="96">
        <f>(J82*'2014 population'!J82+'2014 overall results'!K82*'2014 population'!K82+'2014 overall results'!L82*'2014 population'!L82+'2014 overall results'!M82*'2014 population'!M82+'2014 overall results'!N82*'2014 population'!N82)/SUM('2014 population'!J82:N82)</f>
        <v>4600.8753514966229</v>
      </c>
      <c r="P82" s="2">
        <f>(D82*'2014 population'!D82+'2014 overall results'!J82*'2014 population'!J82)/('2014 population'!D82+'2014 population'!J82)</f>
        <v>4272.3249939089401</v>
      </c>
      <c r="Q82" s="2">
        <f>(E82*'2014 population'!E82+'2014 overall results'!K82*'2014 population'!K82)/('2014 population'!E82+'2014 population'!K82)</f>
        <v>4066.4020383416869</v>
      </c>
      <c r="R82" s="2">
        <f>(F82*'2014 population'!F82+'2014 overall results'!L82*'2014 population'!L82)/('2014 population'!F82+'2014 population'!L82)</f>
        <v>4105.8087154698105</v>
      </c>
      <c r="S82" s="2">
        <f>(G82*'2014 population'!G82+'2014 overall results'!M82*'2014 population'!M82)/('2014 population'!G82+'2014 population'!M82)</f>
        <v>4160.8080964074798</v>
      </c>
      <c r="T82" s="2">
        <f>(H82*'2014 population'!H82+'2014 overall results'!N82*'2014 population'!N82)/('2014 population'!H82+'2014 population'!N82)</f>
        <v>4813.919161038737</v>
      </c>
      <c r="U82" s="56">
        <f>(I82*SUM('2014 population'!D82:H82)+'2014 overall results'!O82*SUM('2014 population'!J82:N82))/SUM('2014 population'!D82:N82)</f>
        <v>4254.434581208975</v>
      </c>
      <c r="W82" s="99">
        <f>H82*SUM('2014 population'!D82:H82)+'2014 overall results'!N82*SUM('2014 population'!J82:N82)</f>
        <v>1633605963.6694922</v>
      </c>
    </row>
    <row r="83" spans="2:23" x14ac:dyDescent="0.25">
      <c r="B83">
        <v>79</v>
      </c>
      <c r="C83" s="67"/>
      <c r="D83" s="11">
        <f>ave_other_primary_care_2014+('2014 inpatient total'!D83+'2014 outpatient total'!D83+'2014 GP and pharma total'!D83)/'2014 population'!D83</f>
        <v>4120.6980303054597</v>
      </c>
      <c r="E83" s="11">
        <f>ave_other_primary_care_2014+('2014 inpatient total'!E83+'2014 outpatient total'!E83+'2014 GP and pharma total'!E83)/'2014 population'!E83</f>
        <v>3959.6467693700715</v>
      </c>
      <c r="F83" s="11">
        <f>ave_other_primary_care_2014+('2014 inpatient total'!F83+'2014 outpatient total'!F83+'2014 GP and pharma total'!F83)/'2014 population'!F83</f>
        <v>4057.6558458010395</v>
      </c>
      <c r="G83" s="11">
        <f>ave_other_primary_care_2014+('2014 inpatient total'!G83+'2014 outpatient total'!G83+'2014 GP and pharma total'!G83)/'2014 population'!G83</f>
        <v>4030.8519677765944</v>
      </c>
      <c r="H83" s="11">
        <f>ave_other_primary_care_2014+('2014 inpatient total'!H83+'2014 outpatient total'!H83+'2014 GP and pharma total'!H83)/'2014 population'!H83</f>
        <v>4527.9264127895876</v>
      </c>
      <c r="I83" s="96">
        <f>(D83*'2014 population'!D83+'2014 overall results'!E83*'2014 population'!E83+'2014 overall results'!F83*'2014 population'!F83+'2014 overall results'!G83*'2014 population'!G83+'2014 overall results'!H83*'2014 population'!H83)/SUM('2014 population'!D83:H83)</f>
        <v>4121.6919861198876</v>
      </c>
      <c r="J83" s="11">
        <f>ave_other_primary_care_2014+('2014 inpatient total'!J83+'2014 outpatient total'!J83+'2014 GP and pharma total'!J83)/'2014 population'!J83</f>
        <v>4721.499976436251</v>
      </c>
      <c r="K83" s="11">
        <f>ave_other_primary_care_2014+('2014 inpatient total'!K83+'2014 outpatient total'!K83+'2014 GP and pharma total'!K83)/'2014 population'!K83</f>
        <v>4435.7390583154547</v>
      </c>
      <c r="L83" s="11">
        <f>ave_other_primary_care_2014+('2014 inpatient total'!L83+'2014 outpatient total'!L83+'2014 GP and pharma total'!L83)/'2014 population'!L83</f>
        <v>4564.3681042585558</v>
      </c>
      <c r="M83" s="11">
        <f>ave_other_primary_care_2014+('2014 inpatient total'!M83+'2014 outpatient total'!M83+'2014 GP and pharma total'!M83)/'2014 population'!M83</f>
        <v>4595.1274549202053</v>
      </c>
      <c r="N83" s="11">
        <f>ave_other_primary_care_2014+('2014 inpatient total'!N83+'2014 outpatient total'!N83+'2014 GP and pharma total'!N83)/'2014 population'!N83</f>
        <v>5650.1017849875971</v>
      </c>
      <c r="O83" s="96">
        <f>(J83*'2014 population'!J83+'2014 overall results'!K83*'2014 population'!K83+'2014 overall results'!L83*'2014 population'!L83+'2014 overall results'!M83*'2014 population'!M83+'2014 overall results'!N83*'2014 population'!N83)/SUM('2014 population'!J83:N83)</f>
        <v>4742.1380053711018</v>
      </c>
      <c r="P83" s="2">
        <f>(D83*'2014 population'!D83+'2014 overall results'!J83*'2014 population'!J83)/('2014 population'!D83+'2014 population'!J83)</f>
        <v>4388.7630910198459</v>
      </c>
      <c r="Q83" s="2">
        <f>(E83*'2014 population'!E83+'2014 overall results'!K83*'2014 population'!K83)/('2014 population'!E83+'2014 population'!K83)</f>
        <v>4176.3788490873158</v>
      </c>
      <c r="R83" s="2">
        <f>(F83*'2014 population'!F83+'2014 overall results'!L83*'2014 population'!L83)/('2014 population'!F83+'2014 population'!L83)</f>
        <v>4288.7067818123605</v>
      </c>
      <c r="S83" s="2">
        <f>(G83*'2014 population'!G83+'2014 overall results'!M83*'2014 population'!M83)/('2014 population'!G83+'2014 population'!M83)</f>
        <v>4286.8395637366275</v>
      </c>
      <c r="T83" s="2">
        <f>(H83*'2014 population'!H83+'2014 overall results'!N83*'2014 population'!N83)/('2014 population'!H83+'2014 population'!N83)</f>
        <v>5013.87317518488</v>
      </c>
      <c r="U83" s="56">
        <f>(I83*SUM('2014 population'!D83:H83)+'2014 overall results'!O83*SUM('2014 population'!J83:N83))/SUM('2014 population'!D83:N83)</f>
        <v>4400.7351343893906</v>
      </c>
      <c r="W83" s="99">
        <f>H83*SUM('2014 population'!D83:H83)+'2014 overall results'!N83*SUM('2014 population'!J83:N83)</f>
        <v>1607207572.0444572</v>
      </c>
    </row>
    <row r="84" spans="2:23" x14ac:dyDescent="0.25">
      <c r="B84">
        <v>80</v>
      </c>
      <c r="C84" s="67"/>
      <c r="D84" s="11">
        <f>ave_other_primary_care_2014+('2014 inpatient total'!D84+'2014 outpatient total'!D84+'2014 GP and pharma total'!D84)/'2014 population'!D84</f>
        <v>4216.2751617370886</v>
      </c>
      <c r="E84" s="11">
        <f>ave_other_primary_care_2014+('2014 inpatient total'!E84+'2014 outpatient total'!E84+'2014 GP and pharma total'!E84)/'2014 population'!E84</f>
        <v>4125.3471658796998</v>
      </c>
      <c r="F84" s="11">
        <f>ave_other_primary_care_2014+('2014 inpatient total'!F84+'2014 outpatient total'!F84+'2014 GP and pharma total'!F84)/'2014 population'!F84</f>
        <v>4156.8622603106023</v>
      </c>
      <c r="G84" s="11">
        <f>ave_other_primary_care_2014+('2014 inpatient total'!G84+'2014 outpatient total'!G84+'2014 GP and pharma total'!G84)/'2014 population'!G84</f>
        <v>4251.1619326965465</v>
      </c>
      <c r="H84" s="11">
        <f>ave_other_primary_care_2014+('2014 inpatient total'!H84+'2014 outpatient total'!H84+'2014 GP and pharma total'!H84)/'2014 population'!H84</f>
        <v>4677.0260264738772</v>
      </c>
      <c r="I84" s="96">
        <f>(D84*'2014 population'!D84+'2014 overall results'!E84*'2014 population'!E84+'2014 overall results'!F84*'2014 population'!F84+'2014 overall results'!G84*'2014 population'!G84+'2014 overall results'!H84*'2014 population'!H84)/SUM('2014 population'!D84:H84)</f>
        <v>4268.0102522453117</v>
      </c>
      <c r="J84" s="11">
        <f>ave_other_primary_care_2014+('2014 inpatient total'!J84+'2014 outpatient total'!J84+'2014 GP and pharma total'!J84)/'2014 population'!J84</f>
        <v>4855.4773950865938</v>
      </c>
      <c r="K84" s="11">
        <f>ave_other_primary_care_2014+('2014 inpatient total'!K84+'2014 outpatient total'!K84+'2014 GP and pharma total'!K84)/'2014 population'!K84</f>
        <v>4752.6284542019675</v>
      </c>
      <c r="L84" s="11">
        <f>ave_other_primary_care_2014+('2014 inpatient total'!L84+'2014 outpatient total'!L84+'2014 GP and pharma total'!L84)/'2014 population'!L84</f>
        <v>4699.829977415151</v>
      </c>
      <c r="M84" s="11">
        <f>ave_other_primary_care_2014+('2014 inpatient total'!M84+'2014 outpatient total'!M84+'2014 GP and pharma total'!M84)/'2014 population'!M84</f>
        <v>4777.0849147279496</v>
      </c>
      <c r="N84" s="11">
        <f>ave_other_primary_care_2014+('2014 inpatient total'!N84+'2014 outpatient total'!N84+'2014 GP and pharma total'!N84)/'2014 population'!N84</f>
        <v>5919.1503231789038</v>
      </c>
      <c r="O84" s="96">
        <f>(J84*'2014 population'!J84+'2014 overall results'!K84*'2014 population'!K84+'2014 overall results'!L84*'2014 population'!L84+'2014 overall results'!M84*'2014 population'!M84+'2014 overall results'!N84*'2014 population'!N84)/SUM('2014 population'!J84:N84)</f>
        <v>4946.068581847815</v>
      </c>
      <c r="P84" s="2">
        <f>(D84*'2014 population'!D84+'2014 overall results'!J84*'2014 population'!J84)/('2014 population'!D84+'2014 population'!J84)</f>
        <v>4496.5244794704622</v>
      </c>
      <c r="Q84" s="2">
        <f>(E84*'2014 population'!E84+'2014 overall results'!K84*'2014 population'!K84)/('2014 population'!E84+'2014 population'!K84)</f>
        <v>4405.2609360343795</v>
      </c>
      <c r="R84" s="2">
        <f>(F84*'2014 population'!F84+'2014 overall results'!L84*'2014 population'!L84)/('2014 population'!F84+'2014 population'!L84)</f>
        <v>4399.9871353356602</v>
      </c>
      <c r="S84" s="2">
        <f>(G84*'2014 population'!G84+'2014 overall results'!M84*'2014 population'!M84)/('2014 population'!G84+'2014 population'!M84)</f>
        <v>4488.2304579951688</v>
      </c>
      <c r="T84" s="2">
        <f>(H84*'2014 population'!H84+'2014 overall results'!N84*'2014 population'!N84)/('2014 population'!H84+'2014 population'!N84)</f>
        <v>5206.1331044969884</v>
      </c>
      <c r="U84" s="56">
        <f>(I84*SUM('2014 population'!D84:H84)+'2014 overall results'!O84*SUM('2014 population'!J84:N84))/SUM('2014 population'!D84:N84)</f>
        <v>4568.2632409484286</v>
      </c>
      <c r="W84" s="99">
        <f>H84*SUM('2014 population'!D84:H84)+'2014 overall results'!N84*SUM('2014 population'!J84:N84)</f>
        <v>1533189234.3107972</v>
      </c>
    </row>
    <row r="85" spans="2:23" x14ac:dyDescent="0.25">
      <c r="B85">
        <v>81</v>
      </c>
      <c r="C85" s="67"/>
      <c r="D85" s="11">
        <f>ave_other_primary_care_2014+('2014 inpatient total'!D85+'2014 outpatient total'!D85+'2014 GP and pharma total'!D85)/'2014 population'!D85</f>
        <v>4488.3489637534331</v>
      </c>
      <c r="E85" s="11">
        <f>ave_other_primary_care_2014+('2014 inpatient total'!E85+'2014 outpatient total'!E85+'2014 GP and pharma total'!E85)/'2014 population'!E85</f>
        <v>4334.6488194754575</v>
      </c>
      <c r="F85" s="11">
        <f>ave_other_primary_care_2014+('2014 inpatient total'!F85+'2014 outpatient total'!F85+'2014 GP and pharma total'!F85)/'2014 population'!F85</f>
        <v>4256.8463780066941</v>
      </c>
      <c r="G85" s="11">
        <f>ave_other_primary_care_2014+('2014 inpatient total'!G85+'2014 outpatient total'!G85+'2014 GP and pharma total'!G85)/'2014 population'!G85</f>
        <v>4290.8377184726087</v>
      </c>
      <c r="H85" s="11">
        <f>ave_other_primary_care_2014+('2014 inpatient total'!H85+'2014 outpatient total'!H85+'2014 GP and pharma total'!H85)/'2014 population'!H85</f>
        <v>4840.2193795973653</v>
      </c>
      <c r="I85" s="96">
        <f>(D85*'2014 population'!D85+'2014 overall results'!E85*'2014 population'!E85+'2014 overall results'!F85*'2014 population'!F85+'2014 overall results'!G85*'2014 population'!G85+'2014 overall results'!H85*'2014 population'!H85)/SUM('2014 population'!D85:H85)</f>
        <v>4421.8858094744528</v>
      </c>
      <c r="J85" s="11">
        <f>ave_other_primary_care_2014+('2014 inpatient total'!J85+'2014 outpatient total'!J85+'2014 GP and pharma total'!J85)/'2014 population'!J85</f>
        <v>4948.0623992387409</v>
      </c>
      <c r="K85" s="11">
        <f>ave_other_primary_care_2014+('2014 inpatient total'!K85+'2014 outpatient total'!K85+'2014 GP and pharma total'!K85)/'2014 population'!K85</f>
        <v>4793.4902398442782</v>
      </c>
      <c r="L85" s="11">
        <f>ave_other_primary_care_2014+('2014 inpatient total'!L85+'2014 outpatient total'!L85+'2014 GP and pharma total'!L85)/'2014 population'!L85</f>
        <v>4900.2443581480593</v>
      </c>
      <c r="M85" s="11">
        <f>ave_other_primary_care_2014+('2014 inpatient total'!M85+'2014 outpatient total'!M85+'2014 GP and pharma total'!M85)/'2014 population'!M85</f>
        <v>4992.7914116422717</v>
      </c>
      <c r="N85" s="11">
        <f>ave_other_primary_care_2014+('2014 inpatient total'!N85+'2014 outpatient total'!N85+'2014 GP and pharma total'!N85)/'2014 population'!N85</f>
        <v>6092.7946031858201</v>
      </c>
      <c r="O85" s="96">
        <f>(J85*'2014 population'!J85+'2014 overall results'!K85*'2014 population'!K85+'2014 overall results'!L85*'2014 population'!L85+'2014 overall results'!M85*'2014 population'!M85+'2014 overall results'!N85*'2014 population'!N85)/SUM('2014 population'!J85:N85)</f>
        <v>5091.0367298191213</v>
      </c>
      <c r="P85" s="2">
        <f>(D85*'2014 population'!D85+'2014 overall results'!J85*'2014 population'!J85)/('2014 population'!D85+'2014 population'!J85)</f>
        <v>4685.5545887959561</v>
      </c>
      <c r="Q85" s="2">
        <f>(E85*'2014 population'!E85+'2014 overall results'!K85*'2014 population'!K85)/('2014 population'!E85+'2014 population'!K85)</f>
        <v>4534.6644302920704</v>
      </c>
      <c r="R85" s="2">
        <f>(F85*'2014 population'!F85+'2014 overall results'!L85*'2014 population'!L85)/('2014 population'!F85+'2014 population'!L85)</f>
        <v>4540.5872070027053</v>
      </c>
      <c r="S85" s="2">
        <f>(G85*'2014 population'!G85+'2014 overall results'!M85*'2014 population'!M85)/('2014 population'!G85+'2014 population'!M85)</f>
        <v>4604.9377728879354</v>
      </c>
      <c r="T85" s="2">
        <f>(H85*'2014 population'!H85+'2014 overall results'!N85*'2014 population'!N85)/('2014 population'!H85+'2014 population'!N85)</f>
        <v>5363.2832970576301</v>
      </c>
      <c r="U85" s="56">
        <f>(I85*SUM('2014 population'!D85:H85)+'2014 overall results'!O85*SUM('2014 population'!J85:N85))/SUM('2014 population'!D85:N85)</f>
        <v>4713.1445679593699</v>
      </c>
      <c r="W85" s="99">
        <f>H85*SUM('2014 population'!D85:H85)+'2014 overall results'!N85*SUM('2014 population'!J85:N85)</f>
        <v>1489451824.6006484</v>
      </c>
    </row>
    <row r="86" spans="2:23" x14ac:dyDescent="0.25">
      <c r="B86">
        <v>82</v>
      </c>
      <c r="C86" s="67"/>
      <c r="D86" s="11">
        <f>ave_other_primary_care_2014+('2014 inpatient total'!D86+'2014 outpatient total'!D86+'2014 GP and pharma total'!D86)/'2014 population'!D86</f>
        <v>4495.9251352865731</v>
      </c>
      <c r="E86" s="11">
        <f>ave_other_primary_care_2014+('2014 inpatient total'!E86+'2014 outpatient total'!E86+'2014 GP and pharma total'!E86)/'2014 population'!E86</f>
        <v>4348.9632063722102</v>
      </c>
      <c r="F86" s="11">
        <f>ave_other_primary_care_2014+('2014 inpatient total'!F86+'2014 outpatient total'!F86+'2014 GP and pharma total'!F86)/'2014 population'!F86</f>
        <v>4410.6072669944924</v>
      </c>
      <c r="G86" s="11">
        <f>ave_other_primary_care_2014+('2014 inpatient total'!G86+'2014 outpatient total'!G86+'2014 GP and pharma total'!G86)/'2014 population'!G86</f>
        <v>4491.5185687312669</v>
      </c>
      <c r="H86" s="11">
        <f>ave_other_primary_care_2014+('2014 inpatient total'!H86+'2014 outpatient total'!H86+'2014 GP and pharma total'!H86)/'2014 population'!H86</f>
        <v>4947.3172488590872</v>
      </c>
      <c r="I86" s="96">
        <f>(D86*'2014 population'!D86+'2014 overall results'!E86*'2014 population'!E86+'2014 overall results'!F86*'2014 population'!F86+'2014 overall results'!G86*'2014 population'!G86+'2014 overall results'!H86*'2014 population'!H86)/SUM('2014 population'!D86:H86)</f>
        <v>4521.1420749136914</v>
      </c>
      <c r="J86" s="11">
        <f>ave_other_primary_care_2014+('2014 inpatient total'!J86+'2014 outpatient total'!J86+'2014 GP and pharma total'!J86)/'2014 population'!J86</f>
        <v>4955.1738330872477</v>
      </c>
      <c r="K86" s="11">
        <f>ave_other_primary_care_2014+('2014 inpatient total'!K86+'2014 outpatient total'!K86+'2014 GP and pharma total'!K86)/'2014 population'!K86</f>
        <v>4730.4701613562547</v>
      </c>
      <c r="L86" s="11">
        <f>ave_other_primary_care_2014+('2014 inpatient total'!L86+'2014 outpatient total'!L86+'2014 GP and pharma total'!L86)/'2014 population'!L86</f>
        <v>4942.5413114865678</v>
      </c>
      <c r="M86" s="11">
        <f>ave_other_primary_care_2014+('2014 inpatient total'!M86+'2014 outpatient total'!M86+'2014 GP and pharma total'!M86)/'2014 population'!M86</f>
        <v>4990.1614822584497</v>
      </c>
      <c r="N86" s="11">
        <f>ave_other_primary_care_2014+('2014 inpatient total'!N86+'2014 outpatient total'!N86+'2014 GP and pharma total'!N86)/'2014 population'!N86</f>
        <v>6245.6979867312693</v>
      </c>
      <c r="O86" s="96">
        <f>(J86*'2014 population'!J86+'2014 overall results'!K86*'2014 population'!K86+'2014 overall results'!L86*'2014 population'!L86+'2014 overall results'!M86*'2014 population'!M86+'2014 overall results'!N86*'2014 population'!N86)/SUM('2014 population'!J86:N86)</f>
        <v>5109.3261766404703</v>
      </c>
      <c r="P86" s="2">
        <f>(D86*'2014 population'!D86+'2014 overall results'!J86*'2014 population'!J86)/('2014 population'!D86+'2014 population'!J86)</f>
        <v>4690.519898839214</v>
      </c>
      <c r="Q86" s="2">
        <f>(E86*'2014 population'!E86+'2014 overall results'!K86*'2014 population'!K86)/('2014 population'!E86+'2014 population'!K86)</f>
        <v>4513.0099821540125</v>
      </c>
      <c r="R86" s="2">
        <f>(F86*'2014 population'!F86+'2014 overall results'!L86*'2014 population'!L86)/('2014 population'!F86+'2014 population'!L86)</f>
        <v>4642.1164703392378</v>
      </c>
      <c r="S86" s="2">
        <f>(G86*'2014 population'!G86+'2014 overall results'!M86*'2014 population'!M86)/('2014 population'!G86+'2014 population'!M86)</f>
        <v>4710.2932993897948</v>
      </c>
      <c r="T86" s="2">
        <f>(H86*'2014 population'!H86+'2014 overall results'!N86*'2014 population'!N86)/('2014 population'!H86+'2014 population'!N86)</f>
        <v>5473.3086817632047</v>
      </c>
      <c r="U86" s="56">
        <f>(I86*SUM('2014 population'!D86:H86)+'2014 overall results'!O86*SUM('2014 population'!J86:N86))/SUM('2014 population'!D86:N86)</f>
        <v>4772.7751357345005</v>
      </c>
      <c r="W86" s="99">
        <f>H86*SUM('2014 population'!D86:H86)+'2014 overall results'!N86*SUM('2014 population'!J86:N86)</f>
        <v>1464378327.2426572</v>
      </c>
    </row>
    <row r="87" spans="2:23" x14ac:dyDescent="0.25">
      <c r="B87">
        <v>83</v>
      </c>
      <c r="C87" s="67"/>
      <c r="D87" s="11">
        <f>ave_other_primary_care_2014+('2014 inpatient total'!D87+'2014 outpatient total'!D87+'2014 GP and pharma total'!D87)/'2014 population'!D87</f>
        <v>4452.4989152509188</v>
      </c>
      <c r="E87" s="11">
        <f>ave_other_primary_care_2014+('2014 inpatient total'!E87+'2014 outpatient total'!E87+'2014 GP and pharma total'!E87)/'2014 population'!E87</f>
        <v>4497.6762195408273</v>
      </c>
      <c r="F87" s="11">
        <f>ave_other_primary_care_2014+('2014 inpatient total'!F87+'2014 outpatient total'!F87+'2014 GP and pharma total'!F87)/'2014 population'!F87</f>
        <v>4567.5271520125989</v>
      </c>
      <c r="G87" s="11">
        <f>ave_other_primary_care_2014+('2014 inpatient total'!G87+'2014 outpatient total'!G87+'2014 GP and pharma total'!G87)/'2014 population'!G87</f>
        <v>4450.4603556000066</v>
      </c>
      <c r="H87" s="11">
        <f>ave_other_primary_care_2014+('2014 inpatient total'!H87+'2014 outpatient total'!H87+'2014 GP and pharma total'!H87)/'2014 population'!H87</f>
        <v>4966.2568805117244</v>
      </c>
      <c r="I87" s="96">
        <f>(D87*'2014 population'!D87+'2014 overall results'!E87*'2014 population'!E87+'2014 overall results'!F87*'2014 population'!F87+'2014 overall results'!G87*'2014 population'!G87+'2014 overall results'!H87*'2014 population'!H87)/SUM('2014 population'!D87:H87)</f>
        <v>4572.0865741585403</v>
      </c>
      <c r="J87" s="11">
        <f>ave_other_primary_care_2014+('2014 inpatient total'!J87+'2014 outpatient total'!J87+'2014 GP and pharma total'!J87)/'2014 population'!J87</f>
        <v>4986.6072149926176</v>
      </c>
      <c r="K87" s="11">
        <f>ave_other_primary_care_2014+('2014 inpatient total'!K87+'2014 outpatient total'!K87+'2014 GP and pharma total'!K87)/'2014 population'!K87</f>
        <v>5054.2302373937528</v>
      </c>
      <c r="L87" s="11">
        <f>ave_other_primary_care_2014+('2014 inpatient total'!L87+'2014 outpatient total'!L87+'2014 GP and pharma total'!L87)/'2014 population'!L87</f>
        <v>5176.1648560007516</v>
      </c>
      <c r="M87" s="11">
        <f>ave_other_primary_care_2014+('2014 inpatient total'!M87+'2014 outpatient total'!M87+'2014 GP and pharma total'!M87)/'2014 population'!M87</f>
        <v>5232.0830235835656</v>
      </c>
      <c r="N87" s="11">
        <f>ave_other_primary_care_2014+('2014 inpatient total'!N87+'2014 outpatient total'!N87+'2014 GP and pharma total'!N87)/'2014 population'!N87</f>
        <v>6315.2447217611052</v>
      </c>
      <c r="O87" s="96">
        <f>(J87*'2014 population'!J87+'2014 overall results'!K87*'2014 population'!K87+'2014 overall results'!L87*'2014 population'!L87+'2014 overall results'!M87*'2014 population'!M87+'2014 overall results'!N87*'2014 population'!N87)/SUM('2014 population'!J87:N87)</f>
        <v>5303.5224513765297</v>
      </c>
      <c r="P87" s="2">
        <f>(D87*'2014 population'!D87+'2014 overall results'!J87*'2014 population'!J87)/('2014 population'!D87+'2014 population'!J87)</f>
        <v>4668.5532569395364</v>
      </c>
      <c r="Q87" s="2">
        <f>(E87*'2014 population'!E87+'2014 overall results'!K87*'2014 population'!K87)/('2014 population'!E87+'2014 population'!K87)</f>
        <v>4730.1397794632248</v>
      </c>
      <c r="R87" s="2">
        <f>(F87*'2014 population'!F87+'2014 overall results'!L87*'2014 population'!L87)/('2014 population'!F87+'2014 population'!L87)</f>
        <v>4828.4998885404593</v>
      </c>
      <c r="S87" s="2">
        <f>(G87*'2014 population'!G87+'2014 overall results'!M87*'2014 population'!M87)/('2014 population'!G87+'2014 population'!M87)</f>
        <v>4784.4725196339232</v>
      </c>
      <c r="T87" s="2">
        <f>(H87*'2014 population'!H87+'2014 overall results'!N87*'2014 population'!N87)/('2014 population'!H87+'2014 population'!N87)</f>
        <v>5502.5749072964463</v>
      </c>
      <c r="U87" s="56">
        <f>(I87*SUM('2014 population'!D87:H87)+'2014 overall results'!O87*SUM('2014 population'!J87:N87))/SUM('2014 population'!D87:N87)</f>
        <v>4876.6577716880602</v>
      </c>
      <c r="W87" s="99">
        <f>H87*SUM('2014 population'!D87:H87)+'2014 overall results'!N87*SUM('2014 population'!J87:N87)</f>
        <v>1379081208.6887283</v>
      </c>
    </row>
    <row r="88" spans="2:23" x14ac:dyDescent="0.25">
      <c r="B88">
        <v>84</v>
      </c>
      <c r="C88" s="67"/>
      <c r="D88" s="11">
        <f>ave_other_primary_care_2014+('2014 inpatient total'!D88+'2014 outpatient total'!D88+'2014 GP and pharma total'!D88)/'2014 population'!D88</f>
        <v>4477.5841661028935</v>
      </c>
      <c r="E88" s="11">
        <f>ave_other_primary_care_2014+('2014 inpatient total'!E88+'2014 outpatient total'!E88+'2014 GP and pharma total'!E88)/'2014 population'!E88</f>
        <v>4508.3988452749954</v>
      </c>
      <c r="F88" s="11">
        <f>ave_other_primary_care_2014+('2014 inpatient total'!F88+'2014 outpatient total'!F88+'2014 GP and pharma total'!F88)/'2014 population'!F88</f>
        <v>4563.1040389628415</v>
      </c>
      <c r="G88" s="11">
        <f>ave_other_primary_care_2014+('2014 inpatient total'!G88+'2014 outpatient total'!G88+'2014 GP and pharma total'!G88)/'2014 population'!G88</f>
        <v>4649.9013821490908</v>
      </c>
      <c r="H88" s="11">
        <f>ave_other_primary_care_2014+('2014 inpatient total'!H88+'2014 outpatient total'!H88+'2014 GP and pharma total'!H88)/'2014 population'!H88</f>
        <v>4989.2668060904325</v>
      </c>
      <c r="I88" s="96">
        <f>(D88*'2014 population'!D88+'2014 overall results'!E88*'2014 population'!E88+'2014 overall results'!F88*'2014 population'!F88+'2014 overall results'!G88*'2014 population'!G88+'2014 overall results'!H88*'2014 population'!H88)/SUM('2014 population'!D88:H88)</f>
        <v>4624.4676422796247</v>
      </c>
      <c r="J88" s="11">
        <f>ave_other_primary_care_2014+('2014 inpatient total'!J88+'2014 outpatient total'!J88+'2014 GP and pharma total'!J88)/'2014 population'!J88</f>
        <v>5075.8843520111441</v>
      </c>
      <c r="K88" s="11">
        <f>ave_other_primary_care_2014+('2014 inpatient total'!K88+'2014 outpatient total'!K88+'2014 GP and pharma total'!K88)/'2014 population'!K88</f>
        <v>5014.6966375749125</v>
      </c>
      <c r="L88" s="11">
        <f>ave_other_primary_care_2014+('2014 inpatient total'!L88+'2014 outpatient total'!L88+'2014 GP and pharma total'!L88)/'2014 population'!L88</f>
        <v>5194.1934761328303</v>
      </c>
      <c r="M88" s="11">
        <f>ave_other_primary_care_2014+('2014 inpatient total'!M88+'2014 outpatient total'!M88+'2014 GP and pharma total'!M88)/'2014 population'!M88</f>
        <v>5332.9449371029004</v>
      </c>
      <c r="N88" s="11">
        <f>ave_other_primary_care_2014+('2014 inpatient total'!N88+'2014 outpatient total'!N88+'2014 GP and pharma total'!N88)/'2014 population'!N88</f>
        <v>6406.0319048772699</v>
      </c>
      <c r="O88" s="96">
        <f>(J88*'2014 population'!J88+'2014 overall results'!K88*'2014 population'!K88+'2014 overall results'!L88*'2014 population'!L88+'2014 overall results'!M88*'2014 population'!M88+'2014 overall results'!N88*'2014 population'!N88)/SUM('2014 population'!J88:N88)</f>
        <v>5351.457140810604</v>
      </c>
      <c r="P88" s="2">
        <f>(D88*'2014 population'!D88+'2014 overall results'!J88*'2014 population'!J88)/('2014 population'!D88+'2014 population'!J88)</f>
        <v>4715.1447339991473</v>
      </c>
      <c r="Q88" s="2">
        <f>(E88*'2014 population'!E88+'2014 overall results'!K88*'2014 population'!K88)/('2014 population'!E88+'2014 population'!K88)</f>
        <v>4714.642268307126</v>
      </c>
      <c r="R88" s="2">
        <f>(F88*'2014 population'!F88+'2014 overall results'!L88*'2014 population'!L88)/('2014 population'!F88+'2014 population'!L88)</f>
        <v>4821.0450353699816</v>
      </c>
      <c r="S88" s="2">
        <f>(G88*'2014 population'!G88+'2014 overall results'!M88*'2014 population'!M88)/('2014 population'!G88+'2014 population'!M88)</f>
        <v>4935.793155069362</v>
      </c>
      <c r="T88" s="2">
        <f>(H88*'2014 population'!H88+'2014 overall results'!N88*'2014 population'!N88)/('2014 population'!H88+'2014 population'!N88)</f>
        <v>5534.9534093146676</v>
      </c>
      <c r="U88" s="56">
        <f>(I88*SUM('2014 population'!D88:H88)+'2014 overall results'!O88*SUM('2014 population'!J88:N88))/SUM('2014 population'!D88:N88)</f>
        <v>4918.5375196055602</v>
      </c>
      <c r="W88" s="99">
        <f>H88*SUM('2014 population'!D88:H88)+'2014 overall results'!N88*SUM('2014 population'!J88:N88)</f>
        <v>1273128134.284477</v>
      </c>
    </row>
    <row r="89" spans="2:23" x14ac:dyDescent="0.25">
      <c r="B89" s="15">
        <v>85</v>
      </c>
      <c r="C89" s="68"/>
      <c r="D89" s="9">
        <f>ave_other_primary_care_2014+('2014 inpatient total'!D89+'2014 outpatient total'!D89+'2014 GP and pharma total'!D89)/'2014 population'!D89</f>
        <v>4985.8397943365644</v>
      </c>
      <c r="E89" s="9">
        <f>ave_other_primary_care_2014+('2014 inpatient total'!E89+'2014 outpatient total'!E89+'2014 GP and pharma total'!E89)/'2014 population'!E89</f>
        <v>5023.2346029622795</v>
      </c>
      <c r="F89" s="9">
        <f>ave_other_primary_care_2014+('2014 inpatient total'!F89+'2014 outpatient total'!F89+'2014 GP and pharma total'!F89)/'2014 population'!F89</f>
        <v>5108.8654708024651</v>
      </c>
      <c r="G89" s="9">
        <f>ave_other_primary_care_2014+('2014 inpatient total'!G89+'2014 outpatient total'!G89+'2014 GP and pharma total'!G89)/'2014 population'!G89</f>
        <v>5200.2644178880355</v>
      </c>
      <c r="H89" s="9">
        <f>ave_other_primary_care_2014+('2014 inpatient total'!H89+'2014 outpatient total'!H89+'2014 GP and pharma total'!H89)/'2014 population'!H89</f>
        <v>5468.6968576764066</v>
      </c>
      <c r="I89" s="57">
        <f>(D89*'2014 population'!D89+'2014 overall results'!E89*'2014 population'!E89+'2014 overall results'!F89*'2014 population'!F89+'2014 overall results'!G89*'2014 population'!G89+'2014 overall results'!H89*'2014 population'!H89)/SUM('2014 population'!D89:H89)</f>
        <v>5145.8784519127485</v>
      </c>
      <c r="J89" s="9">
        <f>ave_other_primary_care_2014+('2014 inpatient total'!J89+'2014 outpatient total'!J89+'2014 GP and pharma total'!J89)/'2014 population'!J89</f>
        <v>5653.7314181213997</v>
      </c>
      <c r="K89" s="9">
        <f>ave_other_primary_care_2014+('2014 inpatient total'!K89+'2014 outpatient total'!K89+'2014 GP and pharma total'!K89)/'2014 population'!K89</f>
        <v>5667.4933369757109</v>
      </c>
      <c r="L89" s="9">
        <f>ave_other_primary_care_2014+('2014 inpatient total'!L89+'2014 outpatient total'!L89+'2014 GP and pharma total'!L89)/'2014 population'!L89</f>
        <v>5911.2771940833336</v>
      </c>
      <c r="M89" s="9">
        <f>ave_other_primary_care_2014+('2014 inpatient total'!M89+'2014 outpatient total'!M89+'2014 GP and pharma total'!M89)/'2014 population'!M89</f>
        <v>5921.1668232242691</v>
      </c>
      <c r="N89" s="9">
        <f>ave_other_primary_care_2014+('2014 inpatient total'!N89+'2014 outpatient total'!N89+'2014 GP and pharma total'!N89)/'2014 population'!N89</f>
        <v>7018.2619495565805</v>
      </c>
      <c r="O89" s="57">
        <f>(J89*'2014 population'!J89+'2014 overall results'!K89*'2014 population'!K89+'2014 overall results'!L89*'2014 population'!L89+'2014 overall results'!M89*'2014 population'!M89+'2014 overall results'!N89*'2014 population'!N89)/SUM('2014 population'!J89:N89)</f>
        <v>5983.4906414439838</v>
      </c>
      <c r="P89" s="9">
        <f>(D89*'2014 population'!D89+'2014 overall results'!J89*'2014 population'!J89)/('2014 population'!D89+'2014 population'!J89)</f>
        <v>5210.3993882526056</v>
      </c>
      <c r="Q89" s="9">
        <f>(E89*'2014 population'!E89+'2014 overall results'!K89*'2014 population'!K89)/('2014 population'!E89+'2014 population'!K89)</f>
        <v>5244.86659883017</v>
      </c>
      <c r="R89" s="9">
        <f>(F89*'2014 population'!F89+'2014 overall results'!L89*'2014 population'!L89)/('2014 population'!F89+'2014 population'!L89)</f>
        <v>5389.3097220772606</v>
      </c>
      <c r="S89" s="9">
        <f>(G89*'2014 population'!G89+'2014 overall results'!M89*'2014 population'!M89)/('2014 population'!G89+'2014 population'!M89)</f>
        <v>5459.7973521068443</v>
      </c>
      <c r="T89" s="9">
        <f>(H89*'2014 population'!H89+'2014 overall results'!N89*'2014 population'!N89)/('2014 population'!H89+'2014 population'!N89)</f>
        <v>5971.1993900439047</v>
      </c>
      <c r="U89" s="57">
        <f>(I89*SUM('2014 population'!D89:H89)+'2014 overall results'!O89*SUM('2014 population'!J89:N89))/SUM('2014 population'!D89:N89)</f>
        <v>5433.8768402430997</v>
      </c>
      <c r="W89" s="100">
        <f>H89*SUM('2014 population'!D89:H89)+'2014 overall results'!N89*SUM('2014 population'!J89:N89)</f>
        <v>7654993806.0713158</v>
      </c>
    </row>
    <row r="90" spans="2:23" x14ac:dyDescent="0.25">
      <c r="C90" s="67"/>
      <c r="I90" s="67"/>
      <c r="W90" s="101">
        <f>SUM(W4:W89)</f>
        <v>90472963427.789505</v>
      </c>
    </row>
    <row r="91" spans="2:23" x14ac:dyDescent="0.25">
      <c r="I91" s="67"/>
      <c r="W91" s="102" t="s">
        <v>99</v>
      </c>
    </row>
    <row r="92" spans="2:23" x14ac:dyDescent="0.25">
      <c r="I92" s="67"/>
      <c r="W92" s="101">
        <f>(tot_secondary_health_spend_2014+tot_primary_health_spend_2014)-'2014 overall results'!W90</f>
        <v>7421728172.210495</v>
      </c>
    </row>
    <row r="93" spans="2:23" x14ac:dyDescent="0.25">
      <c r="I93" s="67"/>
    </row>
    <row r="94" spans="2:23" x14ac:dyDescent="0.25">
      <c r="I94" s="67"/>
    </row>
    <row r="95" spans="2:23" x14ac:dyDescent="0.25">
      <c r="I95" s="67"/>
    </row>
    <row r="96" spans="2:23" x14ac:dyDescent="0.25">
      <c r="I96" s="67"/>
    </row>
  </sheetData>
  <mergeCells count="3">
    <mergeCell ref="J2:O2"/>
    <mergeCell ref="D2:I2"/>
    <mergeCell ref="P2:U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>
      <selection activeCell="A91" sqref="A91"/>
    </sheetView>
  </sheetViews>
  <sheetFormatPr defaultRowHeight="15" x14ac:dyDescent="0.25"/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>
        <v>89037</v>
      </c>
      <c r="E4">
        <v>74925</v>
      </c>
      <c r="F4">
        <v>63430</v>
      </c>
      <c r="G4">
        <v>55516</v>
      </c>
      <c r="H4">
        <v>53091</v>
      </c>
      <c r="J4">
        <v>93400</v>
      </c>
      <c r="K4">
        <v>79115</v>
      </c>
      <c r="L4">
        <v>67175</v>
      </c>
      <c r="M4">
        <v>58501</v>
      </c>
      <c r="N4">
        <v>56088</v>
      </c>
    </row>
    <row r="5" spans="2:14" x14ac:dyDescent="0.25">
      <c r="B5">
        <v>1</v>
      </c>
      <c r="D5">
        <v>85954</v>
      </c>
      <c r="E5">
        <v>72495</v>
      </c>
      <c r="F5">
        <v>61982</v>
      </c>
      <c r="G5">
        <v>55038</v>
      </c>
      <c r="H5">
        <v>53972</v>
      </c>
      <c r="J5">
        <v>89986</v>
      </c>
      <c r="K5">
        <v>75974</v>
      </c>
      <c r="L5">
        <v>65458</v>
      </c>
      <c r="M5">
        <v>58283</v>
      </c>
      <c r="N5">
        <v>57325</v>
      </c>
    </row>
    <row r="6" spans="2:14" x14ac:dyDescent="0.25">
      <c r="B6">
        <v>2</v>
      </c>
      <c r="D6">
        <v>83754</v>
      </c>
      <c r="E6">
        <v>69726</v>
      </c>
      <c r="F6">
        <v>60252</v>
      </c>
      <c r="G6">
        <v>54991</v>
      </c>
      <c r="H6">
        <v>55528</v>
      </c>
      <c r="J6">
        <v>87907</v>
      </c>
      <c r="K6">
        <v>73121</v>
      </c>
      <c r="L6">
        <v>63690</v>
      </c>
      <c r="M6">
        <v>58085</v>
      </c>
      <c r="N6">
        <v>58583</v>
      </c>
    </row>
    <row r="7" spans="2:14" x14ac:dyDescent="0.25">
      <c r="B7">
        <v>3</v>
      </c>
      <c r="D7">
        <v>82711</v>
      </c>
      <c r="E7">
        <v>68513</v>
      </c>
      <c r="F7">
        <v>60475</v>
      </c>
      <c r="G7">
        <v>56140</v>
      </c>
      <c r="H7">
        <v>58073</v>
      </c>
      <c r="J7">
        <v>85987</v>
      </c>
      <c r="K7">
        <v>72399</v>
      </c>
      <c r="L7">
        <v>63201</v>
      </c>
      <c r="M7">
        <v>59172</v>
      </c>
      <c r="N7">
        <v>62104</v>
      </c>
    </row>
    <row r="8" spans="2:14" x14ac:dyDescent="0.25">
      <c r="B8">
        <v>4</v>
      </c>
      <c r="D8">
        <v>77283</v>
      </c>
      <c r="E8">
        <v>64846</v>
      </c>
      <c r="F8">
        <v>56940</v>
      </c>
      <c r="G8">
        <v>54980</v>
      </c>
      <c r="H8">
        <v>58567</v>
      </c>
      <c r="J8">
        <v>81606</v>
      </c>
      <c r="K8">
        <v>67688</v>
      </c>
      <c r="L8">
        <v>60451</v>
      </c>
      <c r="M8">
        <v>57957</v>
      </c>
      <c r="N8">
        <v>61622</v>
      </c>
    </row>
    <row r="9" spans="2:14" x14ac:dyDescent="0.25">
      <c r="B9">
        <v>5</v>
      </c>
      <c r="D9">
        <v>73942</v>
      </c>
      <c r="E9">
        <v>61491</v>
      </c>
      <c r="F9">
        <v>55033</v>
      </c>
      <c r="G9">
        <v>53820</v>
      </c>
      <c r="H9">
        <v>58161</v>
      </c>
      <c r="J9">
        <v>77635</v>
      </c>
      <c r="K9">
        <v>64059</v>
      </c>
      <c r="L9">
        <v>58408</v>
      </c>
      <c r="M9">
        <v>57000</v>
      </c>
      <c r="N9">
        <v>60742</v>
      </c>
    </row>
    <row r="10" spans="2:14" x14ac:dyDescent="0.25">
      <c r="B10">
        <v>6</v>
      </c>
      <c r="D10">
        <v>71037</v>
      </c>
      <c r="E10">
        <v>59163</v>
      </c>
      <c r="F10">
        <v>54461</v>
      </c>
      <c r="G10">
        <v>53817</v>
      </c>
      <c r="H10">
        <v>58080</v>
      </c>
      <c r="J10">
        <v>74171</v>
      </c>
      <c r="K10">
        <v>61861</v>
      </c>
      <c r="L10">
        <v>57102</v>
      </c>
      <c r="M10">
        <v>55988</v>
      </c>
      <c r="N10">
        <v>61131</v>
      </c>
    </row>
    <row r="11" spans="2:14" x14ac:dyDescent="0.25">
      <c r="B11">
        <v>7</v>
      </c>
      <c r="D11">
        <v>67592</v>
      </c>
      <c r="E11">
        <v>57513</v>
      </c>
      <c r="F11">
        <v>53737</v>
      </c>
      <c r="G11">
        <v>53783</v>
      </c>
      <c r="H11">
        <v>59450</v>
      </c>
      <c r="J11">
        <v>70657</v>
      </c>
      <c r="K11">
        <v>60166</v>
      </c>
      <c r="L11">
        <v>56571</v>
      </c>
      <c r="M11">
        <v>56693</v>
      </c>
      <c r="N11">
        <v>62454</v>
      </c>
    </row>
    <row r="12" spans="2:14" x14ac:dyDescent="0.25">
      <c r="B12">
        <v>8</v>
      </c>
      <c r="D12">
        <v>64085</v>
      </c>
      <c r="E12">
        <v>54509</v>
      </c>
      <c r="F12">
        <v>51736</v>
      </c>
      <c r="G12">
        <v>52711</v>
      </c>
      <c r="H12">
        <v>58273</v>
      </c>
      <c r="J12">
        <v>67861</v>
      </c>
      <c r="K12">
        <v>57697</v>
      </c>
      <c r="L12">
        <v>54449</v>
      </c>
      <c r="M12">
        <v>55028</v>
      </c>
      <c r="N12">
        <v>61523</v>
      </c>
    </row>
    <row r="13" spans="2:14" x14ac:dyDescent="0.25">
      <c r="B13">
        <v>9</v>
      </c>
      <c r="D13">
        <v>61575</v>
      </c>
      <c r="E13">
        <v>52710</v>
      </c>
      <c r="F13">
        <v>51133</v>
      </c>
      <c r="G13">
        <v>51903</v>
      </c>
      <c r="H13">
        <v>57022</v>
      </c>
      <c r="J13">
        <v>63929</v>
      </c>
      <c r="K13">
        <v>55204</v>
      </c>
      <c r="L13">
        <v>52828</v>
      </c>
      <c r="M13">
        <v>54021</v>
      </c>
      <c r="N13">
        <v>60260</v>
      </c>
    </row>
    <row r="14" spans="2:14" x14ac:dyDescent="0.25">
      <c r="B14">
        <v>10</v>
      </c>
      <c r="D14">
        <v>59521</v>
      </c>
      <c r="E14">
        <v>52192</v>
      </c>
      <c r="F14">
        <v>50759</v>
      </c>
      <c r="G14">
        <v>52832</v>
      </c>
      <c r="H14">
        <v>59142</v>
      </c>
      <c r="J14">
        <v>61408</v>
      </c>
      <c r="K14">
        <v>53544</v>
      </c>
      <c r="L14">
        <v>53098</v>
      </c>
      <c r="M14">
        <v>54774</v>
      </c>
      <c r="N14">
        <v>61904</v>
      </c>
    </row>
    <row r="15" spans="2:14" x14ac:dyDescent="0.25">
      <c r="B15">
        <v>11</v>
      </c>
      <c r="D15">
        <v>59456</v>
      </c>
      <c r="E15">
        <v>52817</v>
      </c>
      <c r="F15">
        <v>52365</v>
      </c>
      <c r="G15">
        <v>54577</v>
      </c>
      <c r="H15">
        <v>60732</v>
      </c>
      <c r="J15">
        <v>61878</v>
      </c>
      <c r="K15">
        <v>55154</v>
      </c>
      <c r="L15">
        <v>54853</v>
      </c>
      <c r="M15">
        <v>57251</v>
      </c>
      <c r="N15">
        <v>64101</v>
      </c>
    </row>
    <row r="16" spans="2:14" x14ac:dyDescent="0.25">
      <c r="B16">
        <v>12</v>
      </c>
      <c r="D16">
        <v>60011</v>
      </c>
      <c r="E16">
        <v>54455</v>
      </c>
      <c r="F16">
        <v>54333</v>
      </c>
      <c r="G16">
        <v>55751</v>
      </c>
      <c r="H16">
        <v>62483</v>
      </c>
      <c r="J16">
        <v>62876</v>
      </c>
      <c r="K16">
        <v>56651</v>
      </c>
      <c r="L16">
        <v>56619</v>
      </c>
      <c r="M16">
        <v>58920</v>
      </c>
      <c r="N16">
        <v>65894</v>
      </c>
    </row>
    <row r="17" spans="2:14" x14ac:dyDescent="0.25">
      <c r="B17">
        <v>13</v>
      </c>
      <c r="D17">
        <v>61099</v>
      </c>
      <c r="E17">
        <v>55997</v>
      </c>
      <c r="F17">
        <v>55156</v>
      </c>
      <c r="G17">
        <v>57341</v>
      </c>
      <c r="H17">
        <v>63122</v>
      </c>
      <c r="J17">
        <v>63823</v>
      </c>
      <c r="K17">
        <v>57532</v>
      </c>
      <c r="L17">
        <v>57699</v>
      </c>
      <c r="M17">
        <v>59641</v>
      </c>
      <c r="N17">
        <v>67080</v>
      </c>
    </row>
    <row r="18" spans="2:14" x14ac:dyDescent="0.25">
      <c r="B18">
        <v>14</v>
      </c>
      <c r="D18">
        <v>62942</v>
      </c>
      <c r="E18">
        <v>57499</v>
      </c>
      <c r="F18">
        <v>56654</v>
      </c>
      <c r="G18">
        <v>58310</v>
      </c>
      <c r="H18">
        <v>64199</v>
      </c>
      <c r="J18">
        <v>65190</v>
      </c>
      <c r="K18">
        <v>58990</v>
      </c>
      <c r="L18">
        <v>59524</v>
      </c>
      <c r="M18">
        <v>61608</v>
      </c>
      <c r="N18">
        <v>68991</v>
      </c>
    </row>
    <row r="19" spans="2:14" x14ac:dyDescent="0.25">
      <c r="B19">
        <v>15</v>
      </c>
      <c r="D19">
        <v>61781</v>
      </c>
      <c r="E19">
        <v>57423</v>
      </c>
      <c r="F19">
        <v>57273</v>
      </c>
      <c r="G19">
        <v>58497</v>
      </c>
      <c r="H19">
        <v>64330</v>
      </c>
      <c r="J19">
        <v>63650</v>
      </c>
      <c r="K19">
        <v>59852</v>
      </c>
      <c r="L19">
        <v>59469</v>
      </c>
      <c r="M19">
        <v>61736</v>
      </c>
      <c r="N19">
        <v>69073</v>
      </c>
    </row>
    <row r="20" spans="2:14" x14ac:dyDescent="0.25">
      <c r="B20">
        <v>16</v>
      </c>
      <c r="D20">
        <v>61602</v>
      </c>
      <c r="E20">
        <v>57179</v>
      </c>
      <c r="F20">
        <v>57673</v>
      </c>
      <c r="G20">
        <v>59127</v>
      </c>
      <c r="H20">
        <v>65252</v>
      </c>
      <c r="J20">
        <v>64854</v>
      </c>
      <c r="K20">
        <v>60607</v>
      </c>
      <c r="L20">
        <v>60581</v>
      </c>
      <c r="M20">
        <v>63464</v>
      </c>
      <c r="N20">
        <v>69543</v>
      </c>
    </row>
    <row r="21" spans="2:14" x14ac:dyDescent="0.25">
      <c r="B21">
        <v>17</v>
      </c>
      <c r="D21">
        <v>64423</v>
      </c>
      <c r="E21">
        <v>59380</v>
      </c>
      <c r="F21">
        <v>59163</v>
      </c>
      <c r="G21">
        <v>61051</v>
      </c>
      <c r="H21">
        <v>66243</v>
      </c>
      <c r="J21">
        <v>67181</v>
      </c>
      <c r="K21">
        <v>62542</v>
      </c>
      <c r="L21">
        <v>62489</v>
      </c>
      <c r="M21">
        <v>64567</v>
      </c>
      <c r="N21">
        <v>72052</v>
      </c>
    </row>
    <row r="22" spans="2:14" x14ac:dyDescent="0.25">
      <c r="B22">
        <v>18</v>
      </c>
      <c r="D22">
        <v>68658</v>
      </c>
      <c r="E22">
        <v>62426</v>
      </c>
      <c r="F22">
        <v>61199</v>
      </c>
      <c r="G22">
        <v>61158</v>
      </c>
      <c r="H22">
        <v>64846</v>
      </c>
      <c r="J22">
        <v>71281</v>
      </c>
      <c r="K22">
        <v>65602</v>
      </c>
      <c r="L22">
        <v>64510</v>
      </c>
      <c r="M22">
        <v>65875</v>
      </c>
      <c r="N22">
        <v>70211</v>
      </c>
    </row>
    <row r="23" spans="2:14" x14ac:dyDescent="0.25">
      <c r="B23">
        <v>19</v>
      </c>
      <c r="D23">
        <v>77856</v>
      </c>
      <c r="E23">
        <v>72282</v>
      </c>
      <c r="F23">
        <v>65385</v>
      </c>
      <c r="G23">
        <v>60608</v>
      </c>
      <c r="H23">
        <v>58627</v>
      </c>
      <c r="J23">
        <v>80417</v>
      </c>
      <c r="K23">
        <v>72663</v>
      </c>
      <c r="L23">
        <v>68675</v>
      </c>
      <c r="M23">
        <v>66392</v>
      </c>
      <c r="N23">
        <v>66148</v>
      </c>
    </row>
    <row r="24" spans="2:14" x14ac:dyDescent="0.25">
      <c r="B24">
        <v>20</v>
      </c>
      <c r="D24">
        <v>84694</v>
      </c>
      <c r="E24">
        <v>79341</v>
      </c>
      <c r="F24">
        <v>69313</v>
      </c>
      <c r="G24">
        <v>59043</v>
      </c>
      <c r="H24">
        <v>51055</v>
      </c>
      <c r="J24">
        <v>84230</v>
      </c>
      <c r="K24">
        <v>81290</v>
      </c>
      <c r="L24">
        <v>74241</v>
      </c>
      <c r="M24">
        <v>66881</v>
      </c>
      <c r="N24">
        <v>61024</v>
      </c>
    </row>
    <row r="25" spans="2:14" x14ac:dyDescent="0.25">
      <c r="B25">
        <v>21</v>
      </c>
      <c r="D25">
        <v>87496</v>
      </c>
      <c r="E25">
        <v>82922</v>
      </c>
      <c r="F25">
        <v>69956</v>
      </c>
      <c r="G25">
        <v>59540</v>
      </c>
      <c r="H25">
        <v>50180</v>
      </c>
      <c r="J25">
        <v>85954</v>
      </c>
      <c r="K25">
        <v>84195</v>
      </c>
      <c r="L25">
        <v>75100</v>
      </c>
      <c r="M25">
        <v>66212</v>
      </c>
      <c r="N25">
        <v>59580</v>
      </c>
    </row>
    <row r="26" spans="2:14" x14ac:dyDescent="0.25">
      <c r="B26">
        <v>22</v>
      </c>
      <c r="D26">
        <v>89592</v>
      </c>
      <c r="E26">
        <v>83827</v>
      </c>
      <c r="F26">
        <v>69743</v>
      </c>
      <c r="G26">
        <v>59257</v>
      </c>
      <c r="H26">
        <v>51993</v>
      </c>
      <c r="J26">
        <v>87654</v>
      </c>
      <c r="K26">
        <v>86592</v>
      </c>
      <c r="L26">
        <v>75106</v>
      </c>
      <c r="M26">
        <v>65880</v>
      </c>
      <c r="N26">
        <v>59932</v>
      </c>
    </row>
    <row r="27" spans="2:14" x14ac:dyDescent="0.25">
      <c r="B27">
        <v>23</v>
      </c>
      <c r="D27">
        <v>93681</v>
      </c>
      <c r="E27">
        <v>85840</v>
      </c>
      <c r="F27">
        <v>71655</v>
      </c>
      <c r="G27">
        <v>59807</v>
      </c>
      <c r="H27">
        <v>52544</v>
      </c>
      <c r="J27">
        <v>92176</v>
      </c>
      <c r="K27">
        <v>90718</v>
      </c>
      <c r="L27">
        <v>77500</v>
      </c>
      <c r="M27">
        <v>67613</v>
      </c>
      <c r="N27">
        <v>62009</v>
      </c>
    </row>
    <row r="28" spans="2:14" x14ac:dyDescent="0.25">
      <c r="B28">
        <v>24</v>
      </c>
      <c r="D28">
        <v>95642</v>
      </c>
      <c r="E28">
        <v>86570</v>
      </c>
      <c r="F28">
        <v>70621</v>
      </c>
      <c r="G28">
        <v>58320</v>
      </c>
      <c r="H28">
        <v>49634</v>
      </c>
      <c r="J28">
        <v>95602</v>
      </c>
      <c r="K28">
        <v>91846</v>
      </c>
      <c r="L28">
        <v>77531</v>
      </c>
      <c r="M28">
        <v>66208</v>
      </c>
      <c r="N28">
        <v>59768</v>
      </c>
    </row>
    <row r="29" spans="2:14" x14ac:dyDescent="0.25">
      <c r="B29">
        <v>25</v>
      </c>
      <c r="D29">
        <v>99709</v>
      </c>
      <c r="E29">
        <v>89014</v>
      </c>
      <c r="F29">
        <v>71655</v>
      </c>
      <c r="G29">
        <v>57086</v>
      </c>
      <c r="H29">
        <v>48526</v>
      </c>
      <c r="J29">
        <v>97738</v>
      </c>
      <c r="K29">
        <v>91503</v>
      </c>
      <c r="L29">
        <v>76094</v>
      </c>
      <c r="M29">
        <v>64729</v>
      </c>
      <c r="N29">
        <v>56774</v>
      </c>
    </row>
    <row r="30" spans="2:14" x14ac:dyDescent="0.25">
      <c r="B30">
        <v>26</v>
      </c>
      <c r="D30">
        <v>99971</v>
      </c>
      <c r="E30">
        <v>90784</v>
      </c>
      <c r="F30">
        <v>72318</v>
      </c>
      <c r="G30">
        <v>57144</v>
      </c>
      <c r="H30">
        <v>47788</v>
      </c>
      <c r="J30">
        <v>98521</v>
      </c>
      <c r="K30">
        <v>93804</v>
      </c>
      <c r="L30">
        <v>77258</v>
      </c>
      <c r="M30">
        <v>64752</v>
      </c>
      <c r="N30">
        <v>55913</v>
      </c>
    </row>
    <row r="31" spans="2:14" x14ac:dyDescent="0.25">
      <c r="B31">
        <v>27</v>
      </c>
      <c r="D31">
        <v>95587</v>
      </c>
      <c r="E31">
        <v>88338</v>
      </c>
      <c r="F31">
        <v>71052</v>
      </c>
      <c r="G31">
        <v>56113</v>
      </c>
      <c r="H31">
        <v>46053</v>
      </c>
      <c r="J31">
        <v>96452</v>
      </c>
      <c r="K31">
        <v>92185</v>
      </c>
      <c r="L31">
        <v>76699</v>
      </c>
      <c r="M31">
        <v>63071</v>
      </c>
      <c r="N31">
        <v>53833</v>
      </c>
    </row>
    <row r="32" spans="2:14" x14ac:dyDescent="0.25">
      <c r="B32">
        <v>28</v>
      </c>
      <c r="D32">
        <v>92266</v>
      </c>
      <c r="E32">
        <v>85015</v>
      </c>
      <c r="F32">
        <v>69016</v>
      </c>
      <c r="G32">
        <v>54435</v>
      </c>
      <c r="H32">
        <v>45001</v>
      </c>
      <c r="J32">
        <v>93795</v>
      </c>
      <c r="K32">
        <v>90771</v>
      </c>
      <c r="L32">
        <v>75380</v>
      </c>
      <c r="M32">
        <v>61331</v>
      </c>
      <c r="N32">
        <v>51416</v>
      </c>
    </row>
    <row r="33" spans="2:14" x14ac:dyDescent="0.25">
      <c r="B33">
        <v>29</v>
      </c>
      <c r="D33">
        <v>89812</v>
      </c>
      <c r="E33">
        <v>84452</v>
      </c>
      <c r="F33">
        <v>69565</v>
      </c>
      <c r="G33">
        <v>55955</v>
      </c>
      <c r="H33">
        <v>47077</v>
      </c>
      <c r="J33">
        <v>88285</v>
      </c>
      <c r="K33">
        <v>87323</v>
      </c>
      <c r="L33">
        <v>72845</v>
      </c>
      <c r="M33">
        <v>60332</v>
      </c>
      <c r="N33">
        <v>50580</v>
      </c>
    </row>
    <row r="34" spans="2:14" x14ac:dyDescent="0.25">
      <c r="B34">
        <v>30</v>
      </c>
      <c r="D34">
        <v>87360</v>
      </c>
      <c r="E34">
        <v>83805</v>
      </c>
      <c r="F34">
        <v>70713</v>
      </c>
      <c r="G34">
        <v>58979</v>
      </c>
      <c r="H34">
        <v>51500</v>
      </c>
      <c r="J34">
        <v>87772</v>
      </c>
      <c r="K34">
        <v>87037</v>
      </c>
      <c r="L34">
        <v>73383</v>
      </c>
      <c r="M34">
        <v>61345</v>
      </c>
      <c r="N34">
        <v>53143</v>
      </c>
    </row>
    <row r="35" spans="2:14" x14ac:dyDescent="0.25">
      <c r="B35">
        <v>31</v>
      </c>
      <c r="D35">
        <v>84411</v>
      </c>
      <c r="E35">
        <v>81982</v>
      </c>
      <c r="F35">
        <v>70339</v>
      </c>
      <c r="G35">
        <v>59972</v>
      </c>
      <c r="H35">
        <v>52955</v>
      </c>
      <c r="J35">
        <v>84720</v>
      </c>
      <c r="K35">
        <v>84710</v>
      </c>
      <c r="L35">
        <v>72644</v>
      </c>
      <c r="M35">
        <v>60808</v>
      </c>
      <c r="N35">
        <v>53362</v>
      </c>
    </row>
    <row r="36" spans="2:14" x14ac:dyDescent="0.25">
      <c r="B36">
        <v>32</v>
      </c>
      <c r="D36">
        <v>76669</v>
      </c>
      <c r="E36">
        <v>76905</v>
      </c>
      <c r="F36">
        <v>68090</v>
      </c>
      <c r="G36">
        <v>59246</v>
      </c>
      <c r="H36">
        <v>54279</v>
      </c>
      <c r="J36">
        <v>77867</v>
      </c>
      <c r="K36">
        <v>81081</v>
      </c>
      <c r="L36">
        <v>70078</v>
      </c>
      <c r="M36">
        <v>59864</v>
      </c>
      <c r="N36">
        <v>52551</v>
      </c>
    </row>
    <row r="37" spans="2:14" x14ac:dyDescent="0.25">
      <c r="B37">
        <v>33</v>
      </c>
      <c r="D37">
        <v>71076</v>
      </c>
      <c r="E37">
        <v>72610</v>
      </c>
      <c r="F37">
        <v>64826</v>
      </c>
      <c r="G37">
        <v>57955</v>
      </c>
      <c r="H37">
        <v>54433</v>
      </c>
      <c r="J37">
        <v>72865</v>
      </c>
      <c r="K37">
        <v>76674</v>
      </c>
      <c r="L37">
        <v>66583</v>
      </c>
      <c r="M37">
        <v>56994</v>
      </c>
      <c r="N37">
        <v>52322</v>
      </c>
    </row>
    <row r="38" spans="2:14" x14ac:dyDescent="0.25">
      <c r="B38">
        <v>34</v>
      </c>
      <c r="D38">
        <v>67419</v>
      </c>
      <c r="E38">
        <v>69240</v>
      </c>
      <c r="F38">
        <v>63701</v>
      </c>
      <c r="G38">
        <v>58245</v>
      </c>
      <c r="H38">
        <v>56156</v>
      </c>
      <c r="J38">
        <v>70095</v>
      </c>
      <c r="K38">
        <v>74020</v>
      </c>
      <c r="L38">
        <v>66011</v>
      </c>
      <c r="M38">
        <v>57211</v>
      </c>
      <c r="N38">
        <v>53272</v>
      </c>
    </row>
    <row r="39" spans="2:14" x14ac:dyDescent="0.25">
      <c r="B39">
        <v>35</v>
      </c>
      <c r="D39">
        <v>67527</v>
      </c>
      <c r="E39">
        <v>69390</v>
      </c>
      <c r="F39">
        <v>64136</v>
      </c>
      <c r="G39">
        <v>59889</v>
      </c>
      <c r="H39">
        <v>59653</v>
      </c>
      <c r="J39">
        <v>70507</v>
      </c>
      <c r="K39">
        <v>74015</v>
      </c>
      <c r="L39">
        <v>66680</v>
      </c>
      <c r="M39">
        <v>59330</v>
      </c>
      <c r="N39">
        <v>56972</v>
      </c>
    </row>
    <row r="40" spans="2:14" x14ac:dyDescent="0.25">
      <c r="B40">
        <v>36</v>
      </c>
      <c r="D40">
        <v>67109</v>
      </c>
      <c r="E40">
        <v>69362</v>
      </c>
      <c r="F40">
        <v>65952</v>
      </c>
      <c r="G40">
        <v>63141</v>
      </c>
      <c r="H40">
        <v>63870</v>
      </c>
      <c r="J40">
        <v>70591</v>
      </c>
      <c r="K40">
        <v>73849</v>
      </c>
      <c r="L40">
        <v>67529</v>
      </c>
      <c r="M40">
        <v>62401</v>
      </c>
      <c r="N40">
        <v>61325</v>
      </c>
    </row>
    <row r="41" spans="2:14" x14ac:dyDescent="0.25">
      <c r="B41">
        <v>37</v>
      </c>
      <c r="D41">
        <v>67416</v>
      </c>
      <c r="E41">
        <v>68980</v>
      </c>
      <c r="F41">
        <v>67661</v>
      </c>
      <c r="G41">
        <v>66216</v>
      </c>
      <c r="H41">
        <v>68201</v>
      </c>
      <c r="J41">
        <v>69097</v>
      </c>
      <c r="K41">
        <v>72534</v>
      </c>
      <c r="L41">
        <v>68737</v>
      </c>
      <c r="M41">
        <v>64316</v>
      </c>
      <c r="N41">
        <v>64753</v>
      </c>
    </row>
    <row r="42" spans="2:14" x14ac:dyDescent="0.25">
      <c r="B42">
        <v>38</v>
      </c>
      <c r="D42">
        <v>69211</v>
      </c>
      <c r="E42">
        <v>71859</v>
      </c>
      <c r="F42">
        <v>70907</v>
      </c>
      <c r="G42">
        <v>70830</v>
      </c>
      <c r="H42">
        <v>73051</v>
      </c>
      <c r="J42">
        <v>70187</v>
      </c>
      <c r="K42">
        <v>74864</v>
      </c>
      <c r="L42">
        <v>71861</v>
      </c>
      <c r="M42">
        <v>67732</v>
      </c>
      <c r="N42">
        <v>69383</v>
      </c>
    </row>
    <row r="43" spans="2:14" x14ac:dyDescent="0.25">
      <c r="B43">
        <v>39</v>
      </c>
      <c r="D43">
        <v>72204</v>
      </c>
      <c r="E43">
        <v>75568</v>
      </c>
      <c r="F43">
        <v>75104</v>
      </c>
      <c r="G43">
        <v>75005</v>
      </c>
      <c r="H43">
        <v>78504</v>
      </c>
      <c r="J43">
        <v>71212</v>
      </c>
      <c r="K43">
        <v>76000</v>
      </c>
      <c r="L43">
        <v>74491</v>
      </c>
      <c r="M43">
        <v>72687</v>
      </c>
      <c r="N43">
        <v>74234</v>
      </c>
    </row>
    <row r="44" spans="2:14" x14ac:dyDescent="0.25">
      <c r="B44">
        <v>40</v>
      </c>
      <c r="D44">
        <v>73543</v>
      </c>
      <c r="E44">
        <v>75875</v>
      </c>
      <c r="F44">
        <v>76175</v>
      </c>
      <c r="G44">
        <v>77312</v>
      </c>
      <c r="H44">
        <v>82845</v>
      </c>
      <c r="J44">
        <v>73072</v>
      </c>
      <c r="K44">
        <v>77271</v>
      </c>
      <c r="L44">
        <v>75236</v>
      </c>
      <c r="M44">
        <v>74408</v>
      </c>
      <c r="N44">
        <v>76265</v>
      </c>
    </row>
    <row r="45" spans="2:14" x14ac:dyDescent="0.25">
      <c r="B45">
        <v>41</v>
      </c>
      <c r="D45">
        <v>72200</v>
      </c>
      <c r="E45">
        <v>74653</v>
      </c>
      <c r="F45">
        <v>75545</v>
      </c>
      <c r="G45">
        <v>76497</v>
      </c>
      <c r="H45">
        <v>81466</v>
      </c>
      <c r="J45">
        <v>72547</v>
      </c>
      <c r="K45">
        <v>75881</v>
      </c>
      <c r="L45">
        <v>74826</v>
      </c>
      <c r="M45">
        <v>73663</v>
      </c>
      <c r="N45">
        <v>76557</v>
      </c>
    </row>
    <row r="46" spans="2:14" x14ac:dyDescent="0.25">
      <c r="B46">
        <v>42</v>
      </c>
      <c r="D46">
        <v>73192</v>
      </c>
      <c r="E46">
        <v>76476</v>
      </c>
      <c r="F46">
        <v>77667</v>
      </c>
      <c r="G46">
        <v>79406</v>
      </c>
      <c r="H46">
        <v>84249</v>
      </c>
      <c r="J46">
        <v>73030</v>
      </c>
      <c r="K46">
        <v>77187</v>
      </c>
      <c r="L46">
        <v>76508</v>
      </c>
      <c r="M46">
        <v>76883</v>
      </c>
      <c r="N46">
        <v>79939</v>
      </c>
    </row>
    <row r="47" spans="2:14" x14ac:dyDescent="0.25">
      <c r="B47">
        <v>43</v>
      </c>
      <c r="D47">
        <v>71698</v>
      </c>
      <c r="E47">
        <v>75862</v>
      </c>
      <c r="F47">
        <v>77600</v>
      </c>
      <c r="G47">
        <v>80497</v>
      </c>
      <c r="H47">
        <v>85056</v>
      </c>
      <c r="J47">
        <v>73275</v>
      </c>
      <c r="K47">
        <v>77318</v>
      </c>
      <c r="L47">
        <v>77403</v>
      </c>
      <c r="M47">
        <v>78084</v>
      </c>
      <c r="N47">
        <v>81721</v>
      </c>
    </row>
    <row r="48" spans="2:14" x14ac:dyDescent="0.25">
      <c r="B48">
        <v>44</v>
      </c>
      <c r="D48">
        <v>72454</v>
      </c>
      <c r="E48">
        <v>76619</v>
      </c>
      <c r="F48">
        <v>79513</v>
      </c>
      <c r="G48">
        <v>82571</v>
      </c>
      <c r="H48">
        <v>87926</v>
      </c>
      <c r="J48">
        <v>73305</v>
      </c>
      <c r="K48">
        <v>78107</v>
      </c>
      <c r="L48">
        <v>80018</v>
      </c>
      <c r="M48">
        <v>80775</v>
      </c>
      <c r="N48">
        <v>84012</v>
      </c>
    </row>
    <row r="49" spans="2:14" x14ac:dyDescent="0.25">
      <c r="B49">
        <v>45</v>
      </c>
      <c r="D49">
        <v>70951</v>
      </c>
      <c r="E49">
        <v>75693</v>
      </c>
      <c r="F49">
        <v>79506</v>
      </c>
      <c r="G49">
        <v>84131</v>
      </c>
      <c r="H49">
        <v>89420</v>
      </c>
      <c r="J49">
        <v>72220</v>
      </c>
      <c r="K49">
        <v>76730</v>
      </c>
      <c r="L49">
        <v>78980</v>
      </c>
      <c r="M49">
        <v>81384</v>
      </c>
      <c r="N49">
        <v>84728</v>
      </c>
    </row>
    <row r="50" spans="2:14" x14ac:dyDescent="0.25">
      <c r="B50">
        <v>46</v>
      </c>
      <c r="D50">
        <v>70690</v>
      </c>
      <c r="E50">
        <v>75352</v>
      </c>
      <c r="F50">
        <v>79645</v>
      </c>
      <c r="G50">
        <v>84302</v>
      </c>
      <c r="H50">
        <v>89781</v>
      </c>
      <c r="J50">
        <v>70941</v>
      </c>
      <c r="K50">
        <v>76248</v>
      </c>
      <c r="L50">
        <v>79154</v>
      </c>
      <c r="M50">
        <v>82510</v>
      </c>
      <c r="N50">
        <v>86437</v>
      </c>
    </row>
    <row r="51" spans="2:14" x14ac:dyDescent="0.25">
      <c r="B51">
        <v>47</v>
      </c>
      <c r="D51">
        <v>68369</v>
      </c>
      <c r="E51">
        <v>73881</v>
      </c>
      <c r="F51">
        <v>78813</v>
      </c>
      <c r="G51">
        <v>83910</v>
      </c>
      <c r="H51">
        <v>89659</v>
      </c>
      <c r="J51">
        <v>69243</v>
      </c>
      <c r="K51">
        <v>74484</v>
      </c>
      <c r="L51">
        <v>77794</v>
      </c>
      <c r="M51">
        <v>80896</v>
      </c>
      <c r="N51">
        <v>85588</v>
      </c>
    </row>
    <row r="52" spans="2:14" x14ac:dyDescent="0.25">
      <c r="B52">
        <v>48</v>
      </c>
      <c r="D52">
        <v>67964</v>
      </c>
      <c r="E52">
        <v>72662</v>
      </c>
      <c r="F52">
        <v>77190</v>
      </c>
      <c r="G52">
        <v>83082</v>
      </c>
      <c r="H52">
        <v>88141</v>
      </c>
      <c r="J52">
        <v>67133</v>
      </c>
      <c r="K52">
        <v>72192</v>
      </c>
      <c r="L52">
        <v>76096</v>
      </c>
      <c r="M52">
        <v>79319</v>
      </c>
      <c r="N52">
        <v>83868</v>
      </c>
    </row>
    <row r="53" spans="2:14" x14ac:dyDescent="0.25">
      <c r="B53">
        <v>49</v>
      </c>
      <c r="D53">
        <v>66035</v>
      </c>
      <c r="E53">
        <v>70477</v>
      </c>
      <c r="F53">
        <v>76114</v>
      </c>
      <c r="G53">
        <v>80231</v>
      </c>
      <c r="H53">
        <v>84935</v>
      </c>
      <c r="J53">
        <v>64480</v>
      </c>
      <c r="K53">
        <v>69068</v>
      </c>
      <c r="L53">
        <v>73195</v>
      </c>
      <c r="M53">
        <v>77551</v>
      </c>
      <c r="N53">
        <v>81943</v>
      </c>
    </row>
    <row r="54" spans="2:14" x14ac:dyDescent="0.25">
      <c r="B54">
        <v>50</v>
      </c>
      <c r="D54">
        <v>64675</v>
      </c>
      <c r="E54">
        <v>68611</v>
      </c>
      <c r="F54">
        <v>73633</v>
      </c>
      <c r="G54">
        <v>78053</v>
      </c>
      <c r="H54">
        <v>82632</v>
      </c>
      <c r="J54">
        <v>63139</v>
      </c>
      <c r="K54">
        <v>67543</v>
      </c>
      <c r="L54">
        <v>71511</v>
      </c>
      <c r="M54">
        <v>75643</v>
      </c>
      <c r="N54">
        <v>79349</v>
      </c>
    </row>
    <row r="55" spans="2:14" x14ac:dyDescent="0.25">
      <c r="B55">
        <v>51</v>
      </c>
      <c r="D55">
        <v>61810</v>
      </c>
      <c r="E55">
        <v>65709</v>
      </c>
      <c r="F55">
        <v>71011</v>
      </c>
      <c r="G55">
        <v>75163</v>
      </c>
      <c r="H55">
        <v>78249</v>
      </c>
      <c r="J55">
        <v>60339</v>
      </c>
      <c r="K55">
        <v>63819</v>
      </c>
      <c r="L55">
        <v>68656</v>
      </c>
      <c r="M55">
        <v>72352</v>
      </c>
      <c r="N55">
        <v>76256</v>
      </c>
    </row>
    <row r="56" spans="2:14" x14ac:dyDescent="0.25">
      <c r="B56">
        <v>52</v>
      </c>
      <c r="D56">
        <v>59408</v>
      </c>
      <c r="E56">
        <v>63907</v>
      </c>
      <c r="F56">
        <v>69859</v>
      </c>
      <c r="G56">
        <v>73515</v>
      </c>
      <c r="H56">
        <v>76684</v>
      </c>
      <c r="J56">
        <v>58473</v>
      </c>
      <c r="K56">
        <v>62618</v>
      </c>
      <c r="L56">
        <v>67572</v>
      </c>
      <c r="M56">
        <v>71538</v>
      </c>
      <c r="N56">
        <v>74960</v>
      </c>
    </row>
    <row r="57" spans="2:14" x14ac:dyDescent="0.25">
      <c r="B57">
        <v>53</v>
      </c>
      <c r="D57">
        <v>57965</v>
      </c>
      <c r="E57">
        <v>62103</v>
      </c>
      <c r="F57">
        <v>68586</v>
      </c>
      <c r="G57">
        <v>73091</v>
      </c>
      <c r="H57">
        <v>75594</v>
      </c>
      <c r="J57">
        <v>57302</v>
      </c>
      <c r="K57">
        <v>61311</v>
      </c>
      <c r="L57">
        <v>67099</v>
      </c>
      <c r="M57">
        <v>71059</v>
      </c>
      <c r="N57">
        <v>74136</v>
      </c>
    </row>
    <row r="58" spans="2:14" x14ac:dyDescent="0.25">
      <c r="B58">
        <v>54</v>
      </c>
      <c r="D58">
        <v>55460</v>
      </c>
      <c r="E58">
        <v>60054</v>
      </c>
      <c r="F58">
        <v>66050</v>
      </c>
      <c r="G58">
        <v>70815</v>
      </c>
      <c r="H58">
        <v>72027</v>
      </c>
      <c r="J58">
        <v>54187</v>
      </c>
      <c r="K58">
        <v>58425</v>
      </c>
      <c r="L58">
        <v>64094</v>
      </c>
      <c r="M58">
        <v>68891</v>
      </c>
      <c r="N58">
        <v>71151</v>
      </c>
    </row>
    <row r="59" spans="2:14" x14ac:dyDescent="0.25">
      <c r="B59">
        <v>55</v>
      </c>
      <c r="D59">
        <v>52639</v>
      </c>
      <c r="E59">
        <v>57571</v>
      </c>
      <c r="F59">
        <v>64467</v>
      </c>
      <c r="G59">
        <v>68040</v>
      </c>
      <c r="H59">
        <v>69725</v>
      </c>
      <c r="J59">
        <v>52057</v>
      </c>
      <c r="K59">
        <v>56299</v>
      </c>
      <c r="L59">
        <v>61972</v>
      </c>
      <c r="M59">
        <v>65794</v>
      </c>
      <c r="N59">
        <v>68109</v>
      </c>
    </row>
    <row r="60" spans="2:14" x14ac:dyDescent="0.25">
      <c r="B60">
        <v>56</v>
      </c>
      <c r="D60">
        <v>50204</v>
      </c>
      <c r="E60">
        <v>55449</v>
      </c>
      <c r="F60">
        <v>63264</v>
      </c>
      <c r="G60">
        <v>67369</v>
      </c>
      <c r="H60">
        <v>68299</v>
      </c>
      <c r="J60">
        <v>49753</v>
      </c>
      <c r="K60">
        <v>54263</v>
      </c>
      <c r="L60">
        <v>60888</v>
      </c>
      <c r="M60">
        <v>64362</v>
      </c>
      <c r="N60">
        <v>66487</v>
      </c>
    </row>
    <row r="61" spans="2:14" x14ac:dyDescent="0.25">
      <c r="B61">
        <v>57</v>
      </c>
      <c r="D61">
        <v>49644</v>
      </c>
      <c r="E61">
        <v>55768</v>
      </c>
      <c r="F61">
        <v>63650</v>
      </c>
      <c r="G61">
        <v>67958</v>
      </c>
      <c r="H61">
        <v>68582</v>
      </c>
      <c r="J61">
        <v>49090</v>
      </c>
      <c r="K61">
        <v>53597</v>
      </c>
      <c r="L61">
        <v>61073</v>
      </c>
      <c r="M61">
        <v>64485</v>
      </c>
      <c r="N61">
        <v>66687</v>
      </c>
    </row>
    <row r="62" spans="2:14" x14ac:dyDescent="0.25">
      <c r="B62">
        <v>58</v>
      </c>
      <c r="D62">
        <v>47740</v>
      </c>
      <c r="E62">
        <v>53927</v>
      </c>
      <c r="F62">
        <v>62728</v>
      </c>
      <c r="G62">
        <v>66716</v>
      </c>
      <c r="H62">
        <v>67880</v>
      </c>
      <c r="J62">
        <v>47704</v>
      </c>
      <c r="K62">
        <v>52397</v>
      </c>
      <c r="L62">
        <v>59618</v>
      </c>
      <c r="M62">
        <v>64349</v>
      </c>
      <c r="N62">
        <v>64868</v>
      </c>
    </row>
    <row r="63" spans="2:14" x14ac:dyDescent="0.25">
      <c r="B63">
        <v>59</v>
      </c>
      <c r="D63">
        <v>46783</v>
      </c>
      <c r="E63">
        <v>53208</v>
      </c>
      <c r="F63">
        <v>62678</v>
      </c>
      <c r="G63">
        <v>66920</v>
      </c>
      <c r="H63">
        <v>67918</v>
      </c>
      <c r="J63">
        <v>46609</v>
      </c>
      <c r="K63">
        <v>51685</v>
      </c>
      <c r="L63">
        <v>59002</v>
      </c>
      <c r="M63">
        <v>63228</v>
      </c>
      <c r="N63">
        <v>64758</v>
      </c>
    </row>
    <row r="64" spans="2:14" x14ac:dyDescent="0.25">
      <c r="B64">
        <v>60</v>
      </c>
      <c r="D64">
        <v>45688</v>
      </c>
      <c r="E64">
        <v>52925</v>
      </c>
      <c r="F64">
        <v>63409</v>
      </c>
      <c r="G64">
        <v>67667</v>
      </c>
      <c r="H64">
        <v>67902</v>
      </c>
      <c r="J64">
        <v>45538</v>
      </c>
      <c r="K64">
        <v>51037</v>
      </c>
      <c r="L64">
        <v>59709</v>
      </c>
      <c r="M64">
        <v>63955</v>
      </c>
      <c r="N64">
        <v>64758</v>
      </c>
    </row>
    <row r="65" spans="2:14" x14ac:dyDescent="0.25">
      <c r="B65">
        <v>61</v>
      </c>
      <c r="D65">
        <v>46215</v>
      </c>
      <c r="E65">
        <v>54518</v>
      </c>
      <c r="F65">
        <v>64773</v>
      </c>
      <c r="G65">
        <v>69837</v>
      </c>
      <c r="H65">
        <v>70714</v>
      </c>
      <c r="J65">
        <v>45617</v>
      </c>
      <c r="K65">
        <v>52291</v>
      </c>
      <c r="L65">
        <v>61120</v>
      </c>
      <c r="M65">
        <v>66408</v>
      </c>
      <c r="N65">
        <v>66280</v>
      </c>
    </row>
    <row r="66" spans="2:14" x14ac:dyDescent="0.25">
      <c r="B66">
        <v>62</v>
      </c>
      <c r="D66">
        <v>46325</v>
      </c>
      <c r="E66">
        <v>55212</v>
      </c>
      <c r="F66">
        <v>66568</v>
      </c>
      <c r="G66">
        <v>72605</v>
      </c>
      <c r="H66">
        <v>73101</v>
      </c>
      <c r="J66">
        <v>45277</v>
      </c>
      <c r="K66">
        <v>52678</v>
      </c>
      <c r="L66">
        <v>63640</v>
      </c>
      <c r="M66">
        <v>69854</v>
      </c>
      <c r="N66">
        <v>69390</v>
      </c>
    </row>
    <row r="67" spans="2:14" x14ac:dyDescent="0.25">
      <c r="B67">
        <v>63</v>
      </c>
      <c r="D67">
        <v>48154</v>
      </c>
      <c r="E67">
        <v>58198</v>
      </c>
      <c r="F67">
        <v>71691</v>
      </c>
      <c r="G67">
        <v>79265</v>
      </c>
      <c r="H67">
        <v>79614</v>
      </c>
      <c r="J67">
        <v>47366</v>
      </c>
      <c r="K67">
        <v>55738</v>
      </c>
      <c r="L67">
        <v>68547</v>
      </c>
      <c r="M67">
        <v>75027</v>
      </c>
      <c r="N67">
        <v>75483</v>
      </c>
    </row>
    <row r="68" spans="2:14" x14ac:dyDescent="0.25">
      <c r="B68">
        <v>64</v>
      </c>
      <c r="D68">
        <v>48875</v>
      </c>
      <c r="E68">
        <v>59907</v>
      </c>
      <c r="F68">
        <v>75449</v>
      </c>
      <c r="G68">
        <v>83394</v>
      </c>
      <c r="H68">
        <v>84029</v>
      </c>
      <c r="J68">
        <v>47185</v>
      </c>
      <c r="K68">
        <v>57105</v>
      </c>
      <c r="L68">
        <v>71305</v>
      </c>
      <c r="M68">
        <v>79435</v>
      </c>
      <c r="N68">
        <v>79764</v>
      </c>
    </row>
    <row r="69" spans="2:14" x14ac:dyDescent="0.25">
      <c r="B69">
        <v>65</v>
      </c>
      <c r="D69">
        <v>40294</v>
      </c>
      <c r="E69">
        <v>49114</v>
      </c>
      <c r="F69">
        <v>61700</v>
      </c>
      <c r="G69">
        <v>67726</v>
      </c>
      <c r="H69">
        <v>67258</v>
      </c>
      <c r="J69">
        <v>38066</v>
      </c>
      <c r="K69">
        <v>45492</v>
      </c>
      <c r="L69">
        <v>57982</v>
      </c>
      <c r="M69">
        <v>63495</v>
      </c>
      <c r="N69">
        <v>63744</v>
      </c>
    </row>
    <row r="70" spans="2:14" x14ac:dyDescent="0.25">
      <c r="B70">
        <v>66</v>
      </c>
      <c r="D70">
        <v>38197</v>
      </c>
      <c r="E70">
        <v>47713</v>
      </c>
      <c r="F70">
        <v>59600</v>
      </c>
      <c r="G70">
        <v>66057</v>
      </c>
      <c r="H70">
        <v>65934</v>
      </c>
      <c r="J70">
        <v>36110</v>
      </c>
      <c r="K70">
        <v>43994</v>
      </c>
      <c r="L70">
        <v>56108</v>
      </c>
      <c r="M70">
        <v>62077</v>
      </c>
      <c r="N70">
        <v>62045</v>
      </c>
    </row>
    <row r="71" spans="2:14" x14ac:dyDescent="0.25">
      <c r="B71">
        <v>67</v>
      </c>
      <c r="D71">
        <v>37140</v>
      </c>
      <c r="E71">
        <v>45939</v>
      </c>
      <c r="F71">
        <v>57641</v>
      </c>
      <c r="G71">
        <v>64272</v>
      </c>
      <c r="H71">
        <v>63866</v>
      </c>
      <c r="J71">
        <v>34420</v>
      </c>
      <c r="K71">
        <v>42347</v>
      </c>
      <c r="L71">
        <v>54303</v>
      </c>
      <c r="M71">
        <v>59897</v>
      </c>
      <c r="N71">
        <v>60421</v>
      </c>
    </row>
    <row r="72" spans="2:14" x14ac:dyDescent="0.25">
      <c r="B72">
        <v>68</v>
      </c>
      <c r="D72">
        <v>36990</v>
      </c>
      <c r="E72">
        <v>44679</v>
      </c>
      <c r="F72">
        <v>55063</v>
      </c>
      <c r="G72">
        <v>60561</v>
      </c>
      <c r="H72">
        <v>59715</v>
      </c>
      <c r="J72">
        <v>33366</v>
      </c>
      <c r="K72">
        <v>40605</v>
      </c>
      <c r="L72">
        <v>51507</v>
      </c>
      <c r="M72">
        <v>56347</v>
      </c>
      <c r="N72">
        <v>55447</v>
      </c>
    </row>
    <row r="73" spans="2:14" x14ac:dyDescent="0.25">
      <c r="B73">
        <v>69</v>
      </c>
      <c r="D73">
        <v>34406</v>
      </c>
      <c r="E73">
        <v>40807</v>
      </c>
      <c r="F73">
        <v>49404</v>
      </c>
      <c r="G73">
        <v>53671</v>
      </c>
      <c r="H73">
        <v>51720</v>
      </c>
      <c r="J73">
        <v>31133</v>
      </c>
      <c r="K73">
        <v>36216</v>
      </c>
      <c r="L73">
        <v>45808</v>
      </c>
      <c r="M73">
        <v>49607</v>
      </c>
      <c r="N73">
        <v>48028</v>
      </c>
    </row>
    <row r="74" spans="2:14" x14ac:dyDescent="0.25">
      <c r="B74">
        <v>70</v>
      </c>
      <c r="D74">
        <v>33371</v>
      </c>
      <c r="E74">
        <v>38421</v>
      </c>
      <c r="F74">
        <v>45745</v>
      </c>
      <c r="G74">
        <v>49153</v>
      </c>
      <c r="H74">
        <v>47519</v>
      </c>
      <c r="J74">
        <v>29527</v>
      </c>
      <c r="K74">
        <v>34588</v>
      </c>
      <c r="L74">
        <v>42228</v>
      </c>
      <c r="M74">
        <v>45165</v>
      </c>
      <c r="N74">
        <v>43548</v>
      </c>
    </row>
    <row r="75" spans="2:14" x14ac:dyDescent="0.25">
      <c r="B75">
        <v>71</v>
      </c>
      <c r="D75">
        <v>34521</v>
      </c>
      <c r="E75">
        <v>39815</v>
      </c>
      <c r="F75">
        <v>47560</v>
      </c>
      <c r="G75">
        <v>50552</v>
      </c>
      <c r="H75">
        <v>49712</v>
      </c>
      <c r="J75">
        <v>30215</v>
      </c>
      <c r="K75">
        <v>34901</v>
      </c>
      <c r="L75">
        <v>42916</v>
      </c>
      <c r="M75">
        <v>46676</v>
      </c>
      <c r="N75">
        <v>44935</v>
      </c>
    </row>
    <row r="76" spans="2:14" x14ac:dyDescent="0.25">
      <c r="B76">
        <v>72</v>
      </c>
      <c r="D76">
        <v>34203</v>
      </c>
      <c r="E76">
        <v>39258</v>
      </c>
      <c r="F76">
        <v>46778</v>
      </c>
      <c r="G76">
        <v>50369</v>
      </c>
      <c r="H76">
        <v>49472</v>
      </c>
      <c r="J76">
        <v>29493</v>
      </c>
      <c r="K76">
        <v>34542</v>
      </c>
      <c r="L76">
        <v>42274</v>
      </c>
      <c r="M76">
        <v>46075</v>
      </c>
      <c r="N76">
        <v>44956</v>
      </c>
    </row>
    <row r="77" spans="2:14" x14ac:dyDescent="0.25">
      <c r="B77">
        <v>73</v>
      </c>
      <c r="D77">
        <v>33729</v>
      </c>
      <c r="E77">
        <v>38842</v>
      </c>
      <c r="F77">
        <v>45444</v>
      </c>
      <c r="G77">
        <v>48964</v>
      </c>
      <c r="H77">
        <v>48324</v>
      </c>
      <c r="J77">
        <v>28743</v>
      </c>
      <c r="K77">
        <v>33356</v>
      </c>
      <c r="L77">
        <v>41114</v>
      </c>
      <c r="M77">
        <v>44471</v>
      </c>
      <c r="N77">
        <v>43276</v>
      </c>
    </row>
    <row r="78" spans="2:14" x14ac:dyDescent="0.25">
      <c r="B78">
        <v>74</v>
      </c>
      <c r="D78">
        <v>32733</v>
      </c>
      <c r="E78">
        <v>37559</v>
      </c>
      <c r="F78">
        <v>43955</v>
      </c>
      <c r="G78">
        <v>47362</v>
      </c>
      <c r="H78">
        <v>46704</v>
      </c>
      <c r="J78">
        <v>27408</v>
      </c>
      <c r="K78">
        <v>31634</v>
      </c>
      <c r="L78">
        <v>39253</v>
      </c>
      <c r="M78">
        <v>42217</v>
      </c>
      <c r="N78">
        <v>41503</v>
      </c>
    </row>
    <row r="79" spans="2:14" x14ac:dyDescent="0.25">
      <c r="B79">
        <v>75</v>
      </c>
      <c r="D79">
        <v>31481</v>
      </c>
      <c r="E79">
        <v>36171</v>
      </c>
      <c r="F79">
        <v>42787</v>
      </c>
      <c r="G79">
        <v>44916</v>
      </c>
      <c r="H79">
        <v>44809</v>
      </c>
      <c r="J79">
        <v>25899</v>
      </c>
      <c r="K79">
        <v>29963</v>
      </c>
      <c r="L79">
        <v>36654</v>
      </c>
      <c r="M79">
        <v>40348</v>
      </c>
      <c r="N79">
        <v>39570</v>
      </c>
    </row>
    <row r="80" spans="2:14" x14ac:dyDescent="0.25">
      <c r="B80">
        <v>76</v>
      </c>
      <c r="D80">
        <v>30233</v>
      </c>
      <c r="E80">
        <v>34657</v>
      </c>
      <c r="F80">
        <v>40366</v>
      </c>
      <c r="G80">
        <v>42776</v>
      </c>
      <c r="H80">
        <v>42848</v>
      </c>
      <c r="J80">
        <v>23860</v>
      </c>
      <c r="K80">
        <v>28619</v>
      </c>
      <c r="L80">
        <v>34521</v>
      </c>
      <c r="M80">
        <v>37348</v>
      </c>
      <c r="N80">
        <v>37417</v>
      </c>
    </row>
    <row r="81" spans="2:14" x14ac:dyDescent="0.25">
      <c r="B81">
        <v>77</v>
      </c>
      <c r="D81">
        <v>28336</v>
      </c>
      <c r="E81">
        <v>33055</v>
      </c>
      <c r="F81">
        <v>38507</v>
      </c>
      <c r="G81">
        <v>40479</v>
      </c>
      <c r="H81">
        <v>40595</v>
      </c>
      <c r="J81">
        <v>21776</v>
      </c>
      <c r="K81">
        <v>26058</v>
      </c>
      <c r="L81">
        <v>32058</v>
      </c>
      <c r="M81">
        <v>34387</v>
      </c>
      <c r="N81">
        <v>34632</v>
      </c>
    </row>
    <row r="82" spans="2:14" x14ac:dyDescent="0.25">
      <c r="B82">
        <v>78</v>
      </c>
      <c r="D82">
        <v>27823</v>
      </c>
      <c r="E82">
        <v>32538</v>
      </c>
      <c r="F82">
        <v>37901</v>
      </c>
      <c r="G82">
        <v>39786</v>
      </c>
      <c r="H82">
        <v>38772</v>
      </c>
      <c r="J82">
        <v>20910</v>
      </c>
      <c r="K82">
        <v>24717</v>
      </c>
      <c r="L82">
        <v>30529</v>
      </c>
      <c r="M82">
        <v>32762</v>
      </c>
      <c r="N82">
        <v>33330</v>
      </c>
    </row>
    <row r="83" spans="2:14" x14ac:dyDescent="0.25">
      <c r="B83">
        <v>79</v>
      </c>
      <c r="D83">
        <v>27499</v>
      </c>
      <c r="E83">
        <v>32013</v>
      </c>
      <c r="F83">
        <v>37124</v>
      </c>
      <c r="G83">
        <v>38412</v>
      </c>
      <c r="H83">
        <v>38013</v>
      </c>
      <c r="J83">
        <v>19715</v>
      </c>
      <c r="K83">
        <v>23563</v>
      </c>
      <c r="L83">
        <v>29250</v>
      </c>
      <c r="M83">
        <v>31366</v>
      </c>
      <c r="N83">
        <v>31478</v>
      </c>
    </row>
    <row r="84" spans="2:14" x14ac:dyDescent="0.25">
      <c r="B84">
        <v>80</v>
      </c>
      <c r="D84">
        <v>27195</v>
      </c>
      <c r="E84">
        <v>31532</v>
      </c>
      <c r="F84">
        <v>36448</v>
      </c>
      <c r="G84">
        <v>37346</v>
      </c>
      <c r="H84">
        <v>37220</v>
      </c>
      <c r="J84">
        <v>18832</v>
      </c>
      <c r="K84">
        <v>22520</v>
      </c>
      <c r="L84">
        <v>27391</v>
      </c>
      <c r="M84">
        <v>29654</v>
      </c>
      <c r="N84">
        <v>29537</v>
      </c>
    </row>
    <row r="85" spans="2:14" x14ac:dyDescent="0.25">
      <c r="B85">
        <v>81</v>
      </c>
      <c r="D85">
        <v>25616</v>
      </c>
      <c r="E85">
        <v>29774</v>
      </c>
      <c r="F85">
        <v>34422</v>
      </c>
      <c r="G85">
        <v>36324</v>
      </c>
      <c r="H85">
        <v>35096</v>
      </c>
      <c r="J85">
        <v>17253</v>
      </c>
      <c r="K85">
        <v>20615</v>
      </c>
      <c r="L85">
        <v>25103</v>
      </c>
      <c r="M85">
        <v>26575</v>
      </c>
      <c r="N85">
        <v>27104</v>
      </c>
    </row>
    <row r="86" spans="2:14" x14ac:dyDescent="0.25">
      <c r="B86">
        <v>82</v>
      </c>
      <c r="D86">
        <v>23784</v>
      </c>
      <c r="E86">
        <v>27976</v>
      </c>
      <c r="F86">
        <v>32166</v>
      </c>
      <c r="G86">
        <v>33114</v>
      </c>
      <c r="H86">
        <v>32484</v>
      </c>
      <c r="J86">
        <v>15161</v>
      </c>
      <c r="K86">
        <v>18619</v>
      </c>
      <c r="L86">
        <v>22696</v>
      </c>
      <c r="M86">
        <v>24072</v>
      </c>
      <c r="N86">
        <v>24124</v>
      </c>
    </row>
    <row r="87" spans="2:14" x14ac:dyDescent="0.25">
      <c r="B87">
        <v>83</v>
      </c>
      <c r="D87">
        <v>21695</v>
      </c>
      <c r="E87">
        <v>25873</v>
      </c>
      <c r="F87">
        <v>29532</v>
      </c>
      <c r="G87">
        <v>30465</v>
      </c>
      <c r="H87">
        <v>29579</v>
      </c>
      <c r="J87">
        <v>13519</v>
      </c>
      <c r="K87">
        <v>16500</v>
      </c>
      <c r="L87">
        <v>20161</v>
      </c>
      <c r="M87">
        <v>21389</v>
      </c>
      <c r="N87">
        <v>21746</v>
      </c>
    </row>
    <row r="88" spans="2:14" x14ac:dyDescent="0.25">
      <c r="B88">
        <v>84</v>
      </c>
      <c r="D88">
        <v>20763</v>
      </c>
      <c r="E88">
        <v>24629</v>
      </c>
      <c r="F88">
        <v>28061</v>
      </c>
      <c r="G88">
        <v>28643</v>
      </c>
      <c r="H88">
        <v>27823</v>
      </c>
      <c r="J88">
        <v>12567</v>
      </c>
      <c r="K88">
        <v>15228</v>
      </c>
      <c r="L88">
        <v>18352</v>
      </c>
      <c r="M88">
        <v>19665</v>
      </c>
      <c r="N88">
        <v>19316</v>
      </c>
    </row>
    <row r="89" spans="2:14" x14ac:dyDescent="0.25">
      <c r="B89" s="15" t="s">
        <v>21</v>
      </c>
      <c r="C89" s="5"/>
      <c r="D89" s="5">
        <v>127510</v>
      </c>
      <c r="E89" s="5">
        <v>157690</v>
      </c>
      <c r="F89" s="5">
        <v>182819</v>
      </c>
      <c r="G89" s="5">
        <v>182201</v>
      </c>
      <c r="H89" s="5">
        <v>171106</v>
      </c>
      <c r="I89" s="5"/>
      <c r="J89" s="5">
        <v>59190</v>
      </c>
      <c r="K89" s="5">
        <v>73116</v>
      </c>
      <c r="L89" s="5">
        <v>89829</v>
      </c>
      <c r="M89" s="5">
        <v>95436</v>
      </c>
      <c r="N89" s="5">
        <v>94184</v>
      </c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6" t="s">
        <v>14</v>
      </c>
      <c r="E2" s="106"/>
      <c r="F2" s="106"/>
      <c r="G2" s="106"/>
      <c r="H2" s="106"/>
      <c r="I2" s="7"/>
      <c r="J2" s="106" t="s">
        <v>15</v>
      </c>
      <c r="K2" s="106"/>
      <c r="L2" s="106"/>
      <c r="M2" s="106"/>
      <c r="N2" s="106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v>555.684703231311</v>
      </c>
      <c r="E4" s="2">
        <v>520.30011243911304</v>
      </c>
      <c r="F4" s="2">
        <v>470.58938731185606</v>
      </c>
      <c r="G4" s="2">
        <v>447.15567553940105</v>
      </c>
      <c r="H4" s="2">
        <v>407.296481935288</v>
      </c>
      <c r="I4" s="2"/>
      <c r="J4" s="2">
        <v>695.78775617702706</v>
      </c>
      <c r="K4" s="2">
        <v>649.443738810691</v>
      </c>
      <c r="L4" s="2">
        <v>614.41974059134009</v>
      </c>
      <c r="M4" s="2">
        <v>528.81541156335811</v>
      </c>
      <c r="N4" s="2">
        <v>495.01385391491999</v>
      </c>
    </row>
    <row r="5" spans="2:14" x14ac:dyDescent="0.25">
      <c r="B5">
        <v>1</v>
      </c>
      <c r="D5" s="2">
        <v>342.07795521013998</v>
      </c>
      <c r="E5" s="2">
        <v>290.69705504554202</v>
      </c>
      <c r="F5" s="2">
        <v>259.27482917043903</v>
      </c>
      <c r="G5" s="2">
        <v>268.73335690595599</v>
      </c>
      <c r="H5" s="2">
        <v>234.690032080923</v>
      </c>
      <c r="I5" s="2"/>
      <c r="J5" s="2">
        <v>452.39639361848299</v>
      </c>
      <c r="K5" s="2">
        <v>372.87581987454604</v>
      </c>
      <c r="L5" s="2">
        <v>349.85912141517201</v>
      </c>
      <c r="M5" s="2">
        <v>312.17022063522904</v>
      </c>
      <c r="N5" s="2">
        <v>306.28576847488699</v>
      </c>
    </row>
    <row r="6" spans="2:14" x14ac:dyDescent="0.25">
      <c r="B6">
        <v>2</v>
      </c>
      <c r="D6" s="2">
        <v>227.55745339821499</v>
      </c>
      <c r="E6" s="2">
        <v>193.86418025508999</v>
      </c>
      <c r="F6" s="2">
        <v>187.53274914237602</v>
      </c>
      <c r="G6" s="2">
        <v>170.23431659139101</v>
      </c>
      <c r="H6" s="2">
        <v>149.62805671322602</v>
      </c>
      <c r="I6" s="2"/>
      <c r="J6" s="2">
        <v>295.57016414639605</v>
      </c>
      <c r="K6" s="2">
        <v>261.88389451391004</v>
      </c>
      <c r="L6" s="2">
        <v>227.561287877186</v>
      </c>
      <c r="M6" s="2">
        <v>204.758151873656</v>
      </c>
      <c r="N6" s="2">
        <v>213.50536618206701</v>
      </c>
    </row>
    <row r="7" spans="2:14" x14ac:dyDescent="0.25">
      <c r="B7">
        <v>3</v>
      </c>
      <c r="D7" s="2">
        <v>175.210687149563</v>
      </c>
      <c r="E7" s="2">
        <v>150.78835215882802</v>
      </c>
      <c r="F7" s="2">
        <v>147.784353605712</v>
      </c>
      <c r="G7" s="2">
        <v>114.586550071</v>
      </c>
      <c r="H7" s="2">
        <v>111.742396446979</v>
      </c>
      <c r="I7" s="2"/>
      <c r="J7" s="2">
        <v>240.92058630531301</v>
      </c>
      <c r="K7" s="2">
        <v>198.53762255079999</v>
      </c>
      <c r="L7" s="2">
        <v>193.73864161156902</v>
      </c>
      <c r="M7" s="2">
        <v>164.62801848848602</v>
      </c>
      <c r="N7" s="2">
        <v>154.08616966788</v>
      </c>
    </row>
    <row r="8" spans="2:14" x14ac:dyDescent="0.25">
      <c r="B8">
        <v>4</v>
      </c>
      <c r="D8" s="2">
        <v>182.72675111546201</v>
      </c>
      <c r="E8" s="2">
        <v>150.81543062735702</v>
      </c>
      <c r="F8" s="2">
        <v>140.70126854336598</v>
      </c>
      <c r="G8" s="2">
        <v>113.579767219895</v>
      </c>
      <c r="H8" s="2">
        <v>130.43559072486403</v>
      </c>
      <c r="I8" s="2"/>
      <c r="J8" s="2">
        <v>223.78072566893002</v>
      </c>
      <c r="K8" s="2">
        <v>188.60981965393401</v>
      </c>
      <c r="L8" s="2">
        <v>171.39706182803002</v>
      </c>
      <c r="M8" s="2">
        <v>157.269701471151</v>
      </c>
      <c r="N8" s="2">
        <v>142.48635520154198</v>
      </c>
    </row>
    <row r="9" spans="2:14" x14ac:dyDescent="0.25">
      <c r="B9">
        <v>5</v>
      </c>
      <c r="D9" s="2">
        <v>164.48228438520999</v>
      </c>
      <c r="E9" s="2">
        <v>143.20468069485599</v>
      </c>
      <c r="F9" s="2">
        <v>130.58993399209899</v>
      </c>
      <c r="G9" s="2">
        <v>112.648239109757</v>
      </c>
      <c r="H9" s="2">
        <v>108.115266829677</v>
      </c>
      <c r="I9" s="2"/>
      <c r="J9" s="2">
        <v>213.464481278677</v>
      </c>
      <c r="K9" s="2">
        <v>191.979928869536</v>
      </c>
      <c r="L9" s="2">
        <v>160.49933352917699</v>
      </c>
      <c r="M9" s="2">
        <v>153.42508583945801</v>
      </c>
      <c r="N9" s="2">
        <v>132.872398265367</v>
      </c>
    </row>
    <row r="10" spans="2:14" x14ac:dyDescent="0.25">
      <c r="B10">
        <v>6</v>
      </c>
      <c r="D10" s="2">
        <v>157.45156267305302</v>
      </c>
      <c r="E10" s="2">
        <v>134.502283795327</v>
      </c>
      <c r="F10" s="2">
        <v>117.00306671262599</v>
      </c>
      <c r="G10" s="2">
        <v>101.394415966739</v>
      </c>
      <c r="H10" s="2">
        <v>98.399846376805996</v>
      </c>
      <c r="I10" s="2"/>
      <c r="J10" s="2">
        <v>189.07269495521302</v>
      </c>
      <c r="K10" s="2">
        <v>170.57743379830302</v>
      </c>
      <c r="L10" s="2">
        <v>151.05982020355498</v>
      </c>
      <c r="M10" s="2">
        <v>138.44536275918199</v>
      </c>
      <c r="N10" s="2">
        <v>122.241679914664</v>
      </c>
    </row>
    <row r="11" spans="2:14" x14ac:dyDescent="0.25">
      <c r="B11">
        <v>7</v>
      </c>
      <c r="D11" s="2">
        <v>136.339827745246</v>
      </c>
      <c r="E11" s="2">
        <v>117.515007096185</v>
      </c>
      <c r="F11" s="2">
        <v>102.753655995068</v>
      </c>
      <c r="G11" s="2">
        <v>97.7668355652158</v>
      </c>
      <c r="H11" s="2">
        <v>87.051013116472191</v>
      </c>
      <c r="I11" s="2"/>
      <c r="J11" s="2">
        <v>171.35310663724403</v>
      </c>
      <c r="K11" s="2">
        <v>159.53653657104101</v>
      </c>
      <c r="L11" s="2">
        <v>129.00758947800298</v>
      </c>
      <c r="M11" s="2">
        <v>118.74903378754701</v>
      </c>
      <c r="N11" s="2">
        <v>109.15539277385901</v>
      </c>
    </row>
    <row r="12" spans="2:14" x14ac:dyDescent="0.25">
      <c r="B12">
        <v>8</v>
      </c>
      <c r="D12" s="2">
        <v>128.94849132245901</v>
      </c>
      <c r="E12" s="2">
        <v>115.348029723656</v>
      </c>
      <c r="F12" s="2">
        <v>100.997185001427</v>
      </c>
      <c r="G12" s="2">
        <v>88.6456180265303</v>
      </c>
      <c r="H12" s="2">
        <v>92.226835191026197</v>
      </c>
      <c r="I12" s="2"/>
      <c r="J12" s="2">
        <v>158.21309606196499</v>
      </c>
      <c r="K12" s="2">
        <v>139.71885760614202</v>
      </c>
      <c r="L12" s="2">
        <v>130.06287513503102</v>
      </c>
      <c r="M12" s="2">
        <v>120.420605674241</v>
      </c>
      <c r="N12" s="2">
        <v>99.965849492521102</v>
      </c>
    </row>
    <row r="13" spans="2:14" x14ac:dyDescent="0.25">
      <c r="B13">
        <v>9</v>
      </c>
      <c r="D13" s="2">
        <v>125.32435692675901</v>
      </c>
      <c r="E13" s="2">
        <v>118.687679248069</v>
      </c>
      <c r="F13" s="2">
        <v>97.554074509512603</v>
      </c>
      <c r="G13" s="2">
        <v>84.119345298663802</v>
      </c>
      <c r="H13" s="2">
        <v>86.724703324247201</v>
      </c>
      <c r="I13" s="2"/>
      <c r="J13" s="2">
        <v>157.10081433655301</v>
      </c>
      <c r="K13" s="2">
        <v>132.975424764038</v>
      </c>
      <c r="L13" s="2">
        <v>121.621207816336</v>
      </c>
      <c r="M13" s="2">
        <v>99.507805133513997</v>
      </c>
      <c r="N13" s="2">
        <v>101.673822082844</v>
      </c>
    </row>
    <row r="14" spans="2:14" x14ac:dyDescent="0.25">
      <c r="B14">
        <v>10</v>
      </c>
      <c r="D14" s="2">
        <v>127.949400853968</v>
      </c>
      <c r="E14" s="2">
        <v>115.038583040623</v>
      </c>
      <c r="F14" s="2">
        <v>112.548421188795</v>
      </c>
      <c r="G14" s="2">
        <v>88.167060099187097</v>
      </c>
      <c r="H14" s="2">
        <v>84.539230835028292</v>
      </c>
      <c r="I14" s="2"/>
      <c r="J14" s="2">
        <v>147.91149856249902</v>
      </c>
      <c r="K14" s="2">
        <v>125.23847536263801</v>
      </c>
      <c r="L14" s="2">
        <v>107.506404071785</v>
      </c>
      <c r="M14" s="2">
        <v>99.789866056413487</v>
      </c>
      <c r="N14" s="2">
        <v>100.131244892512</v>
      </c>
    </row>
    <row r="15" spans="2:14" x14ac:dyDescent="0.25">
      <c r="B15">
        <v>11</v>
      </c>
      <c r="D15" s="2">
        <v>130.08710459066199</v>
      </c>
      <c r="E15" s="2">
        <v>129.69967869416101</v>
      </c>
      <c r="F15" s="2">
        <v>102.08763820369801</v>
      </c>
      <c r="G15" s="2">
        <v>90.195049882247901</v>
      </c>
      <c r="H15" s="2">
        <v>87.919254609842696</v>
      </c>
      <c r="I15" s="2"/>
      <c r="J15" s="2">
        <v>154.20994112121699</v>
      </c>
      <c r="K15" s="2">
        <v>126.13909126800701</v>
      </c>
      <c r="L15" s="2">
        <v>121.86589872990901</v>
      </c>
      <c r="M15" s="2">
        <v>112.942428982736</v>
      </c>
      <c r="N15" s="2">
        <v>104.752943077528</v>
      </c>
    </row>
    <row r="16" spans="2:14" x14ac:dyDescent="0.25">
      <c r="B16">
        <v>12</v>
      </c>
      <c r="D16" s="2">
        <v>137.08882997592502</v>
      </c>
      <c r="E16" s="2">
        <v>126.03120560567301</v>
      </c>
      <c r="F16" s="2">
        <v>107.31976499709602</v>
      </c>
      <c r="G16" s="2">
        <v>102.74268787832901</v>
      </c>
      <c r="H16" s="2">
        <v>95.989315680872991</v>
      </c>
      <c r="I16" s="2"/>
      <c r="J16" s="2">
        <v>153.18407302695999</v>
      </c>
      <c r="K16" s="2">
        <v>144.18724621492203</v>
      </c>
      <c r="L16" s="2">
        <v>129.54598487196901</v>
      </c>
      <c r="M16" s="2">
        <v>117.402434181481</v>
      </c>
      <c r="N16" s="2">
        <v>113.857913596279</v>
      </c>
    </row>
    <row r="17" spans="2:14" x14ac:dyDescent="0.25">
      <c r="B17">
        <v>13</v>
      </c>
      <c r="D17" s="2">
        <v>150.08957915291202</v>
      </c>
      <c r="E17" s="2">
        <v>131.781053339995</v>
      </c>
      <c r="F17" s="2">
        <v>126.40506444378001</v>
      </c>
      <c r="G17" s="2">
        <v>117.317273795438</v>
      </c>
      <c r="H17" s="2">
        <v>110.15815437818699</v>
      </c>
      <c r="I17" s="2"/>
      <c r="J17" s="2">
        <v>168.39742403729201</v>
      </c>
      <c r="K17" s="2">
        <v>153.92631520110001</v>
      </c>
      <c r="L17" s="2">
        <v>135.76251911198901</v>
      </c>
      <c r="M17" s="2">
        <v>132.02477759432699</v>
      </c>
      <c r="N17" s="2">
        <v>108.675601385284</v>
      </c>
    </row>
    <row r="18" spans="2:14" x14ac:dyDescent="0.25">
      <c r="B18">
        <v>14</v>
      </c>
      <c r="D18" s="2">
        <v>174.082920808404</v>
      </c>
      <c r="E18" s="2">
        <v>167.17906727011501</v>
      </c>
      <c r="F18" s="2">
        <v>157.51066204687501</v>
      </c>
      <c r="G18" s="2">
        <v>139.73311842142502</v>
      </c>
      <c r="H18" s="2">
        <v>122.705814897688</v>
      </c>
      <c r="I18" s="2"/>
      <c r="J18" s="2">
        <v>180.026869482178</v>
      </c>
      <c r="K18" s="2">
        <v>156.380975129777</v>
      </c>
      <c r="L18" s="2">
        <v>147.45335188142801</v>
      </c>
      <c r="M18" s="2">
        <v>129.81522361707201</v>
      </c>
      <c r="N18" s="2">
        <v>120.69529112504199</v>
      </c>
    </row>
    <row r="19" spans="2:14" x14ac:dyDescent="0.25">
      <c r="B19">
        <v>15</v>
      </c>
      <c r="D19" s="2">
        <v>227.43471305748201</v>
      </c>
      <c r="E19" s="2">
        <v>183.70350924970001</v>
      </c>
      <c r="F19" s="2">
        <v>181.89918597607399</v>
      </c>
      <c r="G19" s="2">
        <v>170.531692269487</v>
      </c>
      <c r="H19" s="2">
        <v>144.976813008254</v>
      </c>
      <c r="I19" s="2"/>
      <c r="J19" s="2">
        <v>198.72572653075102</v>
      </c>
      <c r="K19" s="2">
        <v>160.59381160798301</v>
      </c>
      <c r="L19" s="2">
        <v>160.42374501610399</v>
      </c>
      <c r="M19" s="2">
        <v>141.91326604449702</v>
      </c>
      <c r="N19" s="2">
        <v>139.776977540139</v>
      </c>
    </row>
    <row r="20" spans="2:14" x14ac:dyDescent="0.25">
      <c r="B20">
        <v>16</v>
      </c>
      <c r="D20" s="2">
        <v>263.21380403033402</v>
      </c>
      <c r="E20" s="2">
        <v>211.62870789727401</v>
      </c>
      <c r="F20" s="2">
        <v>195.79537688163501</v>
      </c>
      <c r="G20" s="2">
        <v>188.03177485071399</v>
      </c>
      <c r="H20" s="2">
        <v>146.127660357846</v>
      </c>
      <c r="I20" s="2"/>
      <c r="J20" s="2">
        <v>190.91854165699701</v>
      </c>
      <c r="K20" s="2">
        <v>178.66942421613399</v>
      </c>
      <c r="L20" s="2">
        <v>166.51417766610501</v>
      </c>
      <c r="M20" s="2">
        <v>147.478216200357</v>
      </c>
      <c r="N20" s="2">
        <v>132.24064479823699</v>
      </c>
    </row>
    <row r="21" spans="2:14" x14ac:dyDescent="0.25">
      <c r="B21">
        <v>17</v>
      </c>
      <c r="D21" s="2">
        <v>309.89713273692604</v>
      </c>
      <c r="E21" s="2">
        <v>266.79887540630301</v>
      </c>
      <c r="F21" s="2">
        <v>222.97520638388499</v>
      </c>
      <c r="G21" s="2">
        <v>195.12822020404602</v>
      </c>
      <c r="H21" s="2">
        <v>163.62039205585</v>
      </c>
      <c r="I21" s="2"/>
      <c r="J21" s="2">
        <v>207.39147444673901</v>
      </c>
      <c r="K21" s="2">
        <v>172.40267076613301</v>
      </c>
      <c r="L21" s="2">
        <v>159.94887038681</v>
      </c>
      <c r="M21" s="2">
        <v>160.41800370544399</v>
      </c>
      <c r="N21" s="2">
        <v>131.29926773335802</v>
      </c>
    </row>
    <row r="22" spans="2:14" x14ac:dyDescent="0.25">
      <c r="B22">
        <v>18</v>
      </c>
      <c r="D22" s="2">
        <v>393.25795091991199</v>
      </c>
      <c r="E22" s="2">
        <v>315.54921368770505</v>
      </c>
      <c r="F22" s="2">
        <v>252.546414579855</v>
      </c>
      <c r="G22" s="2">
        <v>221.685365728134</v>
      </c>
      <c r="H22" s="2">
        <v>183.16754109782701</v>
      </c>
      <c r="I22" s="2"/>
      <c r="J22" s="2">
        <v>212.97711581245801</v>
      </c>
      <c r="K22" s="2">
        <v>192.26806038002499</v>
      </c>
      <c r="L22" s="2">
        <v>184.13068914966902</v>
      </c>
      <c r="M22" s="2">
        <v>163.80268848057702</v>
      </c>
      <c r="N22" s="2">
        <v>153.50050437738503</v>
      </c>
    </row>
    <row r="23" spans="2:14" x14ac:dyDescent="0.25">
      <c r="B23">
        <v>19</v>
      </c>
      <c r="D23" s="2">
        <v>429.65448575816799</v>
      </c>
      <c r="E23" s="2">
        <v>318.83930436188206</v>
      </c>
      <c r="F23" s="2">
        <v>269.31628883878108</v>
      </c>
      <c r="G23" s="2">
        <v>238.37403837398901</v>
      </c>
      <c r="H23" s="2">
        <v>213.278341106981</v>
      </c>
      <c r="I23" s="2"/>
      <c r="J23" s="2">
        <v>198.31110057928601</v>
      </c>
      <c r="K23" s="2">
        <v>185.168134881881</v>
      </c>
      <c r="L23" s="2">
        <v>158.40939816277302</v>
      </c>
      <c r="M23" s="2">
        <v>143.44925207626503</v>
      </c>
      <c r="N23" s="2">
        <v>146.857925273115</v>
      </c>
    </row>
    <row r="24" spans="2:14" x14ac:dyDescent="0.25">
      <c r="B24">
        <v>20</v>
      </c>
      <c r="D24" s="2">
        <v>436.666234558143</v>
      </c>
      <c r="E24" s="2">
        <v>336.19283736238606</v>
      </c>
      <c r="F24" s="2">
        <v>270.39766995742303</v>
      </c>
      <c r="G24" s="2">
        <v>251.585074336144</v>
      </c>
      <c r="H24" s="2">
        <v>249.81492768219701</v>
      </c>
      <c r="I24" s="2"/>
      <c r="J24" s="2">
        <v>170.846956151055</v>
      </c>
      <c r="K24" s="2">
        <v>145.90231466733499</v>
      </c>
      <c r="L24" s="2">
        <v>141.56588768294</v>
      </c>
      <c r="M24" s="2">
        <v>135.42587803831802</v>
      </c>
      <c r="N24" s="2">
        <v>140.78878106398301</v>
      </c>
    </row>
    <row r="25" spans="2:14" x14ac:dyDescent="0.25">
      <c r="B25">
        <v>21</v>
      </c>
      <c r="D25" s="2">
        <v>478.85156230636005</v>
      </c>
      <c r="E25" s="2">
        <v>356.37710227666105</v>
      </c>
      <c r="F25" s="2">
        <v>298.13059695977705</v>
      </c>
      <c r="G25" s="2">
        <v>277.63804161828403</v>
      </c>
      <c r="H25" s="2">
        <v>261.19856299178105</v>
      </c>
      <c r="I25" s="2"/>
      <c r="J25" s="2">
        <v>181.49939019275001</v>
      </c>
      <c r="K25" s="2">
        <v>143.05045122821798</v>
      </c>
      <c r="L25" s="2">
        <v>140.69768469291898</v>
      </c>
      <c r="M25" s="2">
        <v>145.483798810194</v>
      </c>
      <c r="N25" s="2">
        <v>148.17635431215999</v>
      </c>
    </row>
    <row r="26" spans="2:14" x14ac:dyDescent="0.25">
      <c r="B26">
        <v>22</v>
      </c>
      <c r="D26" s="2">
        <v>506.62485816706305</v>
      </c>
      <c r="E26" s="2">
        <v>379.56806293403304</v>
      </c>
      <c r="F26" s="2">
        <v>321.61788441142102</v>
      </c>
      <c r="G26" s="2">
        <v>280.81718105863001</v>
      </c>
      <c r="H26" s="2">
        <v>258.793613787526</v>
      </c>
      <c r="I26" s="2"/>
      <c r="J26" s="2">
        <v>181.13237654220902</v>
      </c>
      <c r="K26" s="2">
        <v>156.52729712938299</v>
      </c>
      <c r="L26" s="2">
        <v>141.48221432816402</v>
      </c>
      <c r="M26" s="2">
        <v>134.03310219622401</v>
      </c>
      <c r="N26" s="2">
        <v>140.689704861579</v>
      </c>
    </row>
    <row r="27" spans="2:14" x14ac:dyDescent="0.25">
      <c r="B27">
        <v>23</v>
      </c>
      <c r="D27" s="2">
        <v>532.107207504646</v>
      </c>
      <c r="E27" s="2">
        <v>403.15877929174303</v>
      </c>
      <c r="F27" s="2">
        <v>356.57515148580705</v>
      </c>
      <c r="G27" s="2">
        <v>307.83844547588205</v>
      </c>
      <c r="H27" s="2">
        <v>285.37798781251399</v>
      </c>
      <c r="I27" s="2"/>
      <c r="J27" s="2">
        <v>182.59568697983102</v>
      </c>
      <c r="K27" s="2">
        <v>144.23361608876499</v>
      </c>
      <c r="L27" s="2">
        <v>136.35224807857901</v>
      </c>
      <c r="M27" s="2">
        <v>142.303204529396</v>
      </c>
      <c r="N27" s="2">
        <v>135.91057409334601</v>
      </c>
    </row>
    <row r="28" spans="2:14" x14ac:dyDescent="0.25">
      <c r="B28">
        <v>24</v>
      </c>
      <c r="D28" s="2">
        <v>562.98637674980102</v>
      </c>
      <c r="E28" s="2">
        <v>426.30877139949405</v>
      </c>
      <c r="F28" s="2">
        <v>372.36652927802606</v>
      </c>
      <c r="G28" s="2">
        <v>343.48511156226897</v>
      </c>
      <c r="H28" s="2">
        <v>308.71030547922203</v>
      </c>
      <c r="I28" s="2"/>
      <c r="J28" s="2">
        <v>183.59910319158402</v>
      </c>
      <c r="K28" s="2">
        <v>153.58205781528798</v>
      </c>
      <c r="L28" s="2">
        <v>139.63653301140403</v>
      </c>
      <c r="M28" s="2">
        <v>150.65293185228802</v>
      </c>
      <c r="N28" s="2">
        <v>133.92799702189998</v>
      </c>
    </row>
    <row r="29" spans="2:14" x14ac:dyDescent="0.25">
      <c r="B29">
        <v>25</v>
      </c>
      <c r="D29" s="2">
        <v>552.95040204203201</v>
      </c>
      <c r="E29" s="2">
        <v>449.21187472840006</v>
      </c>
      <c r="F29" s="2">
        <v>388.31607394070301</v>
      </c>
      <c r="G29" s="2">
        <v>377.733594371967</v>
      </c>
      <c r="H29" s="2">
        <v>336.67173902475804</v>
      </c>
      <c r="I29" s="2"/>
      <c r="J29" s="2">
        <v>179.29789675308299</v>
      </c>
      <c r="K29" s="2">
        <v>153.25360450843399</v>
      </c>
      <c r="L29" s="2">
        <v>135.614217965173</v>
      </c>
      <c r="M29" s="2">
        <v>139.04402057122502</v>
      </c>
      <c r="N29" s="2">
        <v>132.54363015039999</v>
      </c>
    </row>
    <row r="30" spans="2:14" x14ac:dyDescent="0.25">
      <c r="B30">
        <v>26</v>
      </c>
      <c r="D30" s="2">
        <v>556.56621713410902</v>
      </c>
      <c r="E30" s="2">
        <v>456.87548230049305</v>
      </c>
      <c r="F30" s="2">
        <v>420.96276486460704</v>
      </c>
      <c r="G30" s="2">
        <v>385.56691803788306</v>
      </c>
      <c r="H30" s="2">
        <v>364.55220208358304</v>
      </c>
      <c r="I30" s="2"/>
      <c r="J30" s="2">
        <v>181.62229522993402</v>
      </c>
      <c r="K30" s="2">
        <v>148.55747565633101</v>
      </c>
      <c r="L30" s="2">
        <v>131.69979782661301</v>
      </c>
      <c r="M30" s="2">
        <v>135.927169943135</v>
      </c>
      <c r="N30" s="2">
        <v>134.60990387662002</v>
      </c>
    </row>
    <row r="31" spans="2:14" x14ac:dyDescent="0.25">
      <c r="B31">
        <v>27</v>
      </c>
      <c r="D31" s="2">
        <v>585.54382916742111</v>
      </c>
      <c r="E31" s="2">
        <v>494.96216220885805</v>
      </c>
      <c r="F31" s="2">
        <v>444.07225871500401</v>
      </c>
      <c r="G31" s="2">
        <v>428.69591179457001</v>
      </c>
      <c r="H31" s="2">
        <v>427.72244072357699</v>
      </c>
      <c r="I31" s="2"/>
      <c r="J31" s="2">
        <v>190.40009826975501</v>
      </c>
      <c r="K31" s="2">
        <v>156.438585627642</v>
      </c>
      <c r="L31" s="2">
        <v>135.67104955404102</v>
      </c>
      <c r="M31" s="2">
        <v>138.03325341569698</v>
      </c>
      <c r="N31" s="2">
        <v>144.423792702008</v>
      </c>
    </row>
    <row r="32" spans="2:14" x14ac:dyDescent="0.25">
      <c r="B32">
        <v>28</v>
      </c>
      <c r="D32" s="2">
        <v>600.76594081857502</v>
      </c>
      <c r="E32" s="2">
        <v>517.36820211243707</v>
      </c>
      <c r="F32" s="2">
        <v>481.20368539798108</v>
      </c>
      <c r="G32" s="2">
        <v>481.26911907948005</v>
      </c>
      <c r="H32" s="2">
        <v>465.30915121490705</v>
      </c>
      <c r="I32" s="2"/>
      <c r="J32" s="2">
        <v>196.163064022491</v>
      </c>
      <c r="K32" s="2">
        <v>171.91267824101399</v>
      </c>
      <c r="L32" s="2">
        <v>145.86010199150601</v>
      </c>
      <c r="M32" s="2">
        <v>136.12613157783102</v>
      </c>
      <c r="N32" s="2">
        <v>132.16689762145398</v>
      </c>
    </row>
    <row r="33" spans="2:14" x14ac:dyDescent="0.25">
      <c r="B33">
        <v>29</v>
      </c>
      <c r="D33" s="2">
        <v>632.22819261013706</v>
      </c>
      <c r="E33" s="2">
        <v>534.47998373221003</v>
      </c>
      <c r="F33" s="2">
        <v>512.79646186568107</v>
      </c>
      <c r="G33" s="2">
        <v>515.11154175701495</v>
      </c>
      <c r="H33" s="2">
        <v>502.37571089490808</v>
      </c>
      <c r="I33" s="2"/>
      <c r="J33" s="2">
        <v>214.01275960005302</v>
      </c>
      <c r="K33" s="2">
        <v>177.992592886241</v>
      </c>
      <c r="L33" s="2">
        <v>155.96136925100899</v>
      </c>
      <c r="M33" s="2">
        <v>146.044165725883</v>
      </c>
      <c r="N33" s="2">
        <v>136.88192781915399</v>
      </c>
    </row>
    <row r="34" spans="2:14" x14ac:dyDescent="0.25">
      <c r="B34">
        <v>30</v>
      </c>
      <c r="D34" s="2">
        <v>612.88885138311207</v>
      </c>
      <c r="E34" s="2">
        <v>542.73207421258098</v>
      </c>
      <c r="F34" s="2">
        <v>531.80767542667297</v>
      </c>
      <c r="G34" s="2">
        <v>517.58087659613705</v>
      </c>
      <c r="H34" s="2">
        <v>519.3281182043221</v>
      </c>
      <c r="I34" s="2"/>
      <c r="J34" s="2">
        <v>231.043919286874</v>
      </c>
      <c r="K34" s="2">
        <v>170.33143522823698</v>
      </c>
      <c r="L34" s="2">
        <v>154.05922504293599</v>
      </c>
      <c r="M34" s="2">
        <v>150.83484683691901</v>
      </c>
      <c r="N34" s="2">
        <v>135.899724419835</v>
      </c>
    </row>
    <row r="35" spans="2:14" x14ac:dyDescent="0.25">
      <c r="B35">
        <v>31</v>
      </c>
      <c r="D35" s="2">
        <v>607.24131215138402</v>
      </c>
      <c r="E35" s="2">
        <v>564.68364529752409</v>
      </c>
      <c r="F35" s="2">
        <v>559.41289688361508</v>
      </c>
      <c r="G35" s="2">
        <v>554.24760156526202</v>
      </c>
      <c r="H35" s="2">
        <v>581.04869653443609</v>
      </c>
      <c r="I35" s="2"/>
      <c r="J35" s="2">
        <v>239.07211263387501</v>
      </c>
      <c r="K35" s="2">
        <v>185.72817945171701</v>
      </c>
      <c r="L35" s="2">
        <v>157.64954151549003</v>
      </c>
      <c r="M35" s="2">
        <v>158.943020846216</v>
      </c>
      <c r="N35" s="2">
        <v>138.42367750102798</v>
      </c>
    </row>
    <row r="36" spans="2:14" x14ac:dyDescent="0.25">
      <c r="B36">
        <v>32</v>
      </c>
      <c r="D36" s="2">
        <v>642.9794360385531</v>
      </c>
      <c r="E36" s="2">
        <v>582.33037821039909</v>
      </c>
      <c r="F36" s="2">
        <v>574.29411572232004</v>
      </c>
      <c r="G36" s="2">
        <v>569.57386446425699</v>
      </c>
      <c r="H36" s="2">
        <v>579.95351556100604</v>
      </c>
      <c r="I36" s="2"/>
      <c r="J36" s="2">
        <v>261.91325164937706</v>
      </c>
      <c r="K36" s="2">
        <v>188.443776075762</v>
      </c>
      <c r="L36" s="2">
        <v>179.41986476067001</v>
      </c>
      <c r="M36" s="2">
        <v>156.73919387560801</v>
      </c>
      <c r="N36" s="2">
        <v>150.68984234437602</v>
      </c>
    </row>
    <row r="37" spans="2:14" x14ac:dyDescent="0.25">
      <c r="B37">
        <v>33</v>
      </c>
      <c r="D37" s="2">
        <v>645.91679507710103</v>
      </c>
      <c r="E37" s="2">
        <v>575.30469683022807</v>
      </c>
      <c r="F37" s="2">
        <v>553.49101561957195</v>
      </c>
      <c r="G37" s="2">
        <v>567.32218004056892</v>
      </c>
      <c r="H37" s="2">
        <v>563.08271949654909</v>
      </c>
      <c r="I37" s="2"/>
      <c r="J37" s="2">
        <v>274.81111872092799</v>
      </c>
      <c r="K37" s="2">
        <v>210.74287167257501</v>
      </c>
      <c r="L37" s="2">
        <v>186.75893444098</v>
      </c>
      <c r="M37" s="2">
        <v>162.02181065262101</v>
      </c>
      <c r="N37" s="2">
        <v>147.442759166842</v>
      </c>
    </row>
    <row r="38" spans="2:14" x14ac:dyDescent="0.25">
      <c r="B38">
        <v>34</v>
      </c>
      <c r="D38" s="2">
        <v>589.84975444438805</v>
      </c>
      <c r="E38" s="2">
        <v>541.896865271514</v>
      </c>
      <c r="F38" s="2">
        <v>516.60078892697811</v>
      </c>
      <c r="G38" s="2">
        <v>505.47352204972799</v>
      </c>
      <c r="H38" s="2">
        <v>525.04940454995199</v>
      </c>
      <c r="I38" s="2"/>
      <c r="J38" s="2">
        <v>272.57155541993302</v>
      </c>
      <c r="K38" s="2">
        <v>203.17347408247002</v>
      </c>
      <c r="L38" s="2">
        <v>170.890737683287</v>
      </c>
      <c r="M38" s="2">
        <v>164.12520921325699</v>
      </c>
      <c r="N38" s="2">
        <v>136.32633890234501</v>
      </c>
    </row>
    <row r="39" spans="2:14" x14ac:dyDescent="0.25">
      <c r="B39">
        <v>35</v>
      </c>
      <c r="D39" s="2">
        <v>565.378509448817</v>
      </c>
      <c r="E39" s="2">
        <v>528.93423090429701</v>
      </c>
      <c r="F39" s="2">
        <v>480.30886798504503</v>
      </c>
      <c r="G39" s="2">
        <v>490.95156134264505</v>
      </c>
      <c r="H39" s="2">
        <v>485.34333927998705</v>
      </c>
      <c r="I39" s="2"/>
      <c r="J39" s="2">
        <v>276.52622058953801</v>
      </c>
      <c r="K39" s="2">
        <v>206.80157752243699</v>
      </c>
      <c r="L39" s="2">
        <v>175.38430700556299</v>
      </c>
      <c r="M39" s="2">
        <v>153.713924983102</v>
      </c>
      <c r="N39" s="2">
        <v>132.546181596503</v>
      </c>
    </row>
    <row r="40" spans="2:14" x14ac:dyDescent="0.25">
      <c r="B40">
        <v>36</v>
      </c>
      <c r="D40" s="2">
        <v>557.44541476233212</v>
      </c>
      <c r="E40" s="2">
        <v>498.32382761511002</v>
      </c>
      <c r="F40" s="2">
        <v>470.78653147588506</v>
      </c>
      <c r="G40" s="2">
        <v>443.69331125914806</v>
      </c>
      <c r="H40" s="2">
        <v>447.21231894492104</v>
      </c>
      <c r="I40" s="2"/>
      <c r="J40" s="2">
        <v>284.35719578706801</v>
      </c>
      <c r="K40" s="2">
        <v>206.36739507562399</v>
      </c>
      <c r="L40" s="2">
        <v>177.82398477765599</v>
      </c>
      <c r="M40" s="2">
        <v>159.72370987975302</v>
      </c>
      <c r="N40" s="2">
        <v>143.94395493393802</v>
      </c>
    </row>
    <row r="41" spans="2:14" x14ac:dyDescent="0.25">
      <c r="B41">
        <v>37</v>
      </c>
      <c r="D41" s="2">
        <v>526.83461254763904</v>
      </c>
      <c r="E41" s="2">
        <v>476.25979410442704</v>
      </c>
      <c r="F41" s="2">
        <v>434.42991926387106</v>
      </c>
      <c r="G41" s="2">
        <v>416.447774807879</v>
      </c>
      <c r="H41" s="2">
        <v>414.07017563382504</v>
      </c>
      <c r="I41" s="2"/>
      <c r="J41" s="2">
        <v>305.234821467279</v>
      </c>
      <c r="K41" s="2">
        <v>226.238253072302</v>
      </c>
      <c r="L41" s="2">
        <v>189.96307686969303</v>
      </c>
      <c r="M41" s="2">
        <v>167.24152912333699</v>
      </c>
      <c r="N41" s="2">
        <v>154.36900983125099</v>
      </c>
    </row>
    <row r="42" spans="2:14" x14ac:dyDescent="0.25">
      <c r="B42">
        <v>38</v>
      </c>
      <c r="D42" s="2">
        <v>506.18906310025102</v>
      </c>
      <c r="E42" s="2">
        <v>444.93100061210805</v>
      </c>
      <c r="F42" s="2">
        <v>391.58895414825304</v>
      </c>
      <c r="G42" s="2">
        <v>377.12016244055604</v>
      </c>
      <c r="H42" s="2">
        <v>355.310422310744</v>
      </c>
      <c r="I42" s="2"/>
      <c r="J42" s="2">
        <v>318.38569485331004</v>
      </c>
      <c r="K42" s="2">
        <v>226.29925360492803</v>
      </c>
      <c r="L42" s="2">
        <v>196.49443124126802</v>
      </c>
      <c r="M42" s="2">
        <v>169.40389573604003</v>
      </c>
      <c r="N42" s="2">
        <v>150.12545270968701</v>
      </c>
    </row>
    <row r="43" spans="2:14" x14ac:dyDescent="0.25">
      <c r="B43">
        <v>39</v>
      </c>
      <c r="D43" s="2">
        <v>468.67074427173901</v>
      </c>
      <c r="E43" s="2">
        <v>405.03079757004105</v>
      </c>
      <c r="F43" s="2">
        <v>366.69947472518402</v>
      </c>
      <c r="G43" s="2">
        <v>339.03635201571302</v>
      </c>
      <c r="H43" s="2">
        <v>318.28400083191599</v>
      </c>
      <c r="I43" s="2"/>
      <c r="J43" s="2">
        <v>328.95694133569003</v>
      </c>
      <c r="K43" s="2">
        <v>240.350445167403</v>
      </c>
      <c r="L43" s="2">
        <v>207.82663559194901</v>
      </c>
      <c r="M43" s="2">
        <v>170.87934219970501</v>
      </c>
      <c r="N43" s="2">
        <v>158.10987412202101</v>
      </c>
    </row>
    <row r="44" spans="2:14" x14ac:dyDescent="0.25">
      <c r="B44">
        <v>40</v>
      </c>
      <c r="D44" s="2">
        <v>449.10862565204201</v>
      </c>
      <c r="E44" s="2">
        <v>397.38571390024106</v>
      </c>
      <c r="F44" s="2">
        <v>365.71776220096405</v>
      </c>
      <c r="G44" s="2">
        <v>341.26602592297706</v>
      </c>
      <c r="H44" s="2">
        <v>297.23112293111205</v>
      </c>
      <c r="I44" s="2"/>
      <c r="J44" s="2">
        <v>338.85755415756</v>
      </c>
      <c r="K44" s="2">
        <v>254.25911525000902</v>
      </c>
      <c r="L44" s="2">
        <v>216.38151019415102</v>
      </c>
      <c r="M44" s="2">
        <v>186.187728104277</v>
      </c>
      <c r="N44" s="2">
        <v>163.62133735347803</v>
      </c>
    </row>
    <row r="45" spans="2:14" x14ac:dyDescent="0.25">
      <c r="B45">
        <v>41</v>
      </c>
      <c r="D45" s="2">
        <v>462.90375103966602</v>
      </c>
      <c r="E45" s="2">
        <v>417.69770375554498</v>
      </c>
      <c r="F45" s="2">
        <v>354.284426332804</v>
      </c>
      <c r="G45" s="2">
        <v>315.28547803398806</v>
      </c>
      <c r="H45" s="2">
        <v>298.76804149276904</v>
      </c>
      <c r="I45" s="2"/>
      <c r="J45" s="2">
        <v>369.67503677777501</v>
      </c>
      <c r="K45" s="2">
        <v>285.12757146070101</v>
      </c>
      <c r="L45" s="2">
        <v>220.66614324102801</v>
      </c>
      <c r="M45" s="2">
        <v>205.30128167313603</v>
      </c>
      <c r="N45" s="2">
        <v>174.52127165135403</v>
      </c>
    </row>
    <row r="46" spans="2:14" x14ac:dyDescent="0.25">
      <c r="B46">
        <v>42</v>
      </c>
      <c r="D46" s="2">
        <v>440.60907899893908</v>
      </c>
      <c r="E46" s="2">
        <v>385.45730202007405</v>
      </c>
      <c r="F46" s="2">
        <v>327.29869022027304</v>
      </c>
      <c r="G46" s="2">
        <v>288.77893118040805</v>
      </c>
      <c r="H46" s="2">
        <v>253.777418144351</v>
      </c>
      <c r="I46" s="2"/>
      <c r="J46" s="2">
        <v>364.81656183198703</v>
      </c>
      <c r="K46" s="2">
        <v>275.57711225058404</v>
      </c>
      <c r="L46" s="2">
        <v>223.83674860258699</v>
      </c>
      <c r="M46" s="2">
        <v>203.19152725817901</v>
      </c>
      <c r="N46" s="2">
        <v>169.93813627254701</v>
      </c>
    </row>
    <row r="47" spans="2:14" x14ac:dyDescent="0.25">
      <c r="B47">
        <v>43</v>
      </c>
      <c r="D47" s="2">
        <v>451.823389531023</v>
      </c>
      <c r="E47" s="2">
        <v>387.13528316187399</v>
      </c>
      <c r="F47" s="2">
        <v>322.04897717851901</v>
      </c>
      <c r="G47" s="2">
        <v>283.92232975167502</v>
      </c>
      <c r="H47" s="2">
        <v>255.50439448999501</v>
      </c>
      <c r="I47" s="2"/>
      <c r="J47" s="2">
        <v>377.00816791567104</v>
      </c>
      <c r="K47" s="2">
        <v>278.19883857997098</v>
      </c>
      <c r="L47" s="2">
        <v>251.36896964112603</v>
      </c>
      <c r="M47" s="2">
        <v>210.68332512378501</v>
      </c>
      <c r="N47" s="2">
        <v>175.86046235596501</v>
      </c>
    </row>
    <row r="48" spans="2:14" x14ac:dyDescent="0.25">
      <c r="B48">
        <v>44</v>
      </c>
      <c r="D48" s="2">
        <v>446.23081664993907</v>
      </c>
      <c r="E48" s="2">
        <v>375.96900755903602</v>
      </c>
      <c r="F48" s="2">
        <v>326.59660245706903</v>
      </c>
      <c r="G48" s="2">
        <v>283.87552709610299</v>
      </c>
      <c r="H48" s="2">
        <v>252.12990942768701</v>
      </c>
      <c r="I48" s="2"/>
      <c r="J48" s="2">
        <v>406.45741217877003</v>
      </c>
      <c r="K48" s="2">
        <v>295.344689113941</v>
      </c>
      <c r="L48" s="2">
        <v>257.510199801422</v>
      </c>
      <c r="M48" s="2">
        <v>208.90860111035701</v>
      </c>
      <c r="N48" s="2">
        <v>186.74548754699501</v>
      </c>
    </row>
    <row r="49" spans="2:14" x14ac:dyDescent="0.25">
      <c r="B49">
        <v>45</v>
      </c>
      <c r="D49" s="2">
        <v>460.08511504720002</v>
      </c>
      <c r="E49" s="2">
        <v>383.46201636062005</v>
      </c>
      <c r="F49" s="2">
        <v>330.26390554596804</v>
      </c>
      <c r="G49" s="2">
        <v>294.83836068804601</v>
      </c>
      <c r="H49" s="2">
        <v>253.41144330093601</v>
      </c>
      <c r="I49" s="2"/>
      <c r="J49" s="2">
        <v>405.22047712331005</v>
      </c>
      <c r="K49" s="2">
        <v>302.18947832266508</v>
      </c>
      <c r="L49" s="2">
        <v>272.13149013496201</v>
      </c>
      <c r="M49" s="2">
        <v>228.029292351838</v>
      </c>
      <c r="N49" s="2">
        <v>194.417004206332</v>
      </c>
    </row>
    <row r="50" spans="2:14" x14ac:dyDescent="0.25">
      <c r="B50">
        <v>46</v>
      </c>
      <c r="D50" s="2">
        <v>476.74729422460604</v>
      </c>
      <c r="E50" s="2">
        <v>415.68167991153803</v>
      </c>
      <c r="F50" s="2">
        <v>352.98734169965905</v>
      </c>
      <c r="G50" s="2">
        <v>306.58961208265703</v>
      </c>
      <c r="H50" s="2">
        <v>255.69920000358803</v>
      </c>
      <c r="I50" s="2"/>
      <c r="J50" s="2">
        <v>431.44847488822103</v>
      </c>
      <c r="K50" s="2">
        <v>325.93048530504001</v>
      </c>
      <c r="L50" s="2">
        <v>272.55927982136802</v>
      </c>
      <c r="M50" s="2">
        <v>234.95634483482601</v>
      </c>
      <c r="N50" s="2">
        <v>203.17620887311602</v>
      </c>
    </row>
    <row r="51" spans="2:14" x14ac:dyDescent="0.25">
      <c r="B51">
        <v>47</v>
      </c>
      <c r="D51" s="2">
        <v>511.87513797132902</v>
      </c>
      <c r="E51" s="2">
        <v>435.37256288209005</v>
      </c>
      <c r="F51" s="2">
        <v>356.85944620308999</v>
      </c>
      <c r="G51" s="2">
        <v>312.39539150598603</v>
      </c>
      <c r="H51" s="2">
        <v>261.93970426361</v>
      </c>
      <c r="I51" s="2"/>
      <c r="J51" s="2">
        <v>471.58328722483407</v>
      </c>
      <c r="K51" s="2">
        <v>364.75173685389404</v>
      </c>
      <c r="L51" s="2">
        <v>290.269037537575</v>
      </c>
      <c r="M51" s="2">
        <v>255.47476465024201</v>
      </c>
      <c r="N51" s="2">
        <v>228.33230463259099</v>
      </c>
    </row>
    <row r="52" spans="2:14" x14ac:dyDescent="0.25">
      <c r="B52">
        <v>48</v>
      </c>
      <c r="D52" s="2">
        <v>529.595048016031</v>
      </c>
      <c r="E52" s="2">
        <v>434.18611923739405</v>
      </c>
      <c r="F52" s="2">
        <v>364.70542139292604</v>
      </c>
      <c r="G52" s="2">
        <v>322.24779408474302</v>
      </c>
      <c r="H52" s="2">
        <v>274.96960413374006</v>
      </c>
      <c r="I52" s="2"/>
      <c r="J52" s="2">
        <v>502.61441236456602</v>
      </c>
      <c r="K52" s="2">
        <v>391.13723363424702</v>
      </c>
      <c r="L52" s="2">
        <v>302.46050879745707</v>
      </c>
      <c r="M52" s="2">
        <v>265.44852395288001</v>
      </c>
      <c r="N52" s="2">
        <v>227.93442880395</v>
      </c>
    </row>
    <row r="53" spans="2:14" x14ac:dyDescent="0.25">
      <c r="B53">
        <v>49</v>
      </c>
      <c r="D53" s="2">
        <v>529.33018861104904</v>
      </c>
      <c r="E53" s="2">
        <v>452.38646502013103</v>
      </c>
      <c r="F53" s="2">
        <v>364.75229362803702</v>
      </c>
      <c r="G53" s="2">
        <v>350.92205108719105</v>
      </c>
      <c r="H53" s="2">
        <v>299.16082718017202</v>
      </c>
      <c r="I53" s="2"/>
      <c r="J53" s="2">
        <v>527.84025350984302</v>
      </c>
      <c r="K53" s="2">
        <v>404.66419088301302</v>
      </c>
      <c r="L53" s="2">
        <v>327.15982183245103</v>
      </c>
      <c r="M53" s="2">
        <v>279.31262350521502</v>
      </c>
      <c r="N53" s="2">
        <v>244.55302006102602</v>
      </c>
    </row>
    <row r="54" spans="2:14" x14ac:dyDescent="0.25">
      <c r="B54">
        <v>50</v>
      </c>
      <c r="D54" s="2">
        <v>558.68442266235797</v>
      </c>
      <c r="E54" s="2">
        <v>451.11281134221508</v>
      </c>
      <c r="F54" s="2">
        <v>399.12936485994504</v>
      </c>
      <c r="G54" s="2">
        <v>357.33184314503507</v>
      </c>
      <c r="H54" s="2">
        <v>301.38530981878904</v>
      </c>
      <c r="I54" s="2"/>
      <c r="J54" s="2">
        <v>569.26871818629013</v>
      </c>
      <c r="K54" s="2">
        <v>425.11896916055503</v>
      </c>
      <c r="L54" s="2">
        <v>347.44320624395897</v>
      </c>
      <c r="M54" s="2">
        <v>301.53591986288302</v>
      </c>
      <c r="N54" s="2">
        <v>271.89672196433202</v>
      </c>
    </row>
    <row r="55" spans="2:14" x14ac:dyDescent="0.25">
      <c r="B55">
        <v>51</v>
      </c>
      <c r="D55" s="2">
        <v>595.93335637990606</v>
      </c>
      <c r="E55" s="2">
        <v>482.64866559838509</v>
      </c>
      <c r="F55" s="2">
        <v>410.01050164262404</v>
      </c>
      <c r="G55" s="2">
        <v>362.85176968798203</v>
      </c>
      <c r="H55" s="2">
        <v>345.81366659274903</v>
      </c>
      <c r="I55" s="2"/>
      <c r="J55" s="2">
        <v>582.9277916873001</v>
      </c>
      <c r="K55" s="2">
        <v>470.34046795444704</v>
      </c>
      <c r="L55" s="2">
        <v>387.44914592792804</v>
      </c>
      <c r="M55" s="2">
        <v>317.77762609196606</v>
      </c>
      <c r="N55" s="2">
        <v>286.10693629258498</v>
      </c>
    </row>
    <row r="56" spans="2:14" x14ac:dyDescent="0.25">
      <c r="B56">
        <v>52</v>
      </c>
      <c r="D56" s="2">
        <v>598.37050882191602</v>
      </c>
      <c r="E56" s="2">
        <v>482.95578900774501</v>
      </c>
      <c r="F56" s="2">
        <v>435.31379010082105</v>
      </c>
      <c r="G56" s="2">
        <v>361.36575139252699</v>
      </c>
      <c r="H56" s="2">
        <v>325.82619157962102</v>
      </c>
      <c r="I56" s="2"/>
      <c r="J56" s="2">
        <v>618.16976349114009</v>
      </c>
      <c r="K56" s="2">
        <v>463.68235068908001</v>
      </c>
      <c r="L56" s="2">
        <v>393.37441563324808</v>
      </c>
      <c r="M56" s="2">
        <v>330.03624844781206</v>
      </c>
      <c r="N56" s="2">
        <v>280.74738054294403</v>
      </c>
    </row>
    <row r="57" spans="2:14" x14ac:dyDescent="0.25">
      <c r="B57">
        <v>53</v>
      </c>
      <c r="D57" s="2">
        <v>584.5631867457771</v>
      </c>
      <c r="E57" s="2">
        <v>500.08465136650301</v>
      </c>
      <c r="F57" s="2">
        <v>432.488797952276</v>
      </c>
      <c r="G57" s="2">
        <v>381.00088070793305</v>
      </c>
      <c r="H57" s="2">
        <v>327.171856003708</v>
      </c>
      <c r="I57" s="2"/>
      <c r="J57" s="2">
        <v>662.94548974039401</v>
      </c>
      <c r="K57" s="2">
        <v>513.40728117935998</v>
      </c>
      <c r="L57" s="2">
        <v>411.59515671245902</v>
      </c>
      <c r="M57" s="2">
        <v>341.123423390661</v>
      </c>
      <c r="N57" s="2">
        <v>299.38273119920103</v>
      </c>
    </row>
    <row r="58" spans="2:14" x14ac:dyDescent="0.25">
      <c r="B58">
        <v>54</v>
      </c>
      <c r="D58" s="2">
        <v>613.53081496848097</v>
      </c>
      <c r="E58" s="2">
        <v>512.07895307232695</v>
      </c>
      <c r="F58" s="2">
        <v>438.23674684365307</v>
      </c>
      <c r="G58" s="2">
        <v>401.25537533654506</v>
      </c>
      <c r="H58" s="2">
        <v>353.16141065067103</v>
      </c>
      <c r="I58" s="2"/>
      <c r="J58" s="2">
        <v>675.64599389664204</v>
      </c>
      <c r="K58" s="2">
        <v>530.52407440542095</v>
      </c>
      <c r="L58" s="2">
        <v>440.49572623371898</v>
      </c>
      <c r="M58" s="2">
        <v>357.77437093373408</v>
      </c>
      <c r="N58" s="2">
        <v>334.33330746336901</v>
      </c>
    </row>
    <row r="59" spans="2:14" x14ac:dyDescent="0.25">
      <c r="B59">
        <v>55</v>
      </c>
      <c r="D59" s="2">
        <v>642.62055075858098</v>
      </c>
      <c r="E59" s="2">
        <v>536.79099520710906</v>
      </c>
      <c r="F59" s="2">
        <v>450.75775263424401</v>
      </c>
      <c r="G59" s="2">
        <v>416.70736793601708</v>
      </c>
      <c r="H59" s="2">
        <v>353.74447015408805</v>
      </c>
      <c r="I59" s="2"/>
      <c r="J59" s="2">
        <v>720.25428541471513</v>
      </c>
      <c r="K59" s="2">
        <v>562.00701278627514</v>
      </c>
      <c r="L59" s="2">
        <v>462.10351707508801</v>
      </c>
      <c r="M59" s="2">
        <v>399.346685834384</v>
      </c>
      <c r="N59" s="2">
        <v>350.62196163152703</v>
      </c>
    </row>
    <row r="60" spans="2:14" x14ac:dyDescent="0.25">
      <c r="B60">
        <v>56</v>
      </c>
      <c r="D60" s="2">
        <v>665.54488756129001</v>
      </c>
      <c r="E60" s="2">
        <v>560.96583010286406</v>
      </c>
      <c r="F60" s="2">
        <v>475.55452882350801</v>
      </c>
      <c r="G60" s="2">
        <v>417.80330258713803</v>
      </c>
      <c r="H60" s="2">
        <v>368.39698272746904</v>
      </c>
      <c r="I60" s="2"/>
      <c r="J60" s="2">
        <v>780.52122502818202</v>
      </c>
      <c r="K60" s="2">
        <v>589.12511262741805</v>
      </c>
      <c r="L60" s="2">
        <v>492.23511167591403</v>
      </c>
      <c r="M60" s="2">
        <v>422.82911989082208</v>
      </c>
      <c r="N60" s="2">
        <v>371.58853009949399</v>
      </c>
    </row>
    <row r="61" spans="2:14" x14ac:dyDescent="0.25">
      <c r="B61">
        <v>57</v>
      </c>
      <c r="D61" s="2">
        <v>666.59133845083602</v>
      </c>
      <c r="E61" s="2">
        <v>554.68514319426799</v>
      </c>
      <c r="F61" s="2">
        <v>479.55548919446505</v>
      </c>
      <c r="G61" s="2">
        <v>427.89719867106703</v>
      </c>
      <c r="H61" s="2">
        <v>395.02188189348703</v>
      </c>
      <c r="I61" s="2"/>
      <c r="J61" s="2">
        <v>774.30526297742404</v>
      </c>
      <c r="K61" s="2">
        <v>614.96339924001995</v>
      </c>
      <c r="L61" s="2">
        <v>502.36324446936999</v>
      </c>
      <c r="M61" s="2">
        <v>443.59889425124504</v>
      </c>
      <c r="N61" s="2">
        <v>403.48060115986806</v>
      </c>
    </row>
    <row r="62" spans="2:14" x14ac:dyDescent="0.25">
      <c r="B62">
        <v>58</v>
      </c>
      <c r="D62" s="2">
        <v>728.18332950060005</v>
      </c>
      <c r="E62" s="2">
        <v>609.63570206850306</v>
      </c>
      <c r="F62" s="2">
        <v>494.93443415187807</v>
      </c>
      <c r="G62" s="2">
        <v>458.90958749234005</v>
      </c>
      <c r="H62" s="2">
        <v>391.43562612915304</v>
      </c>
      <c r="I62" s="2"/>
      <c r="J62" s="2">
        <v>840.13492169887604</v>
      </c>
      <c r="K62" s="2">
        <v>663.34669377055104</v>
      </c>
      <c r="L62" s="2">
        <v>557.33326698953306</v>
      </c>
      <c r="M62" s="2">
        <v>490.50654521788601</v>
      </c>
      <c r="N62" s="2">
        <v>429.56236085290101</v>
      </c>
    </row>
    <row r="63" spans="2:14" x14ac:dyDescent="0.25">
      <c r="B63">
        <v>59</v>
      </c>
      <c r="D63" s="2">
        <v>733.36118558025214</v>
      </c>
      <c r="E63" s="2">
        <v>622.59386158837003</v>
      </c>
      <c r="F63" s="2">
        <v>529.81810168485413</v>
      </c>
      <c r="G63" s="2">
        <v>473.92201343218505</v>
      </c>
      <c r="H63" s="2">
        <v>412.36405594199306</v>
      </c>
      <c r="I63" s="2"/>
      <c r="J63" s="2">
        <v>853.40540858918598</v>
      </c>
      <c r="K63" s="2">
        <v>708.81776098868806</v>
      </c>
      <c r="L63" s="2">
        <v>587.33924360341905</v>
      </c>
      <c r="M63" s="2">
        <v>540.63420322009904</v>
      </c>
      <c r="N63" s="2">
        <v>441.40022741177904</v>
      </c>
    </row>
    <row r="64" spans="2:14" x14ac:dyDescent="0.25">
      <c r="B64">
        <v>60</v>
      </c>
      <c r="D64" s="2">
        <v>748.17755802954707</v>
      </c>
      <c r="E64" s="2">
        <v>638.44170880994807</v>
      </c>
      <c r="F64" s="2">
        <v>538.91108032989007</v>
      </c>
      <c r="G64" s="2">
        <v>488.19131401579403</v>
      </c>
      <c r="H64" s="2">
        <v>446.47088827626902</v>
      </c>
      <c r="I64" s="2"/>
      <c r="J64" s="2">
        <v>900.44762054291016</v>
      </c>
      <c r="K64" s="2">
        <v>745.82539440379105</v>
      </c>
      <c r="L64" s="2">
        <v>610.27774987037094</v>
      </c>
      <c r="M64" s="2">
        <v>539.94573900185901</v>
      </c>
      <c r="N64" s="2">
        <v>489.09430243379205</v>
      </c>
    </row>
    <row r="65" spans="2:14" x14ac:dyDescent="0.25">
      <c r="B65">
        <v>61</v>
      </c>
      <c r="D65" s="2">
        <v>785.37379225675795</v>
      </c>
      <c r="E65" s="2">
        <v>640.55093064818311</v>
      </c>
      <c r="F65" s="2">
        <v>553.42627316644405</v>
      </c>
      <c r="G65" s="2">
        <v>474.82064115255599</v>
      </c>
      <c r="H65" s="2">
        <v>433.22031728788403</v>
      </c>
      <c r="I65" s="2"/>
      <c r="J65" s="2">
        <v>918.27248064774801</v>
      </c>
      <c r="K65" s="2">
        <v>766.17146061600204</v>
      </c>
      <c r="L65" s="2">
        <v>648.66676755044807</v>
      </c>
      <c r="M65" s="2">
        <v>546.13519731515203</v>
      </c>
      <c r="N65" s="2">
        <v>501.02731665031001</v>
      </c>
    </row>
    <row r="66" spans="2:14" x14ac:dyDescent="0.25">
      <c r="B66">
        <v>62</v>
      </c>
      <c r="D66" s="2">
        <v>803.812188029607</v>
      </c>
      <c r="E66" s="2">
        <v>671.45726612186604</v>
      </c>
      <c r="F66" s="2">
        <v>568.45765010706111</v>
      </c>
      <c r="G66" s="2">
        <v>510.25315863234101</v>
      </c>
      <c r="H66" s="2">
        <v>477.985379639028</v>
      </c>
      <c r="I66" s="2"/>
      <c r="J66" s="2">
        <v>958.37424921043714</v>
      </c>
      <c r="K66" s="2">
        <v>802.66923173845112</v>
      </c>
      <c r="L66" s="2">
        <v>658.56757965753707</v>
      </c>
      <c r="M66" s="2">
        <v>580.32703080791396</v>
      </c>
      <c r="N66" s="2">
        <v>526.91295843059106</v>
      </c>
    </row>
    <row r="67" spans="2:14" x14ac:dyDescent="0.25">
      <c r="B67">
        <v>63</v>
      </c>
      <c r="D67" s="2">
        <v>827.20899655907806</v>
      </c>
      <c r="E67" s="2">
        <v>654.40772956949695</v>
      </c>
      <c r="F67" s="2">
        <v>550.01003645634603</v>
      </c>
      <c r="G67" s="2">
        <v>507.49984284878309</v>
      </c>
      <c r="H67" s="2">
        <v>465.65702713857007</v>
      </c>
      <c r="I67" s="2"/>
      <c r="J67" s="2">
        <v>964.32823932943109</v>
      </c>
      <c r="K67" s="2">
        <v>794.98618259798207</v>
      </c>
      <c r="L67" s="2">
        <v>685.54973026742505</v>
      </c>
      <c r="M67" s="2">
        <v>610.37133063485601</v>
      </c>
      <c r="N67" s="2">
        <v>542.60280504113098</v>
      </c>
    </row>
    <row r="68" spans="2:14" x14ac:dyDescent="0.25">
      <c r="B68">
        <v>64</v>
      </c>
      <c r="D68" s="2">
        <v>857.35624537503611</v>
      </c>
      <c r="E68" s="2">
        <v>727.93066931294106</v>
      </c>
      <c r="F68" s="2">
        <v>593.50557621150301</v>
      </c>
      <c r="G68" s="2">
        <v>565.24926655020204</v>
      </c>
      <c r="H68" s="2">
        <v>514.547958385269</v>
      </c>
      <c r="I68" s="2"/>
      <c r="J68" s="2">
        <v>1064.5592878784303</v>
      </c>
      <c r="K68" s="2">
        <v>855.18999065152309</v>
      </c>
      <c r="L68" s="2">
        <v>734.78584799792202</v>
      </c>
      <c r="M68" s="2">
        <v>655.46399902205815</v>
      </c>
      <c r="N68" s="2">
        <v>595.11766687101601</v>
      </c>
    </row>
    <row r="69" spans="2:14" x14ac:dyDescent="0.25">
      <c r="B69">
        <v>65</v>
      </c>
      <c r="D69" s="2">
        <v>1105.16419404363</v>
      </c>
      <c r="E69" s="2">
        <v>889.20104150337602</v>
      </c>
      <c r="F69" s="2">
        <v>811.86718653646403</v>
      </c>
      <c r="G69" s="2">
        <v>740.42613156418201</v>
      </c>
      <c r="H69" s="2">
        <v>670.44165982146103</v>
      </c>
      <c r="I69" s="2"/>
      <c r="J69" s="2">
        <v>1339.53960156428</v>
      </c>
      <c r="K69" s="2">
        <v>1138.8235035210798</v>
      </c>
      <c r="L69" s="2">
        <v>1014.2906602909501</v>
      </c>
      <c r="M69" s="2">
        <v>904.10812594181004</v>
      </c>
      <c r="N69" s="2">
        <v>809.22648146231199</v>
      </c>
    </row>
    <row r="70" spans="2:14" x14ac:dyDescent="0.25">
      <c r="B70">
        <v>66</v>
      </c>
      <c r="D70" s="2">
        <v>1011.9621888154801</v>
      </c>
      <c r="E70" s="2">
        <v>803.89233224541704</v>
      </c>
      <c r="F70" s="2">
        <v>734.65183227048999</v>
      </c>
      <c r="G70" s="2">
        <v>653.26518649907302</v>
      </c>
      <c r="H70" s="2">
        <v>581.17474948656604</v>
      </c>
      <c r="I70" s="2"/>
      <c r="J70" s="2">
        <v>1225.60243830783</v>
      </c>
      <c r="K70" s="2">
        <v>1014.7052042473301</v>
      </c>
      <c r="L70" s="2">
        <v>886.71627353824113</v>
      </c>
      <c r="M70" s="2">
        <v>765.029443145757</v>
      </c>
      <c r="N70" s="2">
        <v>726.42589764440004</v>
      </c>
    </row>
    <row r="71" spans="2:14" x14ac:dyDescent="0.25">
      <c r="B71">
        <v>67</v>
      </c>
      <c r="D71" s="2">
        <v>1068.9715490038402</v>
      </c>
      <c r="E71" s="2">
        <v>892.15510382912305</v>
      </c>
      <c r="F71" s="2">
        <v>773.0576129796741</v>
      </c>
      <c r="G71" s="2">
        <v>733.33649038311705</v>
      </c>
      <c r="H71" s="2">
        <v>663.39430436769999</v>
      </c>
      <c r="I71" s="2"/>
      <c r="J71" s="2">
        <v>1307.17050615172</v>
      </c>
      <c r="K71" s="2">
        <v>1112.1898821702002</v>
      </c>
      <c r="L71" s="2">
        <v>966.94402613868908</v>
      </c>
      <c r="M71" s="2">
        <v>892.69561028471401</v>
      </c>
      <c r="N71" s="2">
        <v>797.85798979273113</v>
      </c>
    </row>
    <row r="72" spans="2:14" x14ac:dyDescent="0.25">
      <c r="B72">
        <v>68</v>
      </c>
      <c r="D72" s="2">
        <v>1083.0104419951201</v>
      </c>
      <c r="E72" s="2">
        <v>930.92608510460309</v>
      </c>
      <c r="F72" s="2">
        <v>836.70691265865798</v>
      </c>
      <c r="G72" s="2">
        <v>792.71286639286097</v>
      </c>
      <c r="H72" s="2">
        <v>724.95527300844606</v>
      </c>
      <c r="I72" s="2"/>
      <c r="J72" s="2">
        <v>1383.9269521599801</v>
      </c>
      <c r="K72" s="2">
        <v>1166.1172354631501</v>
      </c>
      <c r="L72" s="2">
        <v>999.65005018484305</v>
      </c>
      <c r="M72" s="2">
        <v>986.24805104034704</v>
      </c>
      <c r="N72" s="2">
        <v>885.70794727860698</v>
      </c>
    </row>
    <row r="73" spans="2:14" x14ac:dyDescent="0.25">
      <c r="B73">
        <v>69</v>
      </c>
      <c r="D73" s="2">
        <v>1152.3558042770801</v>
      </c>
      <c r="E73" s="2">
        <v>1033.0161975265601</v>
      </c>
      <c r="F73" s="2">
        <v>918.44070577138405</v>
      </c>
      <c r="G73" s="2">
        <v>842.13917501997503</v>
      </c>
      <c r="H73" s="2">
        <v>829.24443406967612</v>
      </c>
      <c r="I73" s="2"/>
      <c r="J73" s="2">
        <v>1483.3716478902002</v>
      </c>
      <c r="K73" s="2">
        <v>1332.5235982389202</v>
      </c>
      <c r="L73" s="2">
        <v>1155.30389121086</v>
      </c>
      <c r="M73" s="2">
        <v>1065.5316503842998</v>
      </c>
      <c r="N73" s="2">
        <v>1014.83234407686</v>
      </c>
    </row>
    <row r="74" spans="2:14" x14ac:dyDescent="0.25">
      <c r="B74">
        <v>70</v>
      </c>
      <c r="D74" s="2">
        <v>1157.04675992531</v>
      </c>
      <c r="E74" s="2">
        <v>1073.2083458663199</v>
      </c>
      <c r="F74" s="2">
        <v>949.98521042488403</v>
      </c>
      <c r="G74" s="2">
        <v>886.90990083393899</v>
      </c>
      <c r="H74" s="2">
        <v>802.11215957901902</v>
      </c>
      <c r="I74" s="2"/>
      <c r="J74" s="2">
        <v>1500.01311753446</v>
      </c>
      <c r="K74" s="2">
        <v>1302.4179163408601</v>
      </c>
      <c r="L74" s="2">
        <v>1154.04986522283</v>
      </c>
      <c r="M74" s="2">
        <v>1096.5228161109401</v>
      </c>
      <c r="N74" s="2">
        <v>1000.7151472275001</v>
      </c>
    </row>
    <row r="75" spans="2:14" x14ac:dyDescent="0.25">
      <c r="B75">
        <v>71</v>
      </c>
      <c r="D75" s="2">
        <v>1203.9550887684802</v>
      </c>
      <c r="E75" s="2">
        <v>1055.9859198972001</v>
      </c>
      <c r="F75" s="2">
        <v>918.70910469989508</v>
      </c>
      <c r="G75" s="2">
        <v>823.96417072912197</v>
      </c>
      <c r="H75" s="2">
        <v>759.86437831097408</v>
      </c>
      <c r="I75" s="2"/>
      <c r="J75" s="2">
        <v>1496.97373341153</v>
      </c>
      <c r="K75" s="2">
        <v>1300.0141317994201</v>
      </c>
      <c r="L75" s="2">
        <v>1138.7594186757601</v>
      </c>
      <c r="M75" s="2">
        <v>1053.2845731165601</v>
      </c>
      <c r="N75" s="2">
        <v>961.60595408514303</v>
      </c>
    </row>
    <row r="76" spans="2:14" x14ac:dyDescent="0.25">
      <c r="B76">
        <v>72</v>
      </c>
      <c r="D76" s="2">
        <v>1308.4066385594499</v>
      </c>
      <c r="E76" s="2">
        <v>1126.5516250743899</v>
      </c>
      <c r="F76" s="2">
        <v>1052.70468539181</v>
      </c>
      <c r="G76" s="2">
        <v>924.19093975579312</v>
      </c>
      <c r="H76" s="2">
        <v>843.28716062818603</v>
      </c>
      <c r="I76" s="2"/>
      <c r="J76" s="2">
        <v>1642.9626678069401</v>
      </c>
      <c r="K76" s="2">
        <v>1443.7337118370301</v>
      </c>
      <c r="L76" s="2">
        <v>1261.3954706505301</v>
      </c>
      <c r="M76" s="2">
        <v>1151.8246217314102</v>
      </c>
      <c r="N76" s="2">
        <v>1046.4576035872299</v>
      </c>
    </row>
    <row r="77" spans="2:14" x14ac:dyDescent="0.25">
      <c r="B77">
        <v>73</v>
      </c>
      <c r="D77" s="2">
        <v>1341.9745465579499</v>
      </c>
      <c r="E77" s="2">
        <v>1190.79401666585</v>
      </c>
      <c r="F77" s="2">
        <v>1049.5456953123901</v>
      </c>
      <c r="G77" s="2">
        <v>996.52063391020408</v>
      </c>
      <c r="H77" s="2">
        <v>933.9979827583611</v>
      </c>
      <c r="I77" s="2"/>
      <c r="J77" s="2">
        <v>1717.7457451161602</v>
      </c>
      <c r="K77" s="2">
        <v>1486.7948177584501</v>
      </c>
      <c r="L77" s="2">
        <v>1361.2564115959101</v>
      </c>
      <c r="M77" s="2">
        <v>1297.7332931089302</v>
      </c>
      <c r="N77" s="2">
        <v>1174.52385580037</v>
      </c>
    </row>
    <row r="78" spans="2:14" x14ac:dyDescent="0.25">
      <c r="B78">
        <v>74</v>
      </c>
      <c r="D78" s="2">
        <v>1475.0626215923799</v>
      </c>
      <c r="E78" s="2">
        <v>1261.6511240909501</v>
      </c>
      <c r="F78" s="2">
        <v>1123.90670140158</v>
      </c>
      <c r="G78" s="2">
        <v>1053.4259559964298</v>
      </c>
      <c r="H78" s="2">
        <v>973.67949767413211</v>
      </c>
      <c r="I78" s="2"/>
      <c r="J78" s="2">
        <v>1827.7626957811601</v>
      </c>
      <c r="K78" s="2">
        <v>1610.2231000148402</v>
      </c>
      <c r="L78" s="2">
        <v>1413.8377916270401</v>
      </c>
      <c r="M78" s="2">
        <v>1374.1981157745902</v>
      </c>
      <c r="N78" s="2">
        <v>1267.45176704097</v>
      </c>
    </row>
    <row r="79" spans="2:14" x14ac:dyDescent="0.25">
      <c r="B79">
        <v>75</v>
      </c>
      <c r="D79" s="2">
        <v>1544.91588722765</v>
      </c>
      <c r="E79" s="2">
        <v>1313.2949897426602</v>
      </c>
      <c r="F79" s="2">
        <v>1186.0101437374499</v>
      </c>
      <c r="G79" s="2">
        <v>1102.8391419256</v>
      </c>
      <c r="H79" s="2">
        <v>1037.1639617771102</v>
      </c>
      <c r="I79" s="2"/>
      <c r="J79" s="2">
        <v>1977.6641319655303</v>
      </c>
      <c r="K79" s="2">
        <v>1726.8037446433702</v>
      </c>
      <c r="L79" s="2">
        <v>1510.7403467413601</v>
      </c>
      <c r="M79" s="2">
        <v>1403.19573944012</v>
      </c>
      <c r="N79" s="2">
        <v>1323.94400185994</v>
      </c>
    </row>
    <row r="80" spans="2:14" x14ac:dyDescent="0.25">
      <c r="B80">
        <v>76</v>
      </c>
      <c r="D80" s="2">
        <v>1557.05288874244</v>
      </c>
      <c r="E80" s="2">
        <v>1412.75371607021</v>
      </c>
      <c r="F80" s="2">
        <v>1300.5724952554001</v>
      </c>
      <c r="G80" s="2">
        <v>1181.9662880886501</v>
      </c>
      <c r="H80" s="2">
        <v>1089.2248523135199</v>
      </c>
      <c r="I80" s="2"/>
      <c r="J80" s="2">
        <v>2063.6992094257498</v>
      </c>
      <c r="K80" s="2">
        <v>1803.8137341110901</v>
      </c>
      <c r="L80" s="2">
        <v>1574.5869349065501</v>
      </c>
      <c r="M80" s="2">
        <v>1484.14344197177</v>
      </c>
      <c r="N80" s="2">
        <v>1387.8665946092401</v>
      </c>
    </row>
    <row r="81" spans="2:14" x14ac:dyDescent="0.25">
      <c r="B81">
        <v>77</v>
      </c>
      <c r="D81" s="2">
        <v>1725.2509133964202</v>
      </c>
      <c r="E81" s="2">
        <v>1480.1743876533701</v>
      </c>
      <c r="F81" s="2">
        <v>1395.3706335326599</v>
      </c>
      <c r="G81" s="2">
        <v>1268.49938170059</v>
      </c>
      <c r="H81" s="2">
        <v>1140.0737599472202</v>
      </c>
      <c r="I81" s="2"/>
      <c r="J81" s="2">
        <v>2185.9696821260495</v>
      </c>
      <c r="K81" s="2">
        <v>1985.3472578475503</v>
      </c>
      <c r="L81" s="2">
        <v>1763.6527162855602</v>
      </c>
      <c r="M81" s="2">
        <v>1643.43319133366</v>
      </c>
      <c r="N81" s="2">
        <v>1558.4268565777202</v>
      </c>
    </row>
    <row r="82" spans="2:14" x14ac:dyDescent="0.25">
      <c r="B82">
        <v>78</v>
      </c>
      <c r="D82" s="2">
        <v>1673.9753149747</v>
      </c>
      <c r="E82" s="2">
        <v>1527.4288757554102</v>
      </c>
      <c r="F82" s="2">
        <v>1386.2086041334201</v>
      </c>
      <c r="G82" s="2">
        <v>1307.13488169059</v>
      </c>
      <c r="H82" s="2">
        <v>1212.6538179665802</v>
      </c>
      <c r="I82" s="2"/>
      <c r="J82" s="2">
        <v>2217.0217402662402</v>
      </c>
      <c r="K82" s="2">
        <v>1994.32940949258</v>
      </c>
      <c r="L82" s="2">
        <v>1761.5553995739599</v>
      </c>
      <c r="M82" s="2">
        <v>1680.0629453992401</v>
      </c>
      <c r="N82" s="2">
        <v>1531.8956545621602</v>
      </c>
    </row>
    <row r="83" spans="2:14" x14ac:dyDescent="0.25">
      <c r="B83">
        <v>79</v>
      </c>
      <c r="D83" s="2">
        <v>1712.6696189666202</v>
      </c>
      <c r="E83" s="2">
        <v>1592.8917568513302</v>
      </c>
      <c r="F83" s="2">
        <v>1496.5878985433101</v>
      </c>
      <c r="G83" s="2">
        <v>1380.6345201487402</v>
      </c>
      <c r="H83" s="2">
        <v>1306.2777176353102</v>
      </c>
      <c r="I83" s="2"/>
      <c r="J83" s="2">
        <v>2287.8370052840696</v>
      </c>
      <c r="K83" s="2">
        <v>2036.80822008463</v>
      </c>
      <c r="L83" s="2">
        <v>1891.1342898177202</v>
      </c>
      <c r="M83" s="2">
        <v>1727.4541426913001</v>
      </c>
      <c r="N83" s="2">
        <v>1666.3921437633501</v>
      </c>
    </row>
    <row r="84" spans="2:14" x14ac:dyDescent="0.25">
      <c r="B84">
        <v>80</v>
      </c>
      <c r="D84" s="2">
        <v>1782.1670975315403</v>
      </c>
      <c r="E84" s="2">
        <v>1628.2774193939902</v>
      </c>
      <c r="F84" s="2">
        <v>1521.2185767384103</v>
      </c>
      <c r="G84" s="2">
        <v>1497.36277933563</v>
      </c>
      <c r="H84" s="2">
        <v>1341.7938690929202</v>
      </c>
      <c r="I84" s="2"/>
      <c r="J84" s="2">
        <v>2361.2316266075004</v>
      </c>
      <c r="K84" s="2">
        <v>2198.87957617035</v>
      </c>
      <c r="L84" s="2">
        <v>1935.23192989628</v>
      </c>
      <c r="M84" s="2">
        <v>1789.5039176088201</v>
      </c>
      <c r="N84" s="2">
        <v>1726.2453302531601</v>
      </c>
    </row>
    <row r="85" spans="2:14" x14ac:dyDescent="0.25">
      <c r="B85">
        <v>81</v>
      </c>
      <c r="D85" s="2">
        <v>2012.6220344092201</v>
      </c>
      <c r="E85" s="2">
        <v>1803.02948109418</v>
      </c>
      <c r="F85" s="2">
        <v>1621.7545737594799</v>
      </c>
      <c r="G85" s="2">
        <v>1503.0065861107598</v>
      </c>
      <c r="H85" s="2">
        <v>1442.1147273604599</v>
      </c>
      <c r="I85" s="2"/>
      <c r="J85" s="2">
        <v>2445.6227703213699</v>
      </c>
      <c r="K85" s="2">
        <v>2216.8979890493497</v>
      </c>
      <c r="L85" s="2">
        <v>2088.2758447221099</v>
      </c>
      <c r="M85" s="2">
        <v>1978.8086961009401</v>
      </c>
      <c r="N85" s="2">
        <v>1828.7169530991403</v>
      </c>
    </row>
    <row r="86" spans="2:14" x14ac:dyDescent="0.25">
      <c r="B86">
        <v>82</v>
      </c>
      <c r="D86" s="2">
        <v>2104.6276179951001</v>
      </c>
      <c r="E86" s="2">
        <v>1924.9833858586301</v>
      </c>
      <c r="F86" s="2">
        <v>1774.7937402993903</v>
      </c>
      <c r="G86" s="2">
        <v>1700.11663416341</v>
      </c>
      <c r="H86" s="2">
        <v>1589.1045033238599</v>
      </c>
      <c r="I86" s="2"/>
      <c r="J86" s="2">
        <v>2577.8965512263103</v>
      </c>
      <c r="K86" s="2">
        <v>2295.25252606497</v>
      </c>
      <c r="L86" s="2">
        <v>2147.9021560746</v>
      </c>
      <c r="M86" s="2">
        <v>2056.36942825804</v>
      </c>
      <c r="N86" s="2">
        <v>1955.32283726026</v>
      </c>
    </row>
    <row r="87" spans="2:14" x14ac:dyDescent="0.25">
      <c r="B87">
        <v>83</v>
      </c>
      <c r="D87" s="2">
        <v>2180.9057520564502</v>
      </c>
      <c r="E87" s="2">
        <v>2068.8891407404903</v>
      </c>
      <c r="F87" s="2">
        <v>1926.96206874263</v>
      </c>
      <c r="G87" s="2">
        <v>1764.8127461561403</v>
      </c>
      <c r="H87" s="2">
        <v>1674.6180110549401</v>
      </c>
      <c r="I87" s="2"/>
      <c r="J87" s="2">
        <v>2654.3743064556998</v>
      </c>
      <c r="K87" s="2">
        <v>2575.7100107358897</v>
      </c>
      <c r="L87" s="2">
        <v>2383.4223579305003</v>
      </c>
      <c r="M87" s="2">
        <v>2257.4153225955902</v>
      </c>
      <c r="N87" s="2">
        <v>2114.4231299748399</v>
      </c>
    </row>
    <row r="88" spans="2:14" x14ac:dyDescent="0.25">
      <c r="B88">
        <v>84</v>
      </c>
      <c r="D88" s="2">
        <v>2233.1421975594199</v>
      </c>
      <c r="E88" s="2">
        <v>2101.3089345182998</v>
      </c>
      <c r="F88" s="2">
        <v>1961.9443525264401</v>
      </c>
      <c r="G88" s="2">
        <v>1888.5772839939402</v>
      </c>
      <c r="H88" s="2">
        <v>1757.6006432716001</v>
      </c>
      <c r="I88" s="2"/>
      <c r="J88" s="2">
        <v>2741.1397339915802</v>
      </c>
      <c r="K88" s="2">
        <v>2548.2850442732201</v>
      </c>
      <c r="L88" s="2">
        <v>2372.31297911404</v>
      </c>
      <c r="M88" s="2">
        <v>2337.6907217173598</v>
      </c>
      <c r="N88" s="2">
        <v>2179.0631090687607</v>
      </c>
    </row>
    <row r="89" spans="2:14" x14ac:dyDescent="0.25">
      <c r="B89" s="15" t="s">
        <v>21</v>
      </c>
      <c r="C89" s="5"/>
      <c r="D89" s="9">
        <v>2849.6601977344803</v>
      </c>
      <c r="E89" s="9">
        <v>2694.8943734744803</v>
      </c>
      <c r="F89" s="9">
        <v>2540.2319368717303</v>
      </c>
      <c r="G89" s="9">
        <v>2445.8598185887799</v>
      </c>
      <c r="H89" s="9">
        <v>2368.0871396565999</v>
      </c>
      <c r="I89" s="9"/>
      <c r="J89" s="9">
        <v>3357.4428785209702</v>
      </c>
      <c r="K89" s="9">
        <v>3180.4406048322903</v>
      </c>
      <c r="L89" s="9">
        <v>3026.5394083827</v>
      </c>
      <c r="M89" s="9">
        <v>2831.6880251493399</v>
      </c>
      <c r="N89" s="9">
        <v>2735.94112382392</v>
      </c>
    </row>
  </sheetData>
  <mergeCells count="2">
    <mergeCell ref="D2:H2"/>
    <mergeCell ref="J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39</vt:i4>
      </vt:variant>
    </vt:vector>
  </HeadingPairs>
  <TitlesOfParts>
    <vt:vector size="63" baseType="lpstr">
      <vt:lpstr>Notes and assumptions</vt:lpstr>
      <vt:lpstr>ONS vs York results </vt:lpstr>
      <vt:lpstr>Overall summary</vt:lpstr>
      <vt:lpstr>Primary care summary</vt:lpstr>
      <vt:lpstr>Secondary care summary</vt:lpstr>
      <vt:lpstr>2011 overall results</vt:lpstr>
      <vt:lpstr>2014 overall results</vt:lpstr>
      <vt:lpstr>2011 population</vt:lpstr>
      <vt:lpstr>2011 inpatient costs</vt:lpstr>
      <vt:lpstr>2011 inpatient weights</vt:lpstr>
      <vt:lpstr>2011 inpatient total</vt:lpstr>
      <vt:lpstr>2011 outpatient appointments</vt:lpstr>
      <vt:lpstr>2011 outpatient costs</vt:lpstr>
      <vt:lpstr>2011 outpatient weights</vt:lpstr>
      <vt:lpstr>2011 outpatient total</vt:lpstr>
      <vt:lpstr>2011 GP visits</vt:lpstr>
      <vt:lpstr>2011 primary care weights</vt:lpstr>
      <vt:lpstr>2011 GP and pharma total</vt:lpstr>
      <vt:lpstr>2014 population</vt:lpstr>
      <vt:lpstr>2014 inpatient total</vt:lpstr>
      <vt:lpstr>2014 outpatient total</vt:lpstr>
      <vt:lpstr>2014 GP visits</vt:lpstr>
      <vt:lpstr>2014 primary care weights</vt:lpstr>
      <vt:lpstr>2014 GP and pharma total</vt:lpstr>
      <vt:lpstr>ave_appointment_cost_2011</vt:lpstr>
      <vt:lpstr>ave_inpatient_cost_2011</vt:lpstr>
      <vt:lpstr>ave_inpatient_cost_2014</vt:lpstr>
      <vt:lpstr>ave_inpatient_epi_2011</vt:lpstr>
      <vt:lpstr>ave_other_primary_care_2011</vt:lpstr>
      <vt:lpstr>ave_other_primary_care_2014</vt:lpstr>
      <vt:lpstr>ave_outpatient_appt_2011</vt:lpstr>
      <vt:lpstr>ave_outpatient_cost_2011</vt:lpstr>
      <vt:lpstr>ave_outpatient_cost_2014</vt:lpstr>
      <vt:lpstr>cost_inpatient_epi_2011</vt:lpstr>
      <vt:lpstr>cost_inpatient_epi_2014</vt:lpstr>
      <vt:lpstr>cost_outpatient_appt_2011</vt:lpstr>
      <vt:lpstr>cost_outpatient_appt_2014</vt:lpstr>
      <vt:lpstr>inpatient_norm_fctr_2014</vt:lpstr>
      <vt:lpstr>num_inpatient_epi_2011</vt:lpstr>
      <vt:lpstr>num_outpatient_apt_2011</vt:lpstr>
      <vt:lpstr>outpatient_norm_fctr_2014</vt:lpstr>
      <vt:lpstr>population_2011</vt:lpstr>
      <vt:lpstr>population_2014</vt:lpstr>
      <vt:lpstr>tot_den_cost_2011</vt:lpstr>
      <vt:lpstr>tot_den_cost_2014</vt:lpstr>
      <vt:lpstr>tot_gp_and_pharma_cost_2011</vt:lpstr>
      <vt:lpstr>tot_gp_and_pharma_cost_2014</vt:lpstr>
      <vt:lpstr>tot_gp_cost_2011</vt:lpstr>
      <vt:lpstr>tot_gp_cost_2014</vt:lpstr>
      <vt:lpstr>tot_gp_visits_2011</vt:lpstr>
      <vt:lpstr>tot_gp_visits_2014</vt:lpstr>
      <vt:lpstr>tot_opt_cost_2011</vt:lpstr>
      <vt:lpstr>tot_opt_cost_2014</vt:lpstr>
      <vt:lpstr>tot_other_primary_care_2011</vt:lpstr>
      <vt:lpstr>tot_other_primary_care_2014</vt:lpstr>
      <vt:lpstr>tot_pharma_cost_2011</vt:lpstr>
      <vt:lpstr>tot_pharma_cost_2014</vt:lpstr>
      <vt:lpstr>tot_presc_cost_2011</vt:lpstr>
      <vt:lpstr>tot_presc_cost_2014</vt:lpstr>
      <vt:lpstr>tot_primary_health_spend_2011</vt:lpstr>
      <vt:lpstr>tot_primary_health_spend_2014</vt:lpstr>
      <vt:lpstr>tot_secondary_health_spend_2011</vt:lpstr>
      <vt:lpstr>tot_secondary_health_spend_2014</vt:lpstr>
    </vt:vector>
  </TitlesOfParts>
  <Company>The 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Miqdad Asaria</dc:creator>
  <cp:lastModifiedBy>Miqdad Asaria</cp:lastModifiedBy>
  <dcterms:created xsi:type="dcterms:W3CDTF">2017-03-26T14:54:55Z</dcterms:created>
  <dcterms:modified xsi:type="dcterms:W3CDTF">2017-03-29T10:14:30Z</dcterms:modified>
</cp:coreProperties>
</file>